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drawings/drawing142.xml" ContentType="application/vnd.openxmlformats-officedocument.drawing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drawings/drawing143.xml" ContentType="application/vnd.openxmlformats-officedocument.drawingml.chartshapes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drawings/drawing144.xml" ContentType="application/vnd.openxmlformats-officedocument.drawing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drawings/drawing145.xml" ContentType="application/vnd.openxmlformats-officedocument.drawingml.chartshapes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drawings/drawing146.xml" ContentType="application/vnd.openxmlformats-officedocument.drawing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drawings/drawing147.xml" ContentType="application/vnd.openxmlformats-officedocument.drawingml.chartshapes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drawings/drawing148.xml" ContentType="application/vnd.openxmlformats-officedocument.drawing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drawings/drawing149.xml" ContentType="application/vnd.openxmlformats-officedocument.drawingml.chartshapes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drawings/drawing150.xml" ContentType="application/vnd.openxmlformats-officedocument.drawing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drawings/drawing151.xml" ContentType="application/vnd.openxmlformats-officedocument.drawingml.chartshapes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drawings/drawing152.xml" ContentType="application/vnd.openxmlformats-officedocument.drawing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drawings/drawing153.xml" ContentType="application/vnd.openxmlformats-officedocument.drawingml.chartshapes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drawings/drawing154.xml" ContentType="application/vnd.openxmlformats-officedocument.drawing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drawings/drawing155.xml" ContentType="application/vnd.openxmlformats-officedocument.drawingml.chartshapes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drawings/drawing156.xml" ContentType="application/vnd.openxmlformats-officedocument.drawing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drawings/drawing157.xml" ContentType="application/vnd.openxmlformats-officedocument.drawingml.chartshapes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R:\LEED\2018 LEED Project\Output\2024 JIA Publication\Output tables\Final\"/>
    </mc:Choice>
  </mc:AlternateContent>
  <xr:revisionPtr revIDLastSave="0" documentId="13_ncr:1_{B456338A-5811-4C83-85CC-BA3D8CB1CF7B}" xr6:coauthVersionLast="47" xr6:coauthVersionMax="47" xr10:uidLastSave="{00000000-0000-0000-0000-000000000000}"/>
  <bookViews>
    <workbookView xWindow="28680" yWindow="-120" windowWidth="29040" windowHeight="15840" tabRatio="841" xr2:uid="{00000000-000D-0000-FFFF-FFFF00000000}"/>
  </bookViews>
  <sheets>
    <sheet name="Contents" sheetId="172" r:id="rId1"/>
    <sheet name="Table 9.1" sheetId="180" r:id="rId2"/>
    <sheet name="Table 9.2" sheetId="181" r:id="rId3"/>
    <sheet name="Table 9.3" sheetId="182" r:id="rId4"/>
    <sheet name="Table 9.4" sheetId="183" r:id="rId5"/>
    <sheet name="Table 9.5" sheetId="184" r:id="rId6"/>
    <sheet name="Table 9.6" sheetId="185" r:id="rId7"/>
    <sheet name="Table 9.7" sheetId="186" r:id="rId8"/>
    <sheet name="Table 9.8" sheetId="187" r:id="rId9"/>
    <sheet name="Table 9.9" sheetId="188" r:id="rId10"/>
    <sheet name="Table 9.10" sheetId="189" r:id="rId11"/>
    <sheet name="Table 9.11" sheetId="190" r:id="rId12"/>
    <sheet name="Table 9.12" sheetId="191" r:id="rId13"/>
    <sheet name="Table 9.13" sheetId="192" r:id="rId14"/>
    <sheet name="Table 9.14" sheetId="193" r:id="rId15"/>
    <sheet name="Table 9.15" sheetId="194" r:id="rId16"/>
    <sheet name="Table 9.16" sheetId="195" r:id="rId17"/>
    <sheet name="Table 9.17" sheetId="196" r:id="rId18"/>
    <sheet name="Table 9.18" sheetId="197" r:id="rId19"/>
    <sheet name="Table 9.19" sheetId="198" r:id="rId20"/>
    <sheet name="Table 9.20" sheetId="199" r:id="rId21"/>
    <sheet name="Table 9.21" sheetId="200" r:id="rId22"/>
    <sheet name="Table 9.22" sheetId="201" r:id="rId23"/>
    <sheet name="Table 9.23" sheetId="202" r:id="rId24"/>
    <sheet name="Table 9.24" sheetId="203" r:id="rId25"/>
    <sheet name="Table 9.25" sheetId="204" r:id="rId26"/>
    <sheet name="Table 9.26" sheetId="205" r:id="rId27"/>
    <sheet name="Table 9.27" sheetId="206" r:id="rId28"/>
    <sheet name="Table 9.28" sheetId="207" r:id="rId29"/>
    <sheet name="Table 9.29" sheetId="208" r:id="rId30"/>
    <sheet name="Table 9.30" sheetId="209" r:id="rId31"/>
    <sheet name="Table 9.31" sheetId="210" r:id="rId32"/>
    <sheet name="Table 9.32" sheetId="211" r:id="rId33"/>
    <sheet name="Table 9.33" sheetId="212" r:id="rId34"/>
    <sheet name="Table 9.34" sheetId="213" r:id="rId35"/>
    <sheet name="Table 9.35" sheetId="214" r:id="rId36"/>
    <sheet name="Table 9.36" sheetId="215" r:id="rId37"/>
    <sheet name="Table 9.37" sheetId="216" r:id="rId38"/>
    <sheet name="Table 9.38" sheetId="217" r:id="rId39"/>
    <sheet name="Table 9.39" sheetId="218" r:id="rId40"/>
    <sheet name="Table 9.40" sheetId="219" r:id="rId41"/>
    <sheet name="Table 9.41" sheetId="220" r:id="rId42"/>
    <sheet name="Table 9.42" sheetId="221" r:id="rId43"/>
    <sheet name="Table 9.43" sheetId="222" r:id="rId44"/>
    <sheet name="Table 9.44" sheetId="223" r:id="rId45"/>
    <sheet name="Table 9.45" sheetId="224" r:id="rId46"/>
    <sheet name="Table 9.46" sheetId="225" r:id="rId47"/>
    <sheet name="Table 9.47" sheetId="226" r:id="rId48"/>
    <sheet name="Table 9.48" sheetId="227" r:id="rId49"/>
    <sheet name="Table 9.49" sheetId="228" r:id="rId50"/>
    <sheet name="Table 9.50" sheetId="229" r:id="rId51"/>
    <sheet name="Table 9.51" sheetId="230" r:id="rId52"/>
    <sheet name="Table 9.52" sheetId="231" r:id="rId53"/>
    <sheet name="Table 9.53" sheetId="232" r:id="rId54"/>
    <sheet name="Table 9.54" sheetId="233" r:id="rId55"/>
    <sheet name="Table 9.55" sheetId="234" r:id="rId56"/>
    <sheet name="Table 9.56" sheetId="235" r:id="rId57"/>
    <sheet name="Table 9.57" sheetId="236" r:id="rId58"/>
    <sheet name="Table 9.58" sheetId="237" r:id="rId59"/>
    <sheet name="Table 9.59" sheetId="238" r:id="rId60"/>
    <sheet name="Table 9.60" sheetId="239" r:id="rId61"/>
    <sheet name="Table 9.61" sheetId="240" r:id="rId62"/>
    <sheet name="Table 9.62" sheetId="241" r:id="rId63"/>
    <sheet name="Table 9.63" sheetId="242" r:id="rId64"/>
    <sheet name="Table 9.64" sheetId="243" r:id="rId65"/>
    <sheet name="Table 9.65" sheetId="244" r:id="rId66"/>
    <sheet name="Table 9.66" sheetId="245" r:id="rId67"/>
    <sheet name="Table 9.67" sheetId="246" r:id="rId68"/>
    <sheet name="Table 9.68" sheetId="247" r:id="rId69"/>
    <sheet name="Table 9.69" sheetId="248" r:id="rId70"/>
    <sheet name="Table 9.70" sheetId="249" r:id="rId71"/>
    <sheet name="Table 9.71" sheetId="250" r:id="rId72"/>
    <sheet name="Table 9.72" sheetId="251" r:id="rId73"/>
    <sheet name="Table 9.73" sheetId="252" r:id="rId74"/>
    <sheet name="Table 9.74" sheetId="253" r:id="rId75"/>
    <sheet name="Table 9.75" sheetId="254" r:id="rId76"/>
    <sheet name="Table 9.76" sheetId="255" r:id="rId77"/>
    <sheet name="Table 9.77" sheetId="256" r:id="rId78"/>
    <sheet name="Table 9.78" sheetId="257" r:id="rId79"/>
    <sheet name="State data for spotlight" sheetId="179" state="hidden" r:id="rId80"/>
  </sheets>
  <definedNames>
    <definedName name="_AMO_UniqueIdentifier" hidden="1">"'2995e12c-7f92-4103-a2d1-a1d598d57c6f'"</definedName>
    <definedName name="_xlnm.Print_Area" localSheetId="1">'Table 9.1'!$A$1:$P$99</definedName>
    <definedName name="_xlnm.Print_Area" localSheetId="10">'Table 9.10'!$A$1:$P$99</definedName>
    <definedName name="_xlnm.Print_Area" localSheetId="11">'Table 9.11'!$A$1:$P$99</definedName>
    <definedName name="_xlnm.Print_Area" localSheetId="12">'Table 9.12'!$A$1:$P$99</definedName>
    <definedName name="_xlnm.Print_Area" localSheetId="13">'Table 9.13'!$A$1:$P$99</definedName>
    <definedName name="_xlnm.Print_Area" localSheetId="14">'Table 9.14'!$A$1:$P$99</definedName>
    <definedName name="_xlnm.Print_Area" localSheetId="15">'Table 9.15'!$A$1:$P$99</definedName>
    <definedName name="_xlnm.Print_Area" localSheetId="16">'Table 9.16'!$A$1:$P$99</definedName>
    <definedName name="_xlnm.Print_Area" localSheetId="17">'Table 9.17'!$A$1:$P$99</definedName>
    <definedName name="_xlnm.Print_Area" localSheetId="18">'Table 9.18'!$A$1:$P$99</definedName>
    <definedName name="_xlnm.Print_Area" localSheetId="19">'Table 9.19'!$A$1:$P$99</definedName>
    <definedName name="_xlnm.Print_Area" localSheetId="2">'Table 9.2'!$A$1:$P$99</definedName>
    <definedName name="_xlnm.Print_Area" localSheetId="20">'Table 9.20'!$A$1:$P$99</definedName>
    <definedName name="_xlnm.Print_Area" localSheetId="21">'Table 9.21'!$A$1:$P$99</definedName>
    <definedName name="_xlnm.Print_Area" localSheetId="22">'Table 9.22'!$A$1:$P$99</definedName>
    <definedName name="_xlnm.Print_Area" localSheetId="23">'Table 9.23'!$A$1:$P$99</definedName>
    <definedName name="_xlnm.Print_Area" localSheetId="24">'Table 9.24'!$A$1:$P$99</definedName>
    <definedName name="_xlnm.Print_Area" localSheetId="25">'Table 9.25'!$A$1:$P$99</definedName>
    <definedName name="_xlnm.Print_Area" localSheetId="26">'Table 9.26'!$A$1:$P$99</definedName>
    <definedName name="_xlnm.Print_Area" localSheetId="27">'Table 9.27'!$A$1:$P$99</definedName>
    <definedName name="_xlnm.Print_Area" localSheetId="28">'Table 9.28'!$A$1:$P$99</definedName>
    <definedName name="_xlnm.Print_Area" localSheetId="29">'Table 9.29'!$A$1:$P$99</definedName>
    <definedName name="_xlnm.Print_Area" localSheetId="3">'Table 9.3'!$A$1:$P$99</definedName>
    <definedName name="_xlnm.Print_Area" localSheetId="30">'Table 9.30'!$A$1:$P$99</definedName>
    <definedName name="_xlnm.Print_Area" localSheetId="31">'Table 9.31'!$A$1:$P$99</definedName>
    <definedName name="_xlnm.Print_Area" localSheetId="32">'Table 9.32'!$A$1:$P$99</definedName>
    <definedName name="_xlnm.Print_Area" localSheetId="33">'Table 9.33'!$A$1:$P$99</definedName>
    <definedName name="_xlnm.Print_Area" localSheetId="34">'Table 9.34'!$A$1:$P$99</definedName>
    <definedName name="_xlnm.Print_Area" localSheetId="35">'Table 9.35'!$A$1:$P$99</definedName>
    <definedName name="_xlnm.Print_Area" localSheetId="36">'Table 9.36'!$A$1:$P$99</definedName>
    <definedName name="_xlnm.Print_Area" localSheetId="37">'Table 9.37'!$A$1:$P$99</definedName>
    <definedName name="_xlnm.Print_Area" localSheetId="38">'Table 9.38'!$A$1:$P$99</definedName>
    <definedName name="_xlnm.Print_Area" localSheetId="39">'Table 9.39'!$A$1:$P$99</definedName>
    <definedName name="_xlnm.Print_Area" localSheetId="4">'Table 9.4'!$A$1:$P$99</definedName>
    <definedName name="_xlnm.Print_Area" localSheetId="40">'Table 9.40'!$A$1:$P$99</definedName>
    <definedName name="_xlnm.Print_Area" localSheetId="41">'Table 9.41'!$A$1:$P$99</definedName>
    <definedName name="_xlnm.Print_Area" localSheetId="42">'Table 9.42'!$A$1:$P$99</definedName>
    <definedName name="_xlnm.Print_Area" localSheetId="43">'Table 9.43'!$A$1:$P$99</definedName>
    <definedName name="_xlnm.Print_Area" localSheetId="44">'Table 9.44'!$A$1:$P$99</definedName>
    <definedName name="_xlnm.Print_Area" localSheetId="45">'Table 9.45'!$A$1:$P$99</definedName>
    <definedName name="_xlnm.Print_Area" localSheetId="46">'Table 9.46'!$A$1:$P$99</definedName>
    <definedName name="_xlnm.Print_Area" localSheetId="47">'Table 9.47'!$A$1:$P$99</definedName>
    <definedName name="_xlnm.Print_Area" localSheetId="48">'Table 9.48'!$A$1:$P$99</definedName>
    <definedName name="_xlnm.Print_Area" localSheetId="49">'Table 9.49'!$A$1:$P$99</definedName>
    <definedName name="_xlnm.Print_Area" localSheetId="5">'Table 9.5'!$A$1:$P$99</definedName>
    <definedName name="_xlnm.Print_Area" localSheetId="50">'Table 9.50'!$A$1:$P$99</definedName>
    <definedName name="_xlnm.Print_Area" localSheetId="51">'Table 9.51'!$A$1:$P$99</definedName>
    <definedName name="_xlnm.Print_Area" localSheetId="52">'Table 9.52'!$A$1:$P$99</definedName>
    <definedName name="_xlnm.Print_Area" localSheetId="53">'Table 9.53'!$A$1:$P$99</definedName>
    <definedName name="_xlnm.Print_Area" localSheetId="54">'Table 9.54'!$A$1:$P$99</definedName>
    <definedName name="_xlnm.Print_Area" localSheetId="55">'Table 9.55'!$A$1:$P$99</definedName>
    <definedName name="_xlnm.Print_Area" localSheetId="56">'Table 9.56'!$A$1:$P$99</definedName>
    <definedName name="_xlnm.Print_Area" localSheetId="57">'Table 9.57'!$A$1:$P$99</definedName>
    <definedName name="_xlnm.Print_Area" localSheetId="58">'Table 9.58'!$A$1:$P$99</definedName>
    <definedName name="_xlnm.Print_Area" localSheetId="59">'Table 9.59'!$A$1:$P$99</definedName>
    <definedName name="_xlnm.Print_Area" localSheetId="6">'Table 9.6'!$A$1:$P$99</definedName>
    <definedName name="_xlnm.Print_Area" localSheetId="60">'Table 9.60'!$A$1:$P$99</definedName>
    <definedName name="_xlnm.Print_Area" localSheetId="61">'Table 9.61'!$A$1:$P$99</definedName>
    <definedName name="_xlnm.Print_Area" localSheetId="62">'Table 9.62'!$A$1:$P$99</definedName>
    <definedName name="_xlnm.Print_Area" localSheetId="63">'Table 9.63'!$A$1:$P$99</definedName>
    <definedName name="_xlnm.Print_Area" localSheetId="64">'Table 9.64'!$A$1:$P$99</definedName>
    <definedName name="_xlnm.Print_Area" localSheetId="65">'Table 9.65'!$A$1:$P$99</definedName>
    <definedName name="_xlnm.Print_Area" localSheetId="66">'Table 9.66'!$A$1:$P$99</definedName>
    <definedName name="_xlnm.Print_Area" localSheetId="67">'Table 9.67'!$A$1:$P$99</definedName>
    <definedName name="_xlnm.Print_Area" localSheetId="68">'Table 9.68'!$A$1:$P$99</definedName>
    <definedName name="_xlnm.Print_Area" localSheetId="69">'Table 9.69'!$A$1:$P$99</definedName>
    <definedName name="_xlnm.Print_Area" localSheetId="7">'Table 9.7'!$A$1:$P$99</definedName>
    <definedName name="_xlnm.Print_Area" localSheetId="70">'Table 9.70'!$A$1:$P$99</definedName>
    <definedName name="_xlnm.Print_Area" localSheetId="71">'Table 9.71'!$A$1:$P$99</definedName>
    <definedName name="_xlnm.Print_Area" localSheetId="72">'Table 9.72'!$A$1:$P$99</definedName>
    <definedName name="_xlnm.Print_Area" localSheetId="73">'Table 9.73'!$A$1:$P$99</definedName>
    <definedName name="_xlnm.Print_Area" localSheetId="74">'Table 9.74'!$A$1:$P$99</definedName>
    <definedName name="_xlnm.Print_Area" localSheetId="75">'Table 9.75'!$A$1:$P$99</definedName>
    <definedName name="_xlnm.Print_Area" localSheetId="76">'Table 9.76'!$A$1:$P$99</definedName>
    <definedName name="_xlnm.Print_Area" localSheetId="77">'Table 9.77'!$A$1:$P$99</definedName>
    <definedName name="_xlnm.Print_Area" localSheetId="78">'Table 9.78'!$A$1:$P$99</definedName>
    <definedName name="_xlnm.Print_Area" localSheetId="8">'Table 9.8'!$A$1:$P$99</definedName>
    <definedName name="_xlnm.Print_Area" localSheetId="9">'Table 9.9'!$A$1:$P$99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9" i="223" l="1"/>
  <c r="AF8" i="223"/>
  <c r="AF7" i="223"/>
  <c r="AF6" i="223"/>
  <c r="AF5" i="223"/>
  <c r="AF4" i="223"/>
  <c r="A32" i="181"/>
  <c r="A32" i="182"/>
  <c r="A32" i="183"/>
  <c r="A32" i="184"/>
  <c r="A32" i="185"/>
  <c r="A32" i="186"/>
  <c r="A32" i="187"/>
  <c r="A32" i="188"/>
  <c r="A32" i="189"/>
  <c r="A32" i="190"/>
  <c r="A32" i="191"/>
  <c r="A32" i="192"/>
  <c r="A32" i="193"/>
  <c r="A32" i="194"/>
  <c r="A32" i="195"/>
  <c r="A32" i="196"/>
  <c r="A32" i="197"/>
  <c r="A32" i="198"/>
  <c r="A32" i="199"/>
  <c r="A32" i="200"/>
  <c r="A32" i="201"/>
  <c r="A32" i="202"/>
  <c r="A32" i="203"/>
  <c r="A32" i="204"/>
  <c r="A32" i="205"/>
  <c r="A32" i="206"/>
  <c r="A32" i="207"/>
  <c r="A32" i="208"/>
  <c r="A32" i="209"/>
  <c r="A32" i="210"/>
  <c r="A32" i="211"/>
  <c r="A32" i="212"/>
  <c r="A32" i="213"/>
  <c r="A32" i="214"/>
  <c r="A32" i="215"/>
  <c r="A32" i="216"/>
  <c r="A32" i="217"/>
  <c r="A32" i="218"/>
  <c r="A32" i="219"/>
  <c r="A32" i="220"/>
  <c r="A32" i="221"/>
  <c r="A32" i="222"/>
  <c r="A32" i="223"/>
  <c r="A32" i="224"/>
  <c r="A32" i="225"/>
  <c r="A32" i="226"/>
  <c r="A32" i="227"/>
  <c r="A32" i="228"/>
  <c r="A32" i="229"/>
  <c r="A32" i="230"/>
  <c r="A32" i="231"/>
  <c r="A32" i="232"/>
  <c r="A32" i="233"/>
  <c r="A32" i="234"/>
  <c r="A32" i="235"/>
  <c r="A32" i="236"/>
  <c r="A32" i="237"/>
  <c r="A32" i="238"/>
  <c r="A32" i="239"/>
  <c r="A32" i="240"/>
  <c r="A32" i="241"/>
  <c r="A32" i="242"/>
  <c r="A32" i="243"/>
  <c r="A32" i="244"/>
  <c r="A32" i="245"/>
  <c r="A32" i="246"/>
  <c r="A32" i="247"/>
  <c r="A32" i="248"/>
  <c r="A32" i="249"/>
  <c r="A32" i="250"/>
  <c r="A32" i="251"/>
  <c r="A32" i="252"/>
  <c r="A32" i="253"/>
  <c r="A32" i="254"/>
  <c r="A32" i="255"/>
  <c r="A32" i="256"/>
  <c r="A32" i="257"/>
  <c r="A32" i="179"/>
  <c r="A32" i="180"/>
  <c r="O13" i="257"/>
  <c r="O12" i="257"/>
  <c r="O11" i="257"/>
  <c r="O13" i="256"/>
  <c r="O12" i="256"/>
  <c r="O11" i="256"/>
  <c r="O13" i="255"/>
  <c r="O12" i="255"/>
  <c r="O11" i="255"/>
  <c r="O13" i="254"/>
  <c r="O12" i="254"/>
  <c r="O11" i="254"/>
  <c r="O13" i="253"/>
  <c r="O12" i="253"/>
  <c r="O11" i="253"/>
  <c r="O13" i="252"/>
  <c r="O12" i="252"/>
  <c r="O11" i="252"/>
  <c r="O13" i="251"/>
  <c r="O12" i="251"/>
  <c r="O11" i="251"/>
  <c r="O13" i="250"/>
  <c r="O12" i="250"/>
  <c r="O11" i="250"/>
  <c r="O13" i="249"/>
  <c r="O12" i="249"/>
  <c r="O11" i="249"/>
  <c r="O13" i="248"/>
  <c r="O12" i="248"/>
  <c r="O11" i="248"/>
  <c r="O13" i="247"/>
  <c r="O12" i="247"/>
  <c r="O11" i="247"/>
  <c r="O13" i="246"/>
  <c r="O12" i="246"/>
  <c r="O11" i="246"/>
  <c r="O13" i="245"/>
  <c r="O12" i="245"/>
  <c r="O11" i="245"/>
  <c r="O13" i="244"/>
  <c r="O12" i="244"/>
  <c r="O11" i="244"/>
  <c r="O13" i="243"/>
  <c r="O12" i="243"/>
  <c r="O11" i="243"/>
  <c r="O13" i="242"/>
  <c r="O12" i="242"/>
  <c r="O11" i="242"/>
  <c r="O13" i="241"/>
  <c r="O12" i="241"/>
  <c r="O11" i="241"/>
  <c r="O13" i="240"/>
  <c r="O12" i="240"/>
  <c r="O11" i="240"/>
  <c r="O13" i="239"/>
  <c r="O12" i="239"/>
  <c r="O11" i="239"/>
  <c r="O13" i="238"/>
  <c r="O12" i="238"/>
  <c r="O11" i="238"/>
  <c r="O13" i="237"/>
  <c r="O12" i="237"/>
  <c r="O11" i="237"/>
  <c r="O13" i="236"/>
  <c r="O12" i="236"/>
  <c r="O11" i="236"/>
  <c r="O13" i="235"/>
  <c r="O12" i="235"/>
  <c r="O11" i="235"/>
  <c r="O13" i="234"/>
  <c r="O12" i="234"/>
  <c r="O11" i="234"/>
  <c r="O13" i="233"/>
  <c r="O12" i="233"/>
  <c r="O11" i="233"/>
  <c r="O13" i="232"/>
  <c r="O12" i="232"/>
  <c r="O11" i="232"/>
  <c r="O13" i="231"/>
  <c r="O12" i="231"/>
  <c r="O11" i="231"/>
  <c r="O13" i="230"/>
  <c r="O12" i="230"/>
  <c r="O11" i="230"/>
  <c r="O13" i="229"/>
  <c r="O12" i="229"/>
  <c r="O11" i="229"/>
  <c r="O13" i="228"/>
  <c r="O12" i="228"/>
  <c r="O11" i="228"/>
  <c r="O13" i="227"/>
  <c r="O12" i="227"/>
  <c r="O11" i="227"/>
  <c r="O13" i="226"/>
  <c r="O12" i="226"/>
  <c r="O11" i="226"/>
  <c r="O13" i="225"/>
  <c r="O12" i="225"/>
  <c r="O11" i="225"/>
  <c r="O13" i="224"/>
  <c r="O12" i="224"/>
  <c r="O11" i="224"/>
  <c r="O13" i="223"/>
  <c r="O12" i="223"/>
  <c r="O11" i="223"/>
  <c r="O13" i="222"/>
  <c r="O12" i="222"/>
  <c r="O11" i="222"/>
  <c r="O13" i="221"/>
  <c r="O12" i="221"/>
  <c r="O11" i="221"/>
  <c r="O13" i="220"/>
  <c r="O12" i="220"/>
  <c r="O11" i="220"/>
  <c r="O13" i="219"/>
  <c r="O12" i="219"/>
  <c r="O11" i="219"/>
  <c r="O13" i="218"/>
  <c r="O12" i="218"/>
  <c r="O11" i="218"/>
  <c r="O13" i="217"/>
  <c r="O12" i="217"/>
  <c r="O11" i="217"/>
  <c r="O13" i="216"/>
  <c r="O12" i="216"/>
  <c r="O11" i="216"/>
  <c r="O13" i="215"/>
  <c r="O12" i="215"/>
  <c r="O11" i="215"/>
  <c r="O13" i="214"/>
  <c r="O12" i="214"/>
  <c r="O11" i="214"/>
  <c r="O13" i="213"/>
  <c r="O12" i="213"/>
  <c r="O11" i="213"/>
  <c r="O13" i="212"/>
  <c r="O12" i="212"/>
  <c r="O11" i="212"/>
  <c r="O13" i="211"/>
  <c r="O12" i="211"/>
  <c r="O11" i="211"/>
  <c r="O13" i="210"/>
  <c r="O12" i="210"/>
  <c r="O11" i="210"/>
  <c r="O13" i="209"/>
  <c r="O12" i="209"/>
  <c r="O11" i="209"/>
  <c r="O13" i="208"/>
  <c r="O12" i="208"/>
  <c r="O11" i="208"/>
  <c r="O13" i="207"/>
  <c r="O12" i="207"/>
  <c r="O11" i="207"/>
  <c r="O13" i="206"/>
  <c r="O12" i="206"/>
  <c r="O11" i="206"/>
  <c r="O13" i="205"/>
  <c r="O12" i="205"/>
  <c r="O11" i="205"/>
  <c r="O13" i="204"/>
  <c r="O12" i="204"/>
  <c r="O11" i="204"/>
  <c r="O13" i="203"/>
  <c r="O12" i="203"/>
  <c r="O11" i="203"/>
  <c r="O13" i="202"/>
  <c r="O12" i="202"/>
  <c r="O11" i="202"/>
  <c r="O13" i="201"/>
  <c r="O12" i="201"/>
  <c r="O11" i="201"/>
  <c r="O13" i="200"/>
  <c r="O12" i="200"/>
  <c r="O11" i="200"/>
  <c r="O13" i="199"/>
  <c r="O12" i="199"/>
  <c r="O11" i="199"/>
  <c r="O13" i="198"/>
  <c r="O12" i="198"/>
  <c r="O11" i="198"/>
  <c r="O13" i="197"/>
  <c r="O12" i="197"/>
  <c r="O11" i="197"/>
  <c r="O13" i="196"/>
  <c r="O12" i="196"/>
  <c r="O11" i="196"/>
  <c r="O13" i="195"/>
  <c r="O12" i="195"/>
  <c r="O11" i="195"/>
  <c r="O13" i="194"/>
  <c r="O12" i="194"/>
  <c r="O11" i="194"/>
  <c r="O13" i="193"/>
  <c r="O12" i="193"/>
  <c r="O11" i="193"/>
  <c r="O13" i="192"/>
  <c r="O12" i="192"/>
  <c r="O11" i="192"/>
  <c r="O13" i="191"/>
  <c r="O12" i="191"/>
  <c r="O11" i="191"/>
  <c r="O13" i="190"/>
  <c r="O12" i="190"/>
  <c r="O11" i="190"/>
  <c r="O13" i="189"/>
  <c r="O12" i="189"/>
  <c r="O11" i="189"/>
  <c r="O13" i="188"/>
  <c r="O12" i="188"/>
  <c r="O11" i="188"/>
  <c r="O13" i="187"/>
  <c r="O12" i="187"/>
  <c r="O11" i="187"/>
  <c r="O13" i="186"/>
  <c r="O12" i="186"/>
  <c r="O11" i="186"/>
  <c r="O13" i="185"/>
  <c r="O12" i="185"/>
  <c r="O11" i="185"/>
  <c r="O13" i="184"/>
  <c r="O12" i="184"/>
  <c r="O11" i="184"/>
  <c r="O13" i="183"/>
  <c r="O12" i="183"/>
  <c r="O11" i="183"/>
  <c r="O13" i="182"/>
  <c r="O12" i="182"/>
  <c r="O11" i="182"/>
  <c r="O13" i="181"/>
  <c r="O12" i="181"/>
  <c r="O11" i="181"/>
  <c r="O13" i="180"/>
  <c r="O12" i="180"/>
  <c r="O11" i="180"/>
  <c r="AB37" i="181"/>
  <c r="O16" i="181"/>
  <c r="AB38" i="181"/>
  <c r="O15" i="181"/>
  <c r="AB37" i="182"/>
  <c r="O16" i="182"/>
  <c r="AB38" i="182"/>
  <c r="O15" i="182"/>
  <c r="AB37" i="183"/>
  <c r="O16" i="183"/>
  <c r="AB38" i="183"/>
  <c r="O15" i="183"/>
  <c r="AB37" i="184"/>
  <c r="O16" i="184"/>
  <c r="AB38" i="184"/>
  <c r="O15" i="184"/>
  <c r="AB37" i="185"/>
  <c r="O16" i="185"/>
  <c r="AB38" i="185"/>
  <c r="O15" i="185"/>
  <c r="AB37" i="186"/>
  <c r="O16" i="186"/>
  <c r="AB38" i="186"/>
  <c r="O15" i="186"/>
  <c r="AB37" i="187"/>
  <c r="O16" i="187"/>
  <c r="AB38" i="187"/>
  <c r="O15" i="187"/>
  <c r="AB37" i="188"/>
  <c r="O16" i="188"/>
  <c r="AB38" i="188"/>
  <c r="O15" i="188"/>
  <c r="AB37" i="189"/>
  <c r="O16" i="189"/>
  <c r="AB38" i="189"/>
  <c r="O15" i="189"/>
  <c r="AB37" i="190"/>
  <c r="O16" i="190"/>
  <c r="AB38" i="190"/>
  <c r="O15" i="190"/>
  <c r="AB37" i="191"/>
  <c r="O16" i="191"/>
  <c r="AB38" i="191"/>
  <c r="O15" i="191"/>
  <c r="AB37" i="192"/>
  <c r="O16" i="192"/>
  <c r="AB38" i="192"/>
  <c r="O15" i="192"/>
  <c r="AB37" i="193"/>
  <c r="O16" i="193"/>
  <c r="AB38" i="193"/>
  <c r="O15" i="193"/>
  <c r="AB37" i="194"/>
  <c r="O16" i="194"/>
  <c r="AB38" i="194"/>
  <c r="O15" i="194"/>
  <c r="AB37" i="195"/>
  <c r="O16" i="195"/>
  <c r="AB38" i="195"/>
  <c r="O15" i="195"/>
  <c r="AB37" i="196"/>
  <c r="O16" i="196"/>
  <c r="AB38" i="196"/>
  <c r="O15" i="196"/>
  <c r="AB37" i="197"/>
  <c r="O16" i="197"/>
  <c r="AB38" i="197"/>
  <c r="O15" i="197"/>
  <c r="AB37" i="198"/>
  <c r="O16" i="198"/>
  <c r="AB38" i="198"/>
  <c r="O15" i="198"/>
  <c r="AB37" i="199"/>
  <c r="O16" i="199"/>
  <c r="AB38" i="199"/>
  <c r="O15" i="199"/>
  <c r="AB37" i="200"/>
  <c r="O16" i="200"/>
  <c r="AB38" i="200"/>
  <c r="O15" i="200"/>
  <c r="AB37" i="201"/>
  <c r="O16" i="201"/>
  <c r="AB38" i="201"/>
  <c r="O15" i="201"/>
  <c r="AB37" i="202"/>
  <c r="O16" i="202"/>
  <c r="AB38" i="202"/>
  <c r="O15" i="202"/>
  <c r="AB37" i="203"/>
  <c r="O16" i="203"/>
  <c r="AB38" i="203"/>
  <c r="O15" i="203"/>
  <c r="AB37" i="204"/>
  <c r="O16" i="204"/>
  <c r="AB38" i="204"/>
  <c r="O15" i="204"/>
  <c r="AB37" i="205"/>
  <c r="O16" i="205"/>
  <c r="AB38" i="205"/>
  <c r="O15" i="205"/>
  <c r="AB37" i="206"/>
  <c r="O16" i="206"/>
  <c r="AB38" i="206"/>
  <c r="O15" i="206"/>
  <c r="AB37" i="207"/>
  <c r="O16" i="207"/>
  <c r="AB38" i="207"/>
  <c r="O15" i="207"/>
  <c r="AB37" i="208"/>
  <c r="O16" i="208"/>
  <c r="AB38" i="208"/>
  <c r="O15" i="208"/>
  <c r="AB37" i="209"/>
  <c r="O16" i="209"/>
  <c r="AB38" i="209"/>
  <c r="O15" i="209"/>
  <c r="AB37" i="210"/>
  <c r="O16" i="210"/>
  <c r="AB38" i="210"/>
  <c r="O15" i="210"/>
  <c r="AB37" i="211"/>
  <c r="O16" i="211"/>
  <c r="AB38" i="211"/>
  <c r="O15" i="211"/>
  <c r="AB37" i="212"/>
  <c r="O16" i="212"/>
  <c r="AB38" i="212"/>
  <c r="O15" i="212"/>
  <c r="AB37" i="213"/>
  <c r="O16" i="213"/>
  <c r="AB38" i="213"/>
  <c r="O15" i="213"/>
  <c r="AB37" i="214"/>
  <c r="O16" i="214"/>
  <c r="AB38" i="214"/>
  <c r="O15" i="214"/>
  <c r="AB37" i="215"/>
  <c r="O16" i="215"/>
  <c r="AB38" i="215"/>
  <c r="O15" i="215"/>
  <c r="AB37" i="216"/>
  <c r="O16" i="216"/>
  <c r="AB38" i="216"/>
  <c r="O15" i="216"/>
  <c r="AB37" i="217"/>
  <c r="O16" i="217"/>
  <c r="AB38" i="217"/>
  <c r="O15" i="217"/>
  <c r="AB37" i="218"/>
  <c r="O16" i="218"/>
  <c r="AB38" i="218"/>
  <c r="O15" i="218"/>
  <c r="AB37" i="219"/>
  <c r="O16" i="219"/>
  <c r="AB38" i="219"/>
  <c r="O15" i="219"/>
  <c r="AB37" i="220"/>
  <c r="O16" i="220"/>
  <c r="AB38" i="220"/>
  <c r="O15" i="220"/>
  <c r="AB37" i="221"/>
  <c r="O16" i="221"/>
  <c r="AB38" i="221"/>
  <c r="O15" i="221"/>
  <c r="AB37" i="222"/>
  <c r="O16" i="222"/>
  <c r="AB38" i="222"/>
  <c r="O15" i="222"/>
  <c r="AB37" i="223"/>
  <c r="O16" i="223"/>
  <c r="AB38" i="223"/>
  <c r="O15" i="223"/>
  <c r="AB37" i="224"/>
  <c r="O16" i="224"/>
  <c r="AB38" i="224"/>
  <c r="O15" i="224"/>
  <c r="AB37" i="225"/>
  <c r="O16" i="225"/>
  <c r="AB38" i="225"/>
  <c r="O15" i="225"/>
  <c r="AB37" i="226"/>
  <c r="O16" i="226"/>
  <c r="AB38" i="226"/>
  <c r="O15" i="226"/>
  <c r="AB37" i="227"/>
  <c r="O16" i="227"/>
  <c r="AB38" i="227"/>
  <c r="O15" i="227"/>
  <c r="AB37" i="228"/>
  <c r="O16" i="228"/>
  <c r="AB38" i="228"/>
  <c r="O15" i="228"/>
  <c r="AB37" i="229"/>
  <c r="O16" i="229"/>
  <c r="AB38" i="229"/>
  <c r="O15" i="229"/>
  <c r="AB37" i="230"/>
  <c r="O16" i="230"/>
  <c r="AB38" i="230"/>
  <c r="O15" i="230"/>
  <c r="AB37" i="231"/>
  <c r="O16" i="231"/>
  <c r="AB38" i="231"/>
  <c r="O15" i="231"/>
  <c r="AB37" i="232"/>
  <c r="O16" i="232"/>
  <c r="AB38" i="232"/>
  <c r="O15" i="232"/>
  <c r="AB37" i="233"/>
  <c r="O16" i="233"/>
  <c r="AB38" i="233"/>
  <c r="O15" i="233"/>
  <c r="AB37" i="234"/>
  <c r="O16" i="234"/>
  <c r="AB38" i="234"/>
  <c r="O15" i="234"/>
  <c r="AB37" i="235"/>
  <c r="O16" i="235"/>
  <c r="AB38" i="235"/>
  <c r="O15" i="235"/>
  <c r="AB37" i="236"/>
  <c r="O16" i="236"/>
  <c r="AB38" i="236"/>
  <c r="O15" i="236"/>
  <c r="AB37" i="237"/>
  <c r="O16" i="237"/>
  <c r="AB38" i="237"/>
  <c r="O15" i="237"/>
  <c r="AB37" i="238"/>
  <c r="O16" i="238"/>
  <c r="AB38" i="238"/>
  <c r="O15" i="238"/>
  <c r="AB37" i="239"/>
  <c r="O16" i="239"/>
  <c r="AB38" i="239"/>
  <c r="O15" i="239"/>
  <c r="AB37" i="240"/>
  <c r="O16" i="240"/>
  <c r="AB38" i="240"/>
  <c r="O15" i="240"/>
  <c r="AB37" i="241"/>
  <c r="O16" i="241"/>
  <c r="AB38" i="241"/>
  <c r="O15" i="241"/>
  <c r="AB37" i="242"/>
  <c r="O16" i="242"/>
  <c r="AB38" i="242"/>
  <c r="O15" i="242"/>
  <c r="AB37" i="243"/>
  <c r="O16" i="243"/>
  <c r="AB38" i="243"/>
  <c r="O15" i="243"/>
  <c r="AB37" i="244"/>
  <c r="O16" i="244"/>
  <c r="AB38" i="244"/>
  <c r="O15" i="244"/>
  <c r="AB37" i="245"/>
  <c r="O16" i="245"/>
  <c r="AB38" i="245"/>
  <c r="O15" i="245"/>
  <c r="AB37" i="246"/>
  <c r="O16" i="246"/>
  <c r="AB38" i="246"/>
  <c r="O15" i="246"/>
  <c r="AB37" i="247"/>
  <c r="O16" i="247"/>
  <c r="AB38" i="247"/>
  <c r="O15" i="247"/>
  <c r="AB37" i="248"/>
  <c r="O16" i="248"/>
  <c r="AB38" i="248"/>
  <c r="O15" i="248"/>
  <c r="AB37" i="249"/>
  <c r="O16" i="249"/>
  <c r="AB38" i="249"/>
  <c r="O15" i="249"/>
  <c r="AB37" i="250"/>
  <c r="O16" i="250"/>
  <c r="AB38" i="250"/>
  <c r="O15" i="250"/>
  <c r="AB37" i="251"/>
  <c r="O16" i="251"/>
  <c r="AB38" i="251"/>
  <c r="O15" i="251"/>
  <c r="AB37" i="252"/>
  <c r="O16" i="252"/>
  <c r="AB38" i="252"/>
  <c r="O15" i="252"/>
  <c r="AB37" i="253"/>
  <c r="O16" i="253"/>
  <c r="AB38" i="253"/>
  <c r="O15" i="253"/>
  <c r="AB37" i="254"/>
  <c r="O16" i="254"/>
  <c r="AB38" i="254"/>
  <c r="O15" i="254"/>
  <c r="AB37" i="255"/>
  <c r="O16" i="255"/>
  <c r="AB38" i="255"/>
  <c r="O15" i="255"/>
  <c r="AB37" i="256"/>
  <c r="O16" i="256"/>
  <c r="AB38" i="256"/>
  <c r="O15" i="256"/>
  <c r="AB37" i="257"/>
  <c r="O16" i="257"/>
  <c r="AB38" i="257"/>
  <c r="O15" i="257"/>
  <c r="AB37" i="180"/>
  <c r="O16" i="180"/>
  <c r="AB38" i="180"/>
  <c r="O15" i="180"/>
  <c r="AD128" i="257"/>
  <c r="AB128" i="257"/>
  <c r="AD127" i="257"/>
  <c r="AB127" i="257"/>
  <c r="AD125" i="257"/>
  <c r="AB125" i="257"/>
  <c r="AD124" i="257"/>
  <c r="AB124" i="257"/>
  <c r="AB122" i="257"/>
  <c r="AB121" i="257"/>
  <c r="AB120" i="257"/>
  <c r="AB118" i="257"/>
  <c r="O14" i="257"/>
  <c r="AD111" i="257"/>
  <c r="AB111" i="257"/>
  <c r="AD110" i="257"/>
  <c r="AB110" i="257"/>
  <c r="AD109" i="257"/>
  <c r="AB109" i="257"/>
  <c r="AD108" i="257"/>
  <c r="D13" i="257"/>
  <c r="AB108" i="257"/>
  <c r="AD105" i="257"/>
  <c r="AB105" i="257"/>
  <c r="AD104" i="257"/>
  <c r="D9" i="257"/>
  <c r="AB104" i="257"/>
  <c r="N9" i="179"/>
  <c r="N91" i="257"/>
  <c r="L9" i="179"/>
  <c r="M91" i="257"/>
  <c r="J9" i="179"/>
  <c r="AF9" i="257"/>
  <c r="F91" i="257"/>
  <c r="AD9" i="257"/>
  <c r="E91" i="257"/>
  <c r="AB9" i="257"/>
  <c r="C91" i="257"/>
  <c r="N8" i="179"/>
  <c r="O90" i="257"/>
  <c r="L8" i="179"/>
  <c r="L90" i="257"/>
  <c r="J8" i="179"/>
  <c r="AF8" i="257"/>
  <c r="F90" i="257"/>
  <c r="AD8" i="257"/>
  <c r="E90" i="257"/>
  <c r="AB8" i="257"/>
  <c r="C90" i="257"/>
  <c r="N7" i="179"/>
  <c r="N89" i="247"/>
  <c r="L7" i="179"/>
  <c r="M89" i="257"/>
  <c r="J7" i="179"/>
  <c r="AF7" i="257"/>
  <c r="G89" i="257"/>
  <c r="AD7" i="257"/>
  <c r="E89" i="257"/>
  <c r="AB7" i="257"/>
  <c r="C89" i="257"/>
  <c r="N6" i="179"/>
  <c r="O88" i="257"/>
  <c r="L6" i="179"/>
  <c r="L88" i="257"/>
  <c r="J6" i="179"/>
  <c r="AF6" i="257"/>
  <c r="G88" i="257"/>
  <c r="AD6" i="257"/>
  <c r="E88" i="257"/>
  <c r="AB6" i="257"/>
  <c r="C88" i="257"/>
  <c r="N5" i="179"/>
  <c r="L5" i="179"/>
  <c r="M87" i="257"/>
  <c r="J5" i="179"/>
  <c r="AF5" i="257"/>
  <c r="G87" i="257"/>
  <c r="AD5" i="257"/>
  <c r="E87" i="257"/>
  <c r="AB5" i="257"/>
  <c r="C87" i="257"/>
  <c r="N4" i="179"/>
  <c r="N86" i="255"/>
  <c r="L4" i="179"/>
  <c r="L86" i="257"/>
  <c r="M86" i="257"/>
  <c r="J4" i="179"/>
  <c r="J86" i="255"/>
  <c r="AF4" i="257"/>
  <c r="G86" i="257"/>
  <c r="AD4" i="257"/>
  <c r="E86" i="257"/>
  <c r="AB4" i="257"/>
  <c r="D8" i="257"/>
  <c r="N85" i="257"/>
  <c r="F85" i="257"/>
  <c r="A1" i="179"/>
  <c r="J83" i="247"/>
  <c r="C83" i="257"/>
  <c r="A65" i="257"/>
  <c r="A50" i="257"/>
  <c r="AB34" i="257"/>
  <c r="AB33" i="257"/>
  <c r="AB32" i="257"/>
  <c r="AB31" i="257"/>
  <c r="AB30" i="257"/>
  <c r="AB29" i="257"/>
  <c r="AB28" i="257"/>
  <c r="AB27" i="257"/>
  <c r="AB26" i="257"/>
  <c r="AB25" i="257"/>
  <c r="AB24" i="257"/>
  <c r="AB23" i="257"/>
  <c r="AB22" i="257"/>
  <c r="AB21" i="257"/>
  <c r="AB20" i="257"/>
  <c r="AB19" i="257"/>
  <c r="AB18" i="257"/>
  <c r="G19" i="257"/>
  <c r="A19" i="257"/>
  <c r="AB17" i="257"/>
  <c r="AB16" i="257"/>
  <c r="AB15" i="257"/>
  <c r="D16" i="257"/>
  <c r="D15" i="257"/>
  <c r="D14" i="257"/>
  <c r="O10" i="257"/>
  <c r="D10" i="257"/>
  <c r="O9" i="257"/>
  <c r="A7" i="257"/>
  <c r="A4" i="257"/>
  <c r="AB2" i="257"/>
  <c r="A2" i="257"/>
  <c r="AD128" i="256"/>
  <c r="O10" i="256"/>
  <c r="AB128" i="256"/>
  <c r="AD127" i="256"/>
  <c r="AB127" i="256"/>
  <c r="AD125" i="256"/>
  <c r="AB125" i="256"/>
  <c r="AD124" i="256"/>
  <c r="AB124" i="256"/>
  <c r="AB122" i="256"/>
  <c r="AB121" i="256"/>
  <c r="AB120" i="256"/>
  <c r="AB118" i="256"/>
  <c r="O14" i="256"/>
  <c r="AD111" i="256"/>
  <c r="D16" i="256"/>
  <c r="AB111" i="256"/>
  <c r="AD110" i="256"/>
  <c r="AB110" i="256"/>
  <c r="AD109" i="256"/>
  <c r="D14" i="256"/>
  <c r="AB109" i="256"/>
  <c r="AD108" i="256"/>
  <c r="D13" i="256"/>
  <c r="AB108" i="256"/>
  <c r="AD105" i="256"/>
  <c r="D10" i="256"/>
  <c r="AB105" i="256"/>
  <c r="AD104" i="256"/>
  <c r="AB104" i="256"/>
  <c r="O91" i="256"/>
  <c r="N91" i="256"/>
  <c r="M91" i="256"/>
  <c r="L91" i="256"/>
  <c r="AF9" i="256"/>
  <c r="G91" i="256"/>
  <c r="AD9" i="256"/>
  <c r="E91" i="256"/>
  <c r="AB9" i="256"/>
  <c r="C91" i="256"/>
  <c r="O90" i="256"/>
  <c r="N90" i="256"/>
  <c r="M90" i="256"/>
  <c r="AF8" i="256"/>
  <c r="G90" i="256"/>
  <c r="AD8" i="256"/>
  <c r="E90" i="256"/>
  <c r="AB8" i="256"/>
  <c r="C90" i="256"/>
  <c r="M89" i="256"/>
  <c r="L89" i="256"/>
  <c r="AF7" i="256"/>
  <c r="G89" i="256"/>
  <c r="AD7" i="256"/>
  <c r="E89" i="256"/>
  <c r="AB7" i="256"/>
  <c r="C89" i="256"/>
  <c r="O88" i="256"/>
  <c r="N88" i="256"/>
  <c r="AF6" i="256"/>
  <c r="G88" i="256"/>
  <c r="AD6" i="256"/>
  <c r="E88" i="256"/>
  <c r="AB6" i="256"/>
  <c r="C88" i="256"/>
  <c r="L87" i="256"/>
  <c r="AF5" i="256"/>
  <c r="G87" i="256"/>
  <c r="AD5" i="256"/>
  <c r="E87" i="256"/>
  <c r="AB5" i="256"/>
  <c r="C87" i="256"/>
  <c r="O86" i="256"/>
  <c r="N86" i="256"/>
  <c r="L86" i="256"/>
  <c r="AF4" i="256"/>
  <c r="G86" i="256"/>
  <c r="AD4" i="256"/>
  <c r="E86" i="256"/>
  <c r="AB4" i="256"/>
  <c r="C86" i="256"/>
  <c r="N85" i="256"/>
  <c r="F85" i="256"/>
  <c r="C83" i="256"/>
  <c r="A65" i="256"/>
  <c r="AB34" i="256"/>
  <c r="AB33" i="256"/>
  <c r="AB32" i="256"/>
  <c r="AB31" i="256"/>
  <c r="AB30" i="256"/>
  <c r="AB29" i="256"/>
  <c r="AB28" i="256"/>
  <c r="AB27" i="256"/>
  <c r="AB26" i="256"/>
  <c r="AB25" i="256"/>
  <c r="AB24" i="256"/>
  <c r="AB23" i="256"/>
  <c r="AB22" i="256"/>
  <c r="AB21" i="256"/>
  <c r="AB20" i="256"/>
  <c r="AB19" i="256"/>
  <c r="AB18" i="256"/>
  <c r="G19" i="256"/>
  <c r="AB17" i="256"/>
  <c r="AB16" i="256"/>
  <c r="AB15" i="256"/>
  <c r="D15" i="256"/>
  <c r="O9" i="256"/>
  <c r="D9" i="256"/>
  <c r="A7" i="256"/>
  <c r="A4" i="256"/>
  <c r="AB2" i="256"/>
  <c r="A2" i="256"/>
  <c r="AD128" i="255"/>
  <c r="AB128" i="255"/>
  <c r="AD127" i="255"/>
  <c r="AB127" i="255"/>
  <c r="AD125" i="255"/>
  <c r="AB125" i="255"/>
  <c r="AD124" i="255"/>
  <c r="AB124" i="255"/>
  <c r="AB122" i="255"/>
  <c r="AB121" i="255"/>
  <c r="AB120" i="255"/>
  <c r="AB118" i="255"/>
  <c r="O14" i="255"/>
  <c r="AD111" i="255"/>
  <c r="D16" i="255"/>
  <c r="AB111" i="255"/>
  <c r="AD110" i="255"/>
  <c r="AB110" i="255"/>
  <c r="AD109" i="255"/>
  <c r="D14" i="255"/>
  <c r="AB109" i="255"/>
  <c r="AD108" i="255"/>
  <c r="AB108" i="255"/>
  <c r="AD105" i="255"/>
  <c r="D10" i="255"/>
  <c r="AB105" i="255"/>
  <c r="AD104" i="255"/>
  <c r="AB104" i="255"/>
  <c r="O91" i="255"/>
  <c r="N91" i="255"/>
  <c r="L91" i="255"/>
  <c r="AF9" i="255"/>
  <c r="G91" i="255"/>
  <c r="AD9" i="255"/>
  <c r="D91" i="255"/>
  <c r="AB9" i="255"/>
  <c r="C91" i="255"/>
  <c r="O90" i="255"/>
  <c r="N90" i="255"/>
  <c r="M90" i="255"/>
  <c r="L90" i="255"/>
  <c r="AF8" i="255"/>
  <c r="G90" i="255"/>
  <c r="AD8" i="255"/>
  <c r="E90" i="255"/>
  <c r="AB8" i="255"/>
  <c r="C90" i="255"/>
  <c r="M89" i="255"/>
  <c r="AF7" i="255"/>
  <c r="G89" i="255"/>
  <c r="AD7" i="255"/>
  <c r="E89" i="255"/>
  <c r="AB7" i="255"/>
  <c r="C89" i="255"/>
  <c r="O88" i="255"/>
  <c r="N88" i="255"/>
  <c r="L88" i="255"/>
  <c r="AF6" i="255"/>
  <c r="G88" i="255"/>
  <c r="AD6" i="255"/>
  <c r="E88" i="255"/>
  <c r="AB6" i="255"/>
  <c r="C88" i="255"/>
  <c r="O87" i="255"/>
  <c r="M87" i="255"/>
  <c r="AF5" i="255"/>
  <c r="G87" i="255"/>
  <c r="AD5" i="255"/>
  <c r="D87" i="255"/>
  <c r="AB5" i="255"/>
  <c r="C87" i="255"/>
  <c r="O86" i="255"/>
  <c r="M86" i="255"/>
  <c r="L86" i="255"/>
  <c r="AF4" i="255"/>
  <c r="G86" i="255"/>
  <c r="AD4" i="255"/>
  <c r="E86" i="255"/>
  <c r="AB4" i="255"/>
  <c r="D8" i="255"/>
  <c r="N85" i="255"/>
  <c r="F85" i="255"/>
  <c r="C83" i="255"/>
  <c r="A65" i="255"/>
  <c r="A50" i="255"/>
  <c r="AB34" i="255"/>
  <c r="AB33" i="255"/>
  <c r="AB32" i="255"/>
  <c r="AB31" i="255"/>
  <c r="AB30" i="255"/>
  <c r="AB29" i="255"/>
  <c r="AB28" i="255"/>
  <c r="AB27" i="255"/>
  <c r="AB26" i="255"/>
  <c r="AB25" i="255"/>
  <c r="AB24" i="255"/>
  <c r="AB23" i="255"/>
  <c r="AB22" i="255"/>
  <c r="AB21" i="255"/>
  <c r="AB20" i="255"/>
  <c r="AB19" i="255"/>
  <c r="AB18" i="255"/>
  <c r="G19" i="255"/>
  <c r="A19" i="255"/>
  <c r="AB17" i="255"/>
  <c r="AB16" i="255"/>
  <c r="AB15" i="255"/>
  <c r="D15" i="255"/>
  <c r="D13" i="255"/>
  <c r="O10" i="255"/>
  <c r="O9" i="255"/>
  <c r="D9" i="255"/>
  <c r="A7" i="255"/>
  <c r="A4" i="255"/>
  <c r="AB2" i="255"/>
  <c r="A2" i="255"/>
  <c r="AD128" i="254"/>
  <c r="AB128" i="254"/>
  <c r="AD127" i="254"/>
  <c r="AB127" i="254"/>
  <c r="AD125" i="254"/>
  <c r="AB125" i="254"/>
  <c r="AD124" i="254"/>
  <c r="AB124" i="254"/>
  <c r="AB122" i="254"/>
  <c r="AB121" i="254"/>
  <c r="AB120" i="254"/>
  <c r="AB118" i="254"/>
  <c r="O14" i="254"/>
  <c r="AD111" i="254"/>
  <c r="AB111" i="254"/>
  <c r="AD110" i="254"/>
  <c r="AB110" i="254"/>
  <c r="AD109" i="254"/>
  <c r="D14" i="254"/>
  <c r="AB109" i="254"/>
  <c r="AD108" i="254"/>
  <c r="AB108" i="254"/>
  <c r="AD105" i="254"/>
  <c r="D10" i="254"/>
  <c r="AB105" i="254"/>
  <c r="AD104" i="254"/>
  <c r="AB104" i="254"/>
  <c r="O91" i="254"/>
  <c r="N91" i="254"/>
  <c r="M91" i="254"/>
  <c r="L91" i="254"/>
  <c r="AF9" i="254"/>
  <c r="G91" i="254"/>
  <c r="F91" i="254"/>
  <c r="AD9" i="254"/>
  <c r="D91" i="254"/>
  <c r="E91" i="254"/>
  <c r="AB9" i="254"/>
  <c r="C91" i="254"/>
  <c r="O90" i="254"/>
  <c r="N90" i="254"/>
  <c r="K90" i="254"/>
  <c r="AF8" i="254"/>
  <c r="G90" i="254"/>
  <c r="AD8" i="254"/>
  <c r="E90" i="254"/>
  <c r="AB8" i="254"/>
  <c r="C90" i="254"/>
  <c r="M89" i="254"/>
  <c r="L89" i="254"/>
  <c r="J89" i="254"/>
  <c r="AF7" i="254"/>
  <c r="G89" i="254"/>
  <c r="AD7" i="254"/>
  <c r="E89" i="254"/>
  <c r="AB7" i="254"/>
  <c r="C89" i="254"/>
  <c r="O88" i="254"/>
  <c r="N88" i="254"/>
  <c r="M88" i="254"/>
  <c r="L88" i="254"/>
  <c r="AF6" i="254"/>
  <c r="F88" i="254"/>
  <c r="AD6" i="254"/>
  <c r="E88" i="254"/>
  <c r="AB6" i="254"/>
  <c r="C88" i="254"/>
  <c r="O87" i="254"/>
  <c r="M87" i="254"/>
  <c r="L87" i="254"/>
  <c r="J87" i="254"/>
  <c r="AF5" i="254"/>
  <c r="G87" i="254"/>
  <c r="AD5" i="254"/>
  <c r="D87" i="254"/>
  <c r="AB5" i="254"/>
  <c r="C87" i="254"/>
  <c r="O86" i="254"/>
  <c r="N86" i="254"/>
  <c r="M86" i="254"/>
  <c r="L86" i="254"/>
  <c r="AF4" i="254"/>
  <c r="F86" i="254"/>
  <c r="AD4" i="254"/>
  <c r="E86" i="254"/>
  <c r="AB4" i="254"/>
  <c r="C86" i="254"/>
  <c r="N85" i="254"/>
  <c r="F85" i="254"/>
  <c r="C83" i="254"/>
  <c r="A65" i="254"/>
  <c r="AB34" i="254"/>
  <c r="AB33" i="254"/>
  <c r="AB32" i="254"/>
  <c r="AB31" i="254"/>
  <c r="AB30" i="254"/>
  <c r="AB29" i="254"/>
  <c r="AB28" i="254"/>
  <c r="AB27" i="254"/>
  <c r="AB26" i="254"/>
  <c r="AB25" i="254"/>
  <c r="AB24" i="254"/>
  <c r="AB23" i="254"/>
  <c r="AB22" i="254"/>
  <c r="AB21" i="254"/>
  <c r="AB20" i="254"/>
  <c r="AB19" i="254"/>
  <c r="AB18" i="254"/>
  <c r="G19" i="254"/>
  <c r="AB17" i="254"/>
  <c r="AB16" i="254"/>
  <c r="AB15" i="254"/>
  <c r="D16" i="254"/>
  <c r="D15" i="254"/>
  <c r="D13" i="254"/>
  <c r="O10" i="254"/>
  <c r="O9" i="254"/>
  <c r="D9" i="254"/>
  <c r="O8" i="254"/>
  <c r="A7" i="254"/>
  <c r="A4" i="254"/>
  <c r="AB2" i="254"/>
  <c r="A2" i="254"/>
  <c r="AD128" i="253"/>
  <c r="O10" i="253"/>
  <c r="AB128" i="253"/>
  <c r="AD127" i="253"/>
  <c r="O9" i="253"/>
  <c r="AB127" i="253"/>
  <c r="AD125" i="253"/>
  <c r="AB125" i="253"/>
  <c r="AD124" i="253"/>
  <c r="AB124" i="253"/>
  <c r="AB122" i="253"/>
  <c r="AB121" i="253"/>
  <c r="AB120" i="253"/>
  <c r="AB118" i="253"/>
  <c r="AD111" i="253"/>
  <c r="AB111" i="253"/>
  <c r="AD110" i="253"/>
  <c r="D15" i="253"/>
  <c r="AB110" i="253"/>
  <c r="AD109" i="253"/>
  <c r="D14" i="253"/>
  <c r="AB109" i="253"/>
  <c r="AD108" i="253"/>
  <c r="D13" i="253"/>
  <c r="AB108" i="253"/>
  <c r="AD105" i="253"/>
  <c r="AB105" i="253"/>
  <c r="AD104" i="253"/>
  <c r="AB104" i="253"/>
  <c r="O91" i="253"/>
  <c r="N91" i="253"/>
  <c r="M91" i="253"/>
  <c r="AF9" i="253"/>
  <c r="G91" i="253"/>
  <c r="AD9" i="253"/>
  <c r="E91" i="253"/>
  <c r="AB9" i="253"/>
  <c r="C91" i="253"/>
  <c r="O90" i="253"/>
  <c r="N90" i="253"/>
  <c r="L90" i="253"/>
  <c r="AF8" i="253"/>
  <c r="G90" i="253"/>
  <c r="AD8" i="253"/>
  <c r="E90" i="253"/>
  <c r="AB8" i="253"/>
  <c r="C90" i="253"/>
  <c r="M89" i="253"/>
  <c r="L89" i="253"/>
  <c r="J89" i="253"/>
  <c r="AF7" i="253"/>
  <c r="F89" i="253"/>
  <c r="AD7" i="253"/>
  <c r="E89" i="253"/>
  <c r="AB7" i="253"/>
  <c r="C89" i="253"/>
  <c r="O88" i="253"/>
  <c r="N88" i="253"/>
  <c r="M88" i="253"/>
  <c r="AF6" i="253"/>
  <c r="G88" i="253"/>
  <c r="AD6" i="253"/>
  <c r="D88" i="253"/>
  <c r="AB6" i="253"/>
  <c r="C88" i="253"/>
  <c r="M87" i="253"/>
  <c r="L87" i="253"/>
  <c r="AF5" i="253"/>
  <c r="F87" i="253"/>
  <c r="AD5" i="253"/>
  <c r="E87" i="253"/>
  <c r="AB5" i="253"/>
  <c r="C87" i="253"/>
  <c r="O86" i="253"/>
  <c r="N86" i="253"/>
  <c r="M86" i="253"/>
  <c r="L86" i="253"/>
  <c r="AF4" i="253"/>
  <c r="F86" i="253"/>
  <c r="AD4" i="253"/>
  <c r="E86" i="253"/>
  <c r="D86" i="253"/>
  <c r="AB4" i="253"/>
  <c r="C86" i="253"/>
  <c r="N85" i="253"/>
  <c r="F85" i="253"/>
  <c r="J83" i="253"/>
  <c r="C83" i="253"/>
  <c r="A65" i="253"/>
  <c r="A50" i="253"/>
  <c r="AB34" i="253"/>
  <c r="AB33" i="253"/>
  <c r="AB32" i="253"/>
  <c r="AB31" i="253"/>
  <c r="AB30" i="253"/>
  <c r="AB29" i="253"/>
  <c r="AB28" i="253"/>
  <c r="AB27" i="253"/>
  <c r="AB26" i="253"/>
  <c r="AB25" i="253"/>
  <c r="AB24" i="253"/>
  <c r="AB23" i="253"/>
  <c r="AB22" i="253"/>
  <c r="AB21" i="253"/>
  <c r="AB20" i="253"/>
  <c r="AB19" i="253"/>
  <c r="AB18" i="253"/>
  <c r="G19" i="253"/>
  <c r="A19" i="253"/>
  <c r="AB17" i="253"/>
  <c r="AB16" i="253"/>
  <c r="AB15" i="253"/>
  <c r="D16" i="253"/>
  <c r="O14" i="253"/>
  <c r="D10" i="253"/>
  <c r="D9" i="253"/>
  <c r="O8" i="253"/>
  <c r="A7" i="253"/>
  <c r="A4" i="253"/>
  <c r="AB2" i="253"/>
  <c r="A2" i="253"/>
  <c r="AD128" i="252"/>
  <c r="AB128" i="252"/>
  <c r="AD127" i="252"/>
  <c r="AB127" i="252"/>
  <c r="AD125" i="252"/>
  <c r="AB125" i="252"/>
  <c r="AD124" i="252"/>
  <c r="AB124" i="252"/>
  <c r="AB122" i="252"/>
  <c r="AB121" i="252"/>
  <c r="AB120" i="252"/>
  <c r="AB118" i="252"/>
  <c r="AD111" i="252"/>
  <c r="AB111" i="252"/>
  <c r="AD110" i="252"/>
  <c r="AB110" i="252"/>
  <c r="AD109" i="252"/>
  <c r="AB109" i="252"/>
  <c r="AD108" i="252"/>
  <c r="AB108" i="252"/>
  <c r="AD105" i="252"/>
  <c r="AB105" i="252"/>
  <c r="AD104" i="252"/>
  <c r="AB104" i="252"/>
  <c r="O91" i="252"/>
  <c r="N91" i="252"/>
  <c r="M91" i="252"/>
  <c r="AF9" i="252"/>
  <c r="G91" i="252"/>
  <c r="AD9" i="252"/>
  <c r="E91" i="252"/>
  <c r="AB9" i="252"/>
  <c r="C91" i="252"/>
  <c r="O90" i="252"/>
  <c r="N90" i="252"/>
  <c r="M90" i="252"/>
  <c r="AF8" i="252"/>
  <c r="F90" i="252"/>
  <c r="AD8" i="252"/>
  <c r="E90" i="252"/>
  <c r="AB8" i="252"/>
  <c r="C90" i="252"/>
  <c r="M89" i="252"/>
  <c r="L89" i="252"/>
  <c r="AF7" i="252"/>
  <c r="G89" i="252"/>
  <c r="AD7" i="252"/>
  <c r="D89" i="252"/>
  <c r="E89" i="252"/>
  <c r="AB7" i="252"/>
  <c r="C89" i="252"/>
  <c r="O88" i="252"/>
  <c r="N88" i="252"/>
  <c r="M88" i="252"/>
  <c r="L88" i="252"/>
  <c r="AF6" i="252"/>
  <c r="G88" i="252"/>
  <c r="AD6" i="252"/>
  <c r="E88" i="252"/>
  <c r="AB6" i="252"/>
  <c r="C88" i="252"/>
  <c r="M87" i="252"/>
  <c r="L87" i="252"/>
  <c r="AF5" i="252"/>
  <c r="G87" i="252"/>
  <c r="AD5" i="252"/>
  <c r="D87" i="252"/>
  <c r="AB5" i="252"/>
  <c r="C87" i="252"/>
  <c r="O86" i="252"/>
  <c r="N86" i="252"/>
  <c r="M86" i="252"/>
  <c r="L86" i="252"/>
  <c r="AF4" i="252"/>
  <c r="G86" i="252"/>
  <c r="AD4" i="252"/>
  <c r="E86" i="252"/>
  <c r="AB4" i="252"/>
  <c r="C86" i="252"/>
  <c r="N85" i="252"/>
  <c r="F85" i="252"/>
  <c r="J83" i="252"/>
  <c r="C83" i="252"/>
  <c r="A65" i="252"/>
  <c r="AB34" i="252"/>
  <c r="AB33" i="252"/>
  <c r="AB32" i="252"/>
  <c r="AB31" i="252"/>
  <c r="AB30" i="252"/>
  <c r="AB29" i="252"/>
  <c r="AB28" i="252"/>
  <c r="AB27" i="252"/>
  <c r="AB26" i="252"/>
  <c r="AB25" i="252"/>
  <c r="AB24" i="252"/>
  <c r="AB23" i="252"/>
  <c r="AB22" i="252"/>
  <c r="AB21" i="252"/>
  <c r="AB20" i="252"/>
  <c r="AB19" i="252"/>
  <c r="AB18" i="252"/>
  <c r="G19" i="252"/>
  <c r="AB17" i="252"/>
  <c r="AB16" i="252"/>
  <c r="AB15" i="252"/>
  <c r="D16" i="252"/>
  <c r="D15" i="252"/>
  <c r="O14" i="252"/>
  <c r="D14" i="252"/>
  <c r="D13" i="252"/>
  <c r="O10" i="252"/>
  <c r="D10" i="252"/>
  <c r="O9" i="252"/>
  <c r="D9" i="252"/>
  <c r="D8" i="252"/>
  <c r="A7" i="252"/>
  <c r="A4" i="252"/>
  <c r="AB2" i="252"/>
  <c r="A2" i="252"/>
  <c r="AD128" i="251"/>
  <c r="O10" i="251"/>
  <c r="AB128" i="251"/>
  <c r="AD127" i="251"/>
  <c r="AB127" i="251"/>
  <c r="AD125" i="251"/>
  <c r="AB125" i="251"/>
  <c r="AD124" i="251"/>
  <c r="AB124" i="251"/>
  <c r="AB122" i="251"/>
  <c r="AB121" i="251"/>
  <c r="AB120" i="251"/>
  <c r="AB118" i="251"/>
  <c r="O14" i="251"/>
  <c r="AD111" i="251"/>
  <c r="D16" i="251"/>
  <c r="AB111" i="251"/>
  <c r="AD110" i="251"/>
  <c r="AB110" i="251"/>
  <c r="AD109" i="251"/>
  <c r="AB109" i="251"/>
  <c r="AD108" i="251"/>
  <c r="AB108" i="251"/>
  <c r="AD105" i="251"/>
  <c r="D10" i="251"/>
  <c r="AB105" i="251"/>
  <c r="AD104" i="251"/>
  <c r="AB104" i="251"/>
  <c r="O91" i="251"/>
  <c r="N91" i="251"/>
  <c r="M91" i="251"/>
  <c r="AF9" i="251"/>
  <c r="G91" i="251"/>
  <c r="AD9" i="251"/>
  <c r="D91" i="251"/>
  <c r="E91" i="251"/>
  <c r="AB9" i="251"/>
  <c r="C91" i="251"/>
  <c r="O90" i="251"/>
  <c r="N90" i="251"/>
  <c r="M90" i="251"/>
  <c r="L90" i="251"/>
  <c r="AF8" i="251"/>
  <c r="F90" i="251"/>
  <c r="AD8" i="251"/>
  <c r="E90" i="251"/>
  <c r="AB8" i="251"/>
  <c r="C90" i="251"/>
  <c r="M89" i="251"/>
  <c r="L89" i="251"/>
  <c r="AF7" i="251"/>
  <c r="G89" i="251"/>
  <c r="AD7" i="251"/>
  <c r="E89" i="251"/>
  <c r="AB7" i="251"/>
  <c r="C89" i="251"/>
  <c r="O88" i="251"/>
  <c r="N88" i="251"/>
  <c r="L88" i="251"/>
  <c r="AF6" i="251"/>
  <c r="G88" i="251"/>
  <c r="AD6" i="251"/>
  <c r="E88" i="251"/>
  <c r="AB6" i="251"/>
  <c r="C88" i="251"/>
  <c r="O87" i="251"/>
  <c r="M87" i="251"/>
  <c r="L87" i="251"/>
  <c r="J87" i="251"/>
  <c r="AF5" i="251"/>
  <c r="G87" i="251"/>
  <c r="F87" i="251"/>
  <c r="AD5" i="251"/>
  <c r="D87" i="251"/>
  <c r="E87" i="251"/>
  <c r="AB5" i="251"/>
  <c r="C87" i="251"/>
  <c r="O86" i="251"/>
  <c r="N86" i="251"/>
  <c r="M86" i="251"/>
  <c r="L86" i="251"/>
  <c r="AF4" i="251"/>
  <c r="F86" i="251"/>
  <c r="AD4" i="251"/>
  <c r="E86" i="251"/>
  <c r="D86" i="251"/>
  <c r="AB4" i="251"/>
  <c r="C86" i="251"/>
  <c r="N85" i="251"/>
  <c r="F85" i="251"/>
  <c r="J83" i="251"/>
  <c r="C83" i="251"/>
  <c r="A65" i="251"/>
  <c r="AB34" i="251"/>
  <c r="AB33" i="251"/>
  <c r="AB32" i="251"/>
  <c r="AB31" i="251"/>
  <c r="AB30" i="251"/>
  <c r="AB29" i="251"/>
  <c r="AB28" i="251"/>
  <c r="AB27" i="251"/>
  <c r="AB26" i="251"/>
  <c r="AB25" i="251"/>
  <c r="AB24" i="251"/>
  <c r="AB23" i="251"/>
  <c r="AB22" i="251"/>
  <c r="AB21" i="251"/>
  <c r="AB20" i="251"/>
  <c r="AB19" i="251"/>
  <c r="AB18" i="251"/>
  <c r="G19" i="251"/>
  <c r="AB17" i="251"/>
  <c r="AB16" i="251"/>
  <c r="AB15" i="251"/>
  <c r="D15" i="251"/>
  <c r="D14" i="251"/>
  <c r="D13" i="251"/>
  <c r="O9" i="251"/>
  <c r="D9" i="251"/>
  <c r="A7" i="251"/>
  <c r="A4" i="251"/>
  <c r="AB2" i="251"/>
  <c r="A2" i="251"/>
  <c r="AD128" i="250"/>
  <c r="AB128" i="250"/>
  <c r="AD127" i="250"/>
  <c r="AB127" i="250"/>
  <c r="AD125" i="250"/>
  <c r="AB125" i="250"/>
  <c r="AD124" i="250"/>
  <c r="AB124" i="250"/>
  <c r="AB122" i="250"/>
  <c r="AB121" i="250"/>
  <c r="AB120" i="250"/>
  <c r="AB118" i="250"/>
  <c r="O14" i="250"/>
  <c r="AD111" i="250"/>
  <c r="AB111" i="250"/>
  <c r="AD110" i="250"/>
  <c r="AB110" i="250"/>
  <c r="AD109" i="250"/>
  <c r="AB109" i="250"/>
  <c r="AD108" i="250"/>
  <c r="AB108" i="250"/>
  <c r="AD105" i="250"/>
  <c r="AB105" i="250"/>
  <c r="AD104" i="250"/>
  <c r="AB104" i="250"/>
  <c r="O91" i="250"/>
  <c r="N91" i="250"/>
  <c r="M91" i="250"/>
  <c r="L91" i="250"/>
  <c r="AF9" i="250"/>
  <c r="G91" i="250"/>
  <c r="AD9" i="250"/>
  <c r="E91" i="250"/>
  <c r="AB9" i="250"/>
  <c r="C91" i="250"/>
  <c r="O90" i="250"/>
  <c r="N90" i="250"/>
  <c r="L90" i="250"/>
  <c r="AF8" i="250"/>
  <c r="G90" i="250"/>
  <c r="AD8" i="250"/>
  <c r="E90" i="250"/>
  <c r="AB8" i="250"/>
  <c r="C90" i="250"/>
  <c r="M89" i="250"/>
  <c r="L89" i="250"/>
  <c r="AF7" i="250"/>
  <c r="F89" i="250"/>
  <c r="AD7" i="250"/>
  <c r="E89" i="250"/>
  <c r="AB7" i="250"/>
  <c r="C89" i="250"/>
  <c r="O88" i="250"/>
  <c r="N88" i="250"/>
  <c r="L88" i="250"/>
  <c r="AF6" i="250"/>
  <c r="F88" i="250"/>
  <c r="AD6" i="250"/>
  <c r="D88" i="250"/>
  <c r="AB6" i="250"/>
  <c r="C88" i="250"/>
  <c r="M87" i="250"/>
  <c r="L87" i="250"/>
  <c r="AF5" i="250"/>
  <c r="G87" i="250"/>
  <c r="AD5" i="250"/>
  <c r="E87" i="250"/>
  <c r="AB5" i="250"/>
  <c r="C87" i="250"/>
  <c r="O86" i="250"/>
  <c r="N86" i="250"/>
  <c r="M86" i="250"/>
  <c r="L86" i="250"/>
  <c r="J86" i="250"/>
  <c r="AF4" i="250"/>
  <c r="F86" i="250"/>
  <c r="AD4" i="250"/>
  <c r="E86" i="250"/>
  <c r="AB4" i="250"/>
  <c r="C86" i="250"/>
  <c r="N85" i="250"/>
  <c r="F85" i="250"/>
  <c r="J83" i="250"/>
  <c r="C83" i="250"/>
  <c r="A65" i="250"/>
  <c r="AB34" i="250"/>
  <c r="AB33" i="250"/>
  <c r="AB32" i="250"/>
  <c r="AB31" i="250"/>
  <c r="AB30" i="250"/>
  <c r="AB29" i="250"/>
  <c r="AB28" i="250"/>
  <c r="AB27" i="250"/>
  <c r="AB26" i="250"/>
  <c r="AB25" i="250"/>
  <c r="AB24" i="250"/>
  <c r="AB23" i="250"/>
  <c r="AB22" i="250"/>
  <c r="AB21" i="250"/>
  <c r="AB20" i="250"/>
  <c r="AB19" i="250"/>
  <c r="AB18" i="250"/>
  <c r="G19" i="250"/>
  <c r="AB17" i="250"/>
  <c r="AB16" i="250"/>
  <c r="AB15" i="250"/>
  <c r="D16" i="250"/>
  <c r="D15" i="250"/>
  <c r="D14" i="250"/>
  <c r="D13" i="250"/>
  <c r="O10" i="250"/>
  <c r="D10" i="250"/>
  <c r="O9" i="250"/>
  <c r="D9" i="250"/>
  <c r="A7" i="250"/>
  <c r="A4" i="250"/>
  <c r="AB2" i="250"/>
  <c r="A2" i="250"/>
  <c r="AD128" i="249"/>
  <c r="AB128" i="249"/>
  <c r="AD127" i="249"/>
  <c r="O9" i="249"/>
  <c r="AB127" i="249"/>
  <c r="AD125" i="249"/>
  <c r="AB125" i="249"/>
  <c r="AD124" i="249"/>
  <c r="AB124" i="249"/>
  <c r="AB122" i="249"/>
  <c r="AB121" i="249"/>
  <c r="AB120" i="249"/>
  <c r="AB118" i="249"/>
  <c r="AD111" i="249"/>
  <c r="AB111" i="249"/>
  <c r="AD110" i="249"/>
  <c r="D15" i="249"/>
  <c r="AB110" i="249"/>
  <c r="AD109" i="249"/>
  <c r="AB109" i="249"/>
  <c r="AD108" i="249"/>
  <c r="D13" i="249"/>
  <c r="AB108" i="249"/>
  <c r="AD105" i="249"/>
  <c r="AB105" i="249"/>
  <c r="AD104" i="249"/>
  <c r="D9" i="249"/>
  <c r="AB104" i="249"/>
  <c r="O91" i="249"/>
  <c r="N91" i="249"/>
  <c r="M91" i="249"/>
  <c r="L91" i="249"/>
  <c r="AF9" i="249"/>
  <c r="F91" i="249"/>
  <c r="G91" i="249"/>
  <c r="AD9" i="249"/>
  <c r="D91" i="249"/>
  <c r="AB9" i="249"/>
  <c r="C91" i="249"/>
  <c r="O90" i="249"/>
  <c r="N90" i="249"/>
  <c r="K90" i="249"/>
  <c r="AF8" i="249"/>
  <c r="F90" i="249"/>
  <c r="AD8" i="249"/>
  <c r="D90" i="249"/>
  <c r="AB8" i="249"/>
  <c r="C90" i="249"/>
  <c r="M89" i="249"/>
  <c r="L89" i="249"/>
  <c r="AF7" i="249"/>
  <c r="F89" i="249"/>
  <c r="AD7" i="249"/>
  <c r="D89" i="249"/>
  <c r="AB7" i="249"/>
  <c r="O8" i="249"/>
  <c r="O88" i="249"/>
  <c r="N88" i="249"/>
  <c r="M88" i="249"/>
  <c r="AF6" i="249"/>
  <c r="F88" i="249"/>
  <c r="AD6" i="249"/>
  <c r="D88" i="249"/>
  <c r="AB6" i="249"/>
  <c r="C88" i="249"/>
  <c r="M87" i="249"/>
  <c r="L87" i="249"/>
  <c r="AF5" i="249"/>
  <c r="F87" i="249"/>
  <c r="AD5" i="249"/>
  <c r="D87" i="249"/>
  <c r="AB5" i="249"/>
  <c r="C87" i="249"/>
  <c r="O86" i="249"/>
  <c r="N86" i="249"/>
  <c r="M86" i="249"/>
  <c r="L86" i="249"/>
  <c r="J86" i="249"/>
  <c r="AF4" i="249"/>
  <c r="G86" i="249"/>
  <c r="AD4" i="249"/>
  <c r="E86" i="249"/>
  <c r="AB4" i="249"/>
  <c r="C86" i="249"/>
  <c r="N85" i="249"/>
  <c r="F85" i="249"/>
  <c r="J83" i="249"/>
  <c r="C83" i="249"/>
  <c r="A65" i="249"/>
  <c r="AB34" i="249"/>
  <c r="AB33" i="249"/>
  <c r="AB32" i="249"/>
  <c r="AB31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9" i="249"/>
  <c r="AB17" i="249"/>
  <c r="AB16" i="249"/>
  <c r="AB15" i="249"/>
  <c r="D16" i="249"/>
  <c r="O14" i="249"/>
  <c r="D14" i="249"/>
  <c r="O10" i="249"/>
  <c r="D10" i="249"/>
  <c r="A7" i="249"/>
  <c r="A4" i="249"/>
  <c r="AB2" i="249"/>
  <c r="A2" i="249"/>
  <c r="AD128" i="248"/>
  <c r="O10" i="248"/>
  <c r="AB128" i="248"/>
  <c r="AD127" i="248"/>
  <c r="O9" i="248"/>
  <c r="AB127" i="248"/>
  <c r="AD125" i="248"/>
  <c r="AB125" i="248"/>
  <c r="AD124" i="248"/>
  <c r="AB124" i="248"/>
  <c r="AB122" i="248"/>
  <c r="AB121" i="248"/>
  <c r="AB120" i="248"/>
  <c r="AB118" i="248"/>
  <c r="AD111" i="248"/>
  <c r="D16" i="248"/>
  <c r="AB111" i="248"/>
  <c r="AD110" i="248"/>
  <c r="D15" i="248"/>
  <c r="AB110" i="248"/>
  <c r="AD109" i="248"/>
  <c r="D14" i="248"/>
  <c r="AB109" i="248"/>
  <c r="AD108" i="248"/>
  <c r="D13" i="248"/>
  <c r="AB108" i="248"/>
  <c r="AD105" i="248"/>
  <c r="AB105" i="248"/>
  <c r="AD104" i="248"/>
  <c r="AB104" i="248"/>
  <c r="O91" i="248"/>
  <c r="N91" i="248"/>
  <c r="M91" i="248"/>
  <c r="L91" i="248"/>
  <c r="AF9" i="248"/>
  <c r="F91" i="248"/>
  <c r="AD9" i="248"/>
  <c r="E91" i="248"/>
  <c r="AB9" i="248"/>
  <c r="C91" i="248"/>
  <c r="O90" i="248"/>
  <c r="N90" i="248"/>
  <c r="M90" i="248"/>
  <c r="AF8" i="248"/>
  <c r="G90" i="248"/>
  <c r="AD8" i="248"/>
  <c r="D90" i="248"/>
  <c r="AB8" i="248"/>
  <c r="C90" i="248"/>
  <c r="M89" i="248"/>
  <c r="L89" i="248"/>
  <c r="AF7" i="248"/>
  <c r="F89" i="248"/>
  <c r="AD7" i="248"/>
  <c r="E89" i="248"/>
  <c r="AB7" i="248"/>
  <c r="O8" i="248"/>
  <c r="O88" i="248"/>
  <c r="N88" i="248"/>
  <c r="J88" i="248"/>
  <c r="AF6" i="248"/>
  <c r="G88" i="248"/>
  <c r="AD6" i="248"/>
  <c r="D88" i="248"/>
  <c r="AB6" i="248"/>
  <c r="C88" i="248"/>
  <c r="M87" i="248"/>
  <c r="L87" i="248"/>
  <c r="AF5" i="248"/>
  <c r="F87" i="248"/>
  <c r="AD5" i="248"/>
  <c r="E87" i="248"/>
  <c r="AB5" i="248"/>
  <c r="C87" i="248"/>
  <c r="O86" i="248"/>
  <c r="N86" i="248"/>
  <c r="M86" i="248"/>
  <c r="L86" i="248"/>
  <c r="J86" i="248"/>
  <c r="AF4" i="248"/>
  <c r="G86" i="248"/>
  <c r="AD4" i="248"/>
  <c r="D86" i="248"/>
  <c r="AB4" i="248"/>
  <c r="C86" i="248"/>
  <c r="N85" i="248"/>
  <c r="F85" i="248"/>
  <c r="J83" i="248"/>
  <c r="C83" i="248"/>
  <c r="A65" i="248"/>
  <c r="A50" i="248"/>
  <c r="AB34" i="248"/>
  <c r="AB33" i="248"/>
  <c r="AB32" i="248"/>
  <c r="AB31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9" i="248"/>
  <c r="A19" i="248"/>
  <c r="AB17" i="248"/>
  <c r="AB16" i="248"/>
  <c r="AB15" i="248"/>
  <c r="O14" i="248"/>
  <c r="D10" i="248"/>
  <c r="D9" i="248"/>
  <c r="D8" i="248"/>
  <c r="A7" i="248"/>
  <c r="A4" i="248"/>
  <c r="AB2" i="248"/>
  <c r="A2" i="248"/>
  <c r="AD128" i="247"/>
  <c r="AB128" i="247"/>
  <c r="AD127" i="247"/>
  <c r="AB127" i="247"/>
  <c r="AD125" i="247"/>
  <c r="AB125" i="247"/>
  <c r="AD124" i="247"/>
  <c r="AB124" i="247"/>
  <c r="AB122" i="247"/>
  <c r="AB121" i="247"/>
  <c r="AB120" i="247"/>
  <c r="AB118" i="247"/>
  <c r="AD111" i="247"/>
  <c r="AB111" i="247"/>
  <c r="AD110" i="247"/>
  <c r="AB110" i="247"/>
  <c r="AD109" i="247"/>
  <c r="AB109" i="247"/>
  <c r="AD108" i="247"/>
  <c r="AB108" i="247"/>
  <c r="AD105" i="247"/>
  <c r="AB105" i="247"/>
  <c r="AD104" i="247"/>
  <c r="AB104" i="247"/>
  <c r="O91" i="247"/>
  <c r="N91" i="247"/>
  <c r="M91" i="247"/>
  <c r="L91" i="247"/>
  <c r="AF9" i="247"/>
  <c r="G91" i="247"/>
  <c r="AD9" i="247"/>
  <c r="E91" i="247"/>
  <c r="AB9" i="247"/>
  <c r="C91" i="247"/>
  <c r="O90" i="247"/>
  <c r="N90" i="247"/>
  <c r="L90" i="247"/>
  <c r="AF8" i="247"/>
  <c r="G90" i="247"/>
  <c r="AD8" i="247"/>
  <c r="E90" i="247"/>
  <c r="AB8" i="247"/>
  <c r="C90" i="247"/>
  <c r="M89" i="247"/>
  <c r="L89" i="247"/>
  <c r="AF7" i="247"/>
  <c r="G89" i="247"/>
  <c r="AD7" i="247"/>
  <c r="E89" i="247"/>
  <c r="AB7" i="247"/>
  <c r="C89" i="247"/>
  <c r="O88" i="247"/>
  <c r="N88" i="247"/>
  <c r="J88" i="247"/>
  <c r="AF6" i="247"/>
  <c r="F88" i="247"/>
  <c r="AD6" i="247"/>
  <c r="E88" i="247"/>
  <c r="AB6" i="247"/>
  <c r="C88" i="247"/>
  <c r="N87" i="247"/>
  <c r="M87" i="247"/>
  <c r="L87" i="247"/>
  <c r="AF5" i="247"/>
  <c r="G87" i="247"/>
  <c r="AD5" i="247"/>
  <c r="D87" i="247"/>
  <c r="AB5" i="247"/>
  <c r="C87" i="247"/>
  <c r="O86" i="247"/>
  <c r="N86" i="247"/>
  <c r="M86" i="247"/>
  <c r="L86" i="247"/>
  <c r="AF4" i="247"/>
  <c r="F86" i="247"/>
  <c r="AD4" i="247"/>
  <c r="E86" i="247"/>
  <c r="AB4" i="247"/>
  <c r="C86" i="247"/>
  <c r="N85" i="247"/>
  <c r="F85" i="247"/>
  <c r="C83" i="247"/>
  <c r="A65" i="247"/>
  <c r="AB34" i="247"/>
  <c r="AB33" i="247"/>
  <c r="AB32" i="247"/>
  <c r="AB31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9" i="247"/>
  <c r="AB17" i="247"/>
  <c r="AB16" i="247"/>
  <c r="AB15" i="247"/>
  <c r="D16" i="247"/>
  <c r="D15" i="247"/>
  <c r="O14" i="247"/>
  <c r="D14" i="247"/>
  <c r="D13" i="247"/>
  <c r="O10" i="247"/>
  <c r="D10" i="247"/>
  <c r="O9" i="247"/>
  <c r="D9" i="247"/>
  <c r="O8" i="247"/>
  <c r="D8" i="247"/>
  <c r="A7" i="247"/>
  <c r="A4" i="247"/>
  <c r="AB2" i="247"/>
  <c r="A2" i="247"/>
  <c r="AD128" i="246"/>
  <c r="O10" i="246"/>
  <c r="AB128" i="246"/>
  <c r="AD127" i="246"/>
  <c r="O9" i="246"/>
  <c r="AB127" i="246"/>
  <c r="AD125" i="246"/>
  <c r="AB125" i="246"/>
  <c r="AD124" i="246"/>
  <c r="AB124" i="246"/>
  <c r="AB122" i="246"/>
  <c r="AB121" i="246"/>
  <c r="AB120" i="246"/>
  <c r="AB118" i="246"/>
  <c r="O14" i="246"/>
  <c r="AD111" i="246"/>
  <c r="AB111" i="246"/>
  <c r="AD110" i="246"/>
  <c r="D15" i="246"/>
  <c r="AB110" i="246"/>
  <c r="AD109" i="246"/>
  <c r="D14" i="246"/>
  <c r="AB109" i="246"/>
  <c r="AD108" i="246"/>
  <c r="D13" i="246"/>
  <c r="AB108" i="246"/>
  <c r="AD105" i="246"/>
  <c r="D10" i="246"/>
  <c r="AB105" i="246"/>
  <c r="AD104" i="246"/>
  <c r="AB104" i="246"/>
  <c r="O91" i="246"/>
  <c r="N91" i="246"/>
  <c r="M91" i="246"/>
  <c r="L91" i="246"/>
  <c r="AF9" i="246"/>
  <c r="G91" i="246"/>
  <c r="AD9" i="246"/>
  <c r="E91" i="246"/>
  <c r="AB9" i="246"/>
  <c r="C91" i="246"/>
  <c r="O90" i="246"/>
  <c r="N90" i="246"/>
  <c r="M90" i="246"/>
  <c r="L90" i="246"/>
  <c r="AF8" i="246"/>
  <c r="G90" i="246"/>
  <c r="F90" i="246"/>
  <c r="AD8" i="246"/>
  <c r="E90" i="246"/>
  <c r="AB8" i="246"/>
  <c r="C90" i="246"/>
  <c r="O89" i="246"/>
  <c r="M89" i="246"/>
  <c r="L89" i="246"/>
  <c r="J89" i="246"/>
  <c r="AF7" i="246"/>
  <c r="F89" i="246"/>
  <c r="AD7" i="246"/>
  <c r="D89" i="246"/>
  <c r="AB7" i="246"/>
  <c r="C89" i="246"/>
  <c r="O88" i="246"/>
  <c r="N88" i="246"/>
  <c r="J88" i="246"/>
  <c r="AF6" i="246"/>
  <c r="G88" i="246"/>
  <c r="AD6" i="246"/>
  <c r="E88" i="246"/>
  <c r="AB6" i="246"/>
  <c r="C88" i="246"/>
  <c r="M87" i="246"/>
  <c r="L87" i="246"/>
  <c r="AF5" i="246"/>
  <c r="G87" i="246"/>
  <c r="AD5" i="246"/>
  <c r="E87" i="246"/>
  <c r="AB5" i="246"/>
  <c r="C87" i="246"/>
  <c r="O86" i="246"/>
  <c r="N86" i="246"/>
  <c r="M86" i="246"/>
  <c r="L86" i="246"/>
  <c r="AF4" i="246"/>
  <c r="F86" i="246"/>
  <c r="AD4" i="246"/>
  <c r="D86" i="246"/>
  <c r="AB4" i="246"/>
  <c r="C86" i="246"/>
  <c r="N85" i="246"/>
  <c r="F85" i="246"/>
  <c r="J83" i="246"/>
  <c r="C83" i="246"/>
  <c r="A65" i="246"/>
  <c r="A50" i="246"/>
  <c r="AB34" i="246"/>
  <c r="AB33" i="246"/>
  <c r="AB32" i="246"/>
  <c r="AB31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9" i="246"/>
  <c r="A19" i="246"/>
  <c r="AB17" i="246"/>
  <c r="AB16" i="246"/>
  <c r="AB15" i="246"/>
  <c r="D16" i="246"/>
  <c r="D9" i="246"/>
  <c r="D8" i="246"/>
  <c r="A7" i="246"/>
  <c r="A4" i="246"/>
  <c r="AB2" i="246"/>
  <c r="A2" i="246"/>
  <c r="AD128" i="245"/>
  <c r="AB128" i="245"/>
  <c r="AD127" i="245"/>
  <c r="O9" i="245"/>
  <c r="AB127" i="245"/>
  <c r="AD125" i="245"/>
  <c r="AB125" i="245"/>
  <c r="AD124" i="245"/>
  <c r="AB124" i="245"/>
  <c r="AB122" i="245"/>
  <c r="AB121" i="245"/>
  <c r="AB120" i="245"/>
  <c r="AB118" i="245"/>
  <c r="AD111" i="245"/>
  <c r="AB111" i="245"/>
  <c r="AD110" i="245"/>
  <c r="D15" i="245"/>
  <c r="AB110" i="245"/>
  <c r="AD109" i="245"/>
  <c r="AB109" i="245"/>
  <c r="AD108" i="245"/>
  <c r="D13" i="245"/>
  <c r="AB108" i="245"/>
  <c r="AD105" i="245"/>
  <c r="AB105" i="245"/>
  <c r="AD104" i="245"/>
  <c r="D9" i="245"/>
  <c r="AB104" i="245"/>
  <c r="O91" i="245"/>
  <c r="N91" i="245"/>
  <c r="M91" i="245"/>
  <c r="L91" i="245"/>
  <c r="K91" i="245"/>
  <c r="AF9" i="245"/>
  <c r="G91" i="245"/>
  <c r="AD9" i="245"/>
  <c r="E91" i="245"/>
  <c r="AB9" i="245"/>
  <c r="C91" i="245"/>
  <c r="O90" i="245"/>
  <c r="N90" i="245"/>
  <c r="M90" i="245"/>
  <c r="L90" i="245"/>
  <c r="AF8" i="245"/>
  <c r="G90" i="245"/>
  <c r="F90" i="245"/>
  <c r="AD8" i="245"/>
  <c r="E90" i="245"/>
  <c r="AB8" i="245"/>
  <c r="C90" i="245"/>
  <c r="O89" i="245"/>
  <c r="M89" i="245"/>
  <c r="L89" i="245"/>
  <c r="J89" i="245"/>
  <c r="AF7" i="245"/>
  <c r="F89" i="245"/>
  <c r="AD7" i="245"/>
  <c r="E89" i="245"/>
  <c r="AB7" i="245"/>
  <c r="C89" i="245"/>
  <c r="O88" i="245"/>
  <c r="N88" i="245"/>
  <c r="M88" i="245"/>
  <c r="AF6" i="245"/>
  <c r="F88" i="245"/>
  <c r="AD6" i="245"/>
  <c r="E88" i="245"/>
  <c r="AB6" i="245"/>
  <c r="C88" i="245"/>
  <c r="M87" i="245"/>
  <c r="L87" i="245"/>
  <c r="AF5" i="245"/>
  <c r="G87" i="245"/>
  <c r="AD5" i="245"/>
  <c r="D87" i="245"/>
  <c r="AB5" i="245"/>
  <c r="C87" i="245"/>
  <c r="O86" i="245"/>
  <c r="N86" i="245"/>
  <c r="M86" i="245"/>
  <c r="L86" i="245"/>
  <c r="J86" i="245"/>
  <c r="AF4" i="245"/>
  <c r="F86" i="245"/>
  <c r="AD4" i="245"/>
  <c r="E86" i="245"/>
  <c r="AB4" i="245"/>
  <c r="C86" i="245"/>
  <c r="N85" i="245"/>
  <c r="F85" i="245"/>
  <c r="C83" i="245"/>
  <c r="A65" i="245"/>
  <c r="AB34" i="245"/>
  <c r="AB33" i="245"/>
  <c r="AB32" i="245"/>
  <c r="AB31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9" i="245"/>
  <c r="AB17" i="245"/>
  <c r="AB16" i="245"/>
  <c r="AB15" i="245"/>
  <c r="D16" i="245"/>
  <c r="O14" i="245"/>
  <c r="D14" i="245"/>
  <c r="O10" i="245"/>
  <c r="D10" i="245"/>
  <c r="A7" i="245"/>
  <c r="A4" i="245"/>
  <c r="AB2" i="245"/>
  <c r="A2" i="245"/>
  <c r="AD128" i="244"/>
  <c r="O10" i="244"/>
  <c r="AB128" i="244"/>
  <c r="AD127" i="244"/>
  <c r="O9" i="244"/>
  <c r="AB127" i="244"/>
  <c r="AD125" i="244"/>
  <c r="AB125" i="244"/>
  <c r="AD124" i="244"/>
  <c r="AB124" i="244"/>
  <c r="AB122" i="244"/>
  <c r="AB121" i="244"/>
  <c r="AB120" i="244"/>
  <c r="AB118" i="244"/>
  <c r="AD111" i="244"/>
  <c r="AB111" i="244"/>
  <c r="AD110" i="244"/>
  <c r="D15" i="244"/>
  <c r="AB110" i="244"/>
  <c r="AD109" i="244"/>
  <c r="D14" i="244"/>
  <c r="AB109" i="244"/>
  <c r="AD108" i="244"/>
  <c r="D13" i="244"/>
  <c r="AB108" i="244"/>
  <c r="AD105" i="244"/>
  <c r="AB105" i="244"/>
  <c r="AD104" i="244"/>
  <c r="AB104" i="244"/>
  <c r="O91" i="244"/>
  <c r="N91" i="244"/>
  <c r="M91" i="244"/>
  <c r="L91" i="244"/>
  <c r="K91" i="244"/>
  <c r="AF9" i="244"/>
  <c r="F91" i="244"/>
  <c r="AD9" i="244"/>
  <c r="D91" i="244"/>
  <c r="AB9" i="244"/>
  <c r="C91" i="244"/>
  <c r="O90" i="244"/>
  <c r="N90" i="244"/>
  <c r="M90" i="244"/>
  <c r="L90" i="244"/>
  <c r="K90" i="244"/>
  <c r="AF8" i="244"/>
  <c r="F90" i="244"/>
  <c r="G90" i="244"/>
  <c r="AD8" i="244"/>
  <c r="D90" i="244"/>
  <c r="AB8" i="244"/>
  <c r="C90" i="244"/>
  <c r="M89" i="244"/>
  <c r="L89" i="244"/>
  <c r="AF7" i="244"/>
  <c r="F89" i="244"/>
  <c r="AD7" i="244"/>
  <c r="D89" i="244"/>
  <c r="AB7" i="244"/>
  <c r="O8" i="244"/>
  <c r="O88" i="244"/>
  <c r="N88" i="244"/>
  <c r="M88" i="244"/>
  <c r="L88" i="244"/>
  <c r="J88" i="244"/>
  <c r="AF6" i="244"/>
  <c r="G88" i="244"/>
  <c r="AD6" i="244"/>
  <c r="D88" i="244"/>
  <c r="AB6" i="244"/>
  <c r="C88" i="244"/>
  <c r="O87" i="244"/>
  <c r="N87" i="244"/>
  <c r="M87" i="244"/>
  <c r="L87" i="244"/>
  <c r="J87" i="244"/>
  <c r="AF5" i="244"/>
  <c r="F87" i="244"/>
  <c r="AD5" i="244"/>
  <c r="E87" i="244"/>
  <c r="AB5" i="244"/>
  <c r="C87" i="244"/>
  <c r="O86" i="244"/>
  <c r="N86" i="244"/>
  <c r="M86" i="244"/>
  <c r="L86" i="244"/>
  <c r="J86" i="244"/>
  <c r="AF4" i="244"/>
  <c r="F86" i="244"/>
  <c r="AD4" i="244"/>
  <c r="E86" i="244"/>
  <c r="AB4" i="244"/>
  <c r="C86" i="244"/>
  <c r="N85" i="244"/>
  <c r="F85" i="244"/>
  <c r="J83" i="244"/>
  <c r="C83" i="244"/>
  <c r="A65" i="244"/>
  <c r="A50" i="244"/>
  <c r="AB34" i="244"/>
  <c r="AB33" i="244"/>
  <c r="AB32" i="244"/>
  <c r="AB31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9" i="244"/>
  <c r="A19" i="244"/>
  <c r="AB17" i="244"/>
  <c r="AB16" i="244"/>
  <c r="AB15" i="244"/>
  <c r="D16" i="244"/>
  <c r="O14" i="244"/>
  <c r="D10" i="244"/>
  <c r="D9" i="244"/>
  <c r="D8" i="244"/>
  <c r="A7" i="244"/>
  <c r="A4" i="244"/>
  <c r="AB2" i="244"/>
  <c r="A2" i="244"/>
  <c r="AD128" i="243"/>
  <c r="O10" i="243"/>
  <c r="AB128" i="243"/>
  <c r="AD127" i="243"/>
  <c r="O9" i="243"/>
  <c r="AB127" i="243"/>
  <c r="AD125" i="243"/>
  <c r="AB125" i="243"/>
  <c r="AD124" i="243"/>
  <c r="AB124" i="243"/>
  <c r="AB122" i="243"/>
  <c r="AB121" i="243"/>
  <c r="AB120" i="243"/>
  <c r="AB118" i="243"/>
  <c r="AD111" i="243"/>
  <c r="D16" i="243"/>
  <c r="AB111" i="243"/>
  <c r="AD110" i="243"/>
  <c r="D15" i="243"/>
  <c r="AB110" i="243"/>
  <c r="AD109" i="243"/>
  <c r="D14" i="243"/>
  <c r="AB109" i="243"/>
  <c r="AD108" i="243"/>
  <c r="D13" i="243"/>
  <c r="AB108" i="243"/>
  <c r="AD105" i="243"/>
  <c r="AB105" i="243"/>
  <c r="AD104" i="243"/>
  <c r="D9" i="243"/>
  <c r="AB104" i="243"/>
  <c r="O91" i="243"/>
  <c r="N91" i="243"/>
  <c r="M91" i="243"/>
  <c r="L91" i="243"/>
  <c r="K91" i="243"/>
  <c r="AF9" i="243"/>
  <c r="F91" i="243"/>
  <c r="AD9" i="243"/>
  <c r="D91" i="243"/>
  <c r="AB9" i="243"/>
  <c r="C91" i="243"/>
  <c r="O90" i="243"/>
  <c r="N90" i="243"/>
  <c r="M90" i="243"/>
  <c r="L90" i="243"/>
  <c r="K90" i="243"/>
  <c r="AF8" i="243"/>
  <c r="G90" i="243"/>
  <c r="AD8" i="243"/>
  <c r="E90" i="243"/>
  <c r="AB8" i="243"/>
  <c r="C90" i="243"/>
  <c r="O89" i="243"/>
  <c r="M89" i="243"/>
  <c r="L89" i="243"/>
  <c r="J89" i="243"/>
  <c r="AF7" i="243"/>
  <c r="G89" i="243"/>
  <c r="AD7" i="243"/>
  <c r="E89" i="243"/>
  <c r="AB7" i="243"/>
  <c r="C89" i="243"/>
  <c r="O88" i="243"/>
  <c r="N88" i="243"/>
  <c r="M88" i="243"/>
  <c r="L88" i="243"/>
  <c r="J88" i="243"/>
  <c r="AF6" i="243"/>
  <c r="G88" i="243"/>
  <c r="AD6" i="243"/>
  <c r="E88" i="243"/>
  <c r="AB6" i="243"/>
  <c r="C88" i="243"/>
  <c r="O87" i="243"/>
  <c r="N87" i="243"/>
  <c r="M87" i="243"/>
  <c r="L87" i="243"/>
  <c r="J87" i="243"/>
  <c r="AF5" i="243"/>
  <c r="G87" i="243"/>
  <c r="AD5" i="243"/>
  <c r="E87" i="243"/>
  <c r="AB5" i="243"/>
  <c r="C87" i="243"/>
  <c r="O86" i="243"/>
  <c r="N86" i="243"/>
  <c r="M86" i="243"/>
  <c r="L86" i="243"/>
  <c r="J86" i="243"/>
  <c r="AF4" i="243"/>
  <c r="G86" i="243"/>
  <c r="AD4" i="243"/>
  <c r="E86" i="243"/>
  <c r="AB4" i="243"/>
  <c r="C86" i="243"/>
  <c r="N85" i="243"/>
  <c r="F85" i="243"/>
  <c r="J83" i="243"/>
  <c r="C83" i="243"/>
  <c r="A65" i="243"/>
  <c r="AB34" i="243"/>
  <c r="AB33" i="243"/>
  <c r="AB32" i="243"/>
  <c r="AB31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9" i="243"/>
  <c r="AB17" i="243"/>
  <c r="AB16" i="243"/>
  <c r="AB15" i="243"/>
  <c r="O14" i="243"/>
  <c r="D10" i="243"/>
  <c r="A7" i="243"/>
  <c r="A4" i="243"/>
  <c r="AB2" i="243"/>
  <c r="A2" i="243"/>
  <c r="AD128" i="242"/>
  <c r="O10" i="242"/>
  <c r="AB128" i="242"/>
  <c r="AD127" i="242"/>
  <c r="AB127" i="242"/>
  <c r="AD125" i="242"/>
  <c r="AB125" i="242"/>
  <c r="AD124" i="242"/>
  <c r="AB124" i="242"/>
  <c r="AB122" i="242"/>
  <c r="AB121" i="242"/>
  <c r="AB120" i="242"/>
  <c r="AB118" i="242"/>
  <c r="O14" i="242"/>
  <c r="AD111" i="242"/>
  <c r="D16" i="242"/>
  <c r="AB111" i="242"/>
  <c r="AD110" i="242"/>
  <c r="AB110" i="242"/>
  <c r="AD109" i="242"/>
  <c r="D14" i="242"/>
  <c r="AB109" i="242"/>
  <c r="AD108" i="242"/>
  <c r="AB108" i="242"/>
  <c r="AD105" i="242"/>
  <c r="D10" i="242"/>
  <c r="AB105" i="242"/>
  <c r="AD104" i="242"/>
  <c r="AB104" i="242"/>
  <c r="O91" i="242"/>
  <c r="N91" i="242"/>
  <c r="M91" i="242"/>
  <c r="L91" i="242"/>
  <c r="AF9" i="242"/>
  <c r="G91" i="242"/>
  <c r="AD9" i="242"/>
  <c r="D91" i="242"/>
  <c r="AB9" i="242"/>
  <c r="C91" i="242"/>
  <c r="O90" i="242"/>
  <c r="N90" i="242"/>
  <c r="M90" i="242"/>
  <c r="L90" i="242"/>
  <c r="K90" i="242"/>
  <c r="AF8" i="242"/>
  <c r="F90" i="242"/>
  <c r="AD8" i="242"/>
  <c r="E90" i="242"/>
  <c r="AB8" i="242"/>
  <c r="C90" i="242"/>
  <c r="M89" i="242"/>
  <c r="L89" i="242"/>
  <c r="AF7" i="242"/>
  <c r="G89" i="242"/>
  <c r="AD7" i="242"/>
  <c r="E89" i="242"/>
  <c r="AB7" i="242"/>
  <c r="C89" i="242"/>
  <c r="O88" i="242"/>
  <c r="N88" i="242"/>
  <c r="M88" i="242"/>
  <c r="L88" i="242"/>
  <c r="J88" i="242"/>
  <c r="AF6" i="242"/>
  <c r="F88" i="242"/>
  <c r="AD6" i="242"/>
  <c r="E88" i="242"/>
  <c r="AB6" i="242"/>
  <c r="C88" i="242"/>
  <c r="O87" i="242"/>
  <c r="N87" i="242"/>
  <c r="M87" i="242"/>
  <c r="L87" i="242"/>
  <c r="J87" i="242"/>
  <c r="AF5" i="242"/>
  <c r="G87" i="242"/>
  <c r="AD5" i="242"/>
  <c r="D87" i="242"/>
  <c r="AB5" i="242"/>
  <c r="C87" i="242"/>
  <c r="O86" i="242"/>
  <c r="N86" i="242"/>
  <c r="M86" i="242"/>
  <c r="L86" i="242"/>
  <c r="J86" i="242"/>
  <c r="AF4" i="242"/>
  <c r="F86" i="242"/>
  <c r="AD4" i="242"/>
  <c r="E86" i="242"/>
  <c r="AB4" i="242"/>
  <c r="C86" i="242"/>
  <c r="N85" i="242"/>
  <c r="F85" i="242"/>
  <c r="J83" i="242"/>
  <c r="C83" i="242"/>
  <c r="A65" i="242"/>
  <c r="AB34" i="242"/>
  <c r="AB33" i="242"/>
  <c r="AB32" i="242"/>
  <c r="AB31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9" i="242"/>
  <c r="AB17" i="242"/>
  <c r="AB16" i="242"/>
  <c r="AB15" i="242"/>
  <c r="D15" i="242"/>
  <c r="D13" i="242"/>
  <c r="O9" i="242"/>
  <c r="D9" i="242"/>
  <c r="A7" i="242"/>
  <c r="A4" i="242"/>
  <c r="AB2" i="242"/>
  <c r="A2" i="242"/>
  <c r="AD128" i="241"/>
  <c r="O10" i="241"/>
  <c r="AB128" i="241"/>
  <c r="AD127" i="241"/>
  <c r="AB127" i="241"/>
  <c r="AD125" i="241"/>
  <c r="AB125" i="241"/>
  <c r="AD124" i="241"/>
  <c r="AB124" i="241"/>
  <c r="AB122" i="241"/>
  <c r="AB121" i="241"/>
  <c r="AB120" i="241"/>
  <c r="AB118" i="241"/>
  <c r="AD111" i="241"/>
  <c r="D16" i="241"/>
  <c r="AB111" i="241"/>
  <c r="AD110" i="241"/>
  <c r="AB110" i="241"/>
  <c r="AD109" i="241"/>
  <c r="D14" i="241"/>
  <c r="AB109" i="241"/>
  <c r="AD108" i="241"/>
  <c r="AB108" i="241"/>
  <c r="AD105" i="241"/>
  <c r="D10" i="241"/>
  <c r="AB105" i="241"/>
  <c r="AD104" i="241"/>
  <c r="AB104" i="241"/>
  <c r="O91" i="241"/>
  <c r="N91" i="241"/>
  <c r="M91" i="241"/>
  <c r="L91" i="241"/>
  <c r="K91" i="241"/>
  <c r="AF9" i="241"/>
  <c r="G91" i="241"/>
  <c r="AD9" i="241"/>
  <c r="E91" i="241"/>
  <c r="AB9" i="241"/>
  <c r="C91" i="241"/>
  <c r="O90" i="241"/>
  <c r="N90" i="241"/>
  <c r="M90" i="241"/>
  <c r="L90" i="241"/>
  <c r="K90" i="241"/>
  <c r="AF8" i="241"/>
  <c r="G90" i="241"/>
  <c r="AD8" i="241"/>
  <c r="D90" i="241"/>
  <c r="AB8" i="241"/>
  <c r="C90" i="241"/>
  <c r="M89" i="241"/>
  <c r="L89" i="241"/>
  <c r="AF7" i="241"/>
  <c r="F89" i="241"/>
  <c r="AD7" i="241"/>
  <c r="E89" i="241"/>
  <c r="AB7" i="241"/>
  <c r="C89" i="241"/>
  <c r="O88" i="241"/>
  <c r="N88" i="241"/>
  <c r="M88" i="241"/>
  <c r="L88" i="241"/>
  <c r="J88" i="241"/>
  <c r="AF6" i="241"/>
  <c r="G88" i="241"/>
  <c r="AD6" i="241"/>
  <c r="D88" i="241"/>
  <c r="AB6" i="241"/>
  <c r="C88" i="241"/>
  <c r="O87" i="241"/>
  <c r="M87" i="241"/>
  <c r="L87" i="241"/>
  <c r="J87" i="241"/>
  <c r="AF5" i="241"/>
  <c r="F87" i="241"/>
  <c r="AD5" i="241"/>
  <c r="E87" i="241"/>
  <c r="AB5" i="241"/>
  <c r="C87" i="241"/>
  <c r="O86" i="241"/>
  <c r="N86" i="241"/>
  <c r="M86" i="241"/>
  <c r="L86" i="241"/>
  <c r="J86" i="241"/>
  <c r="AF4" i="241"/>
  <c r="G86" i="241"/>
  <c r="AD4" i="241"/>
  <c r="E86" i="241"/>
  <c r="AB4" i="241"/>
  <c r="C86" i="241"/>
  <c r="N85" i="241"/>
  <c r="F85" i="241"/>
  <c r="J83" i="241"/>
  <c r="C83" i="241"/>
  <c r="A65" i="241"/>
  <c r="A50" i="241"/>
  <c r="AB34" i="241"/>
  <c r="AB33" i="241"/>
  <c r="AB32" i="241"/>
  <c r="AB31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9" i="241"/>
  <c r="A19" i="241"/>
  <c r="AB17" i="241"/>
  <c r="AB16" i="241"/>
  <c r="AB15" i="241"/>
  <c r="D15" i="241"/>
  <c r="O14" i="241"/>
  <c r="D13" i="241"/>
  <c r="O9" i="241"/>
  <c r="D9" i="241"/>
  <c r="O8" i="241"/>
  <c r="A7" i="241"/>
  <c r="A4" i="241"/>
  <c r="AB2" i="241"/>
  <c r="A2" i="241"/>
  <c r="AD128" i="240"/>
  <c r="AB128" i="240"/>
  <c r="AD127" i="240"/>
  <c r="AB127" i="240"/>
  <c r="AD125" i="240"/>
  <c r="AB125" i="240"/>
  <c r="AD124" i="240"/>
  <c r="AB124" i="240"/>
  <c r="AB122" i="240"/>
  <c r="AB121" i="240"/>
  <c r="AB120" i="240"/>
  <c r="AB118" i="240"/>
  <c r="AD111" i="240"/>
  <c r="AB111" i="240"/>
  <c r="AD110" i="240"/>
  <c r="AB110" i="240"/>
  <c r="AD109" i="240"/>
  <c r="AB109" i="240"/>
  <c r="AD108" i="240"/>
  <c r="AB108" i="240"/>
  <c r="AD105" i="240"/>
  <c r="AB105" i="240"/>
  <c r="AD104" i="240"/>
  <c r="AB104" i="240"/>
  <c r="O91" i="240"/>
  <c r="N91" i="240"/>
  <c r="M91" i="240"/>
  <c r="L91" i="240"/>
  <c r="K91" i="240"/>
  <c r="AF9" i="240"/>
  <c r="G91" i="240"/>
  <c r="AD9" i="240"/>
  <c r="D91" i="240"/>
  <c r="E91" i="240"/>
  <c r="AB9" i="240"/>
  <c r="C91" i="240"/>
  <c r="O90" i="240"/>
  <c r="N90" i="240"/>
  <c r="M90" i="240"/>
  <c r="L90" i="240"/>
  <c r="AF8" i="240"/>
  <c r="G90" i="240"/>
  <c r="AD8" i="240"/>
  <c r="E90" i="240"/>
  <c r="AB8" i="240"/>
  <c r="C90" i="240"/>
  <c r="N89" i="240"/>
  <c r="M89" i="240"/>
  <c r="L89" i="240"/>
  <c r="J89" i="240"/>
  <c r="AF7" i="240"/>
  <c r="F89" i="240"/>
  <c r="AD7" i="240"/>
  <c r="E89" i="240"/>
  <c r="AB7" i="240"/>
  <c r="C89" i="240"/>
  <c r="O88" i="240"/>
  <c r="N88" i="240"/>
  <c r="M88" i="240"/>
  <c r="L88" i="240"/>
  <c r="J88" i="240"/>
  <c r="AF6" i="240"/>
  <c r="F88" i="240"/>
  <c r="AD6" i="240"/>
  <c r="D88" i="240"/>
  <c r="AB6" i="240"/>
  <c r="C88" i="240"/>
  <c r="O87" i="240"/>
  <c r="N87" i="240"/>
  <c r="M87" i="240"/>
  <c r="L87" i="240"/>
  <c r="J87" i="240"/>
  <c r="AF5" i="240"/>
  <c r="G87" i="240"/>
  <c r="AD5" i="240"/>
  <c r="D87" i="240"/>
  <c r="AB5" i="240"/>
  <c r="C87" i="240"/>
  <c r="O86" i="240"/>
  <c r="N86" i="240"/>
  <c r="M86" i="240"/>
  <c r="L86" i="240"/>
  <c r="J86" i="240"/>
  <c r="AF4" i="240"/>
  <c r="F86" i="240"/>
  <c r="AD4" i="240"/>
  <c r="E86" i="240"/>
  <c r="AB4" i="240"/>
  <c r="C86" i="240"/>
  <c r="N85" i="240"/>
  <c r="F85" i="240"/>
  <c r="J83" i="240"/>
  <c r="C83" i="240"/>
  <c r="A65" i="240"/>
  <c r="AB34" i="240"/>
  <c r="AB33" i="240"/>
  <c r="AB32" i="240"/>
  <c r="AB31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9" i="240"/>
  <c r="AB17" i="240"/>
  <c r="AB16" i="240"/>
  <c r="AB15" i="240"/>
  <c r="D16" i="240"/>
  <c r="D15" i="240"/>
  <c r="O14" i="240"/>
  <c r="D14" i="240"/>
  <c r="D13" i="240"/>
  <c r="O10" i="240"/>
  <c r="D10" i="240"/>
  <c r="O9" i="240"/>
  <c r="D9" i="240"/>
  <c r="A7" i="240"/>
  <c r="A4" i="240"/>
  <c r="AB2" i="240"/>
  <c r="A2" i="240"/>
  <c r="AD128" i="239"/>
  <c r="O10" i="239"/>
  <c r="AB128" i="239"/>
  <c r="AD127" i="239"/>
  <c r="O9" i="239"/>
  <c r="AB127" i="239"/>
  <c r="AD125" i="239"/>
  <c r="AB125" i="239"/>
  <c r="AD124" i="239"/>
  <c r="AB124" i="239"/>
  <c r="AB122" i="239"/>
  <c r="AB121" i="239"/>
  <c r="AB120" i="239"/>
  <c r="AB118" i="239"/>
  <c r="AD111" i="239"/>
  <c r="D16" i="239"/>
  <c r="AB111" i="239"/>
  <c r="AD110" i="239"/>
  <c r="D15" i="239"/>
  <c r="AB110" i="239"/>
  <c r="AD109" i="239"/>
  <c r="D14" i="239"/>
  <c r="AB109" i="239"/>
  <c r="AD108" i="239"/>
  <c r="D13" i="239"/>
  <c r="AB108" i="239"/>
  <c r="AD105" i="239"/>
  <c r="AB105" i="239"/>
  <c r="AD104" i="239"/>
  <c r="D9" i="239"/>
  <c r="AB104" i="239"/>
  <c r="O91" i="239"/>
  <c r="N91" i="239"/>
  <c r="M91" i="239"/>
  <c r="L91" i="239"/>
  <c r="K91" i="239"/>
  <c r="AF9" i="239"/>
  <c r="F91" i="239"/>
  <c r="AD9" i="239"/>
  <c r="D91" i="239"/>
  <c r="AB9" i="239"/>
  <c r="C91" i="239"/>
  <c r="O90" i="239"/>
  <c r="N90" i="239"/>
  <c r="M90" i="239"/>
  <c r="L90" i="239"/>
  <c r="K90" i="239"/>
  <c r="AF8" i="239"/>
  <c r="G90" i="239"/>
  <c r="AD8" i="239"/>
  <c r="D90" i="239"/>
  <c r="E90" i="239"/>
  <c r="AB8" i="239"/>
  <c r="C90" i="239"/>
  <c r="O89" i="239"/>
  <c r="M89" i="239"/>
  <c r="L89" i="239"/>
  <c r="J89" i="239"/>
  <c r="AF7" i="239"/>
  <c r="G89" i="239"/>
  <c r="AD7" i="239"/>
  <c r="E89" i="239"/>
  <c r="AB7" i="239"/>
  <c r="C89" i="239"/>
  <c r="O88" i="239"/>
  <c r="N88" i="239"/>
  <c r="M88" i="239"/>
  <c r="L88" i="239"/>
  <c r="J88" i="239"/>
  <c r="AF6" i="239"/>
  <c r="G88" i="239"/>
  <c r="AD6" i="239"/>
  <c r="E88" i="239"/>
  <c r="AB6" i="239"/>
  <c r="C88" i="239"/>
  <c r="O87" i="239"/>
  <c r="M87" i="239"/>
  <c r="L87" i="239"/>
  <c r="J87" i="239"/>
  <c r="AF5" i="239"/>
  <c r="G87" i="239"/>
  <c r="AD5" i="239"/>
  <c r="E87" i="239"/>
  <c r="AB5" i="239"/>
  <c r="C87" i="239"/>
  <c r="O86" i="239"/>
  <c r="N86" i="239"/>
  <c r="M86" i="239"/>
  <c r="L86" i="239"/>
  <c r="J86" i="239"/>
  <c r="AF4" i="239"/>
  <c r="G86" i="239"/>
  <c r="AD4" i="239"/>
  <c r="E86" i="239"/>
  <c r="AB4" i="239"/>
  <c r="C86" i="239"/>
  <c r="N85" i="239"/>
  <c r="F85" i="239"/>
  <c r="J83" i="239"/>
  <c r="C83" i="239"/>
  <c r="A65" i="239"/>
  <c r="A50" i="239"/>
  <c r="AB34" i="239"/>
  <c r="AB33" i="239"/>
  <c r="AB32" i="239"/>
  <c r="AB31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9" i="239"/>
  <c r="A19" i="239"/>
  <c r="AB17" i="239"/>
  <c r="AB16" i="239"/>
  <c r="AB15" i="239"/>
  <c r="O14" i="239"/>
  <c r="D10" i="239"/>
  <c r="D8" i="239"/>
  <c r="A7" i="239"/>
  <c r="A4" i="239"/>
  <c r="AB2" i="239"/>
  <c r="A2" i="239"/>
  <c r="AD128" i="238"/>
  <c r="AB128" i="238"/>
  <c r="AD127" i="238"/>
  <c r="O9" i="238"/>
  <c r="AB127" i="238"/>
  <c r="AD125" i="238"/>
  <c r="AB125" i="238"/>
  <c r="AD124" i="238"/>
  <c r="AB124" i="238"/>
  <c r="AB122" i="238"/>
  <c r="AB121" i="238"/>
  <c r="AB120" i="238"/>
  <c r="AB118" i="238"/>
  <c r="AD111" i="238"/>
  <c r="AB111" i="238"/>
  <c r="AD110" i="238"/>
  <c r="D15" i="238"/>
  <c r="AB110" i="238"/>
  <c r="AD109" i="238"/>
  <c r="AB109" i="238"/>
  <c r="AD108" i="238"/>
  <c r="AB108" i="238"/>
  <c r="AD105" i="238"/>
  <c r="AB105" i="238"/>
  <c r="AD104" i="238"/>
  <c r="AB104" i="238"/>
  <c r="O91" i="238"/>
  <c r="N91" i="238"/>
  <c r="M91" i="238"/>
  <c r="L91" i="238"/>
  <c r="K91" i="238"/>
  <c r="AF9" i="238"/>
  <c r="F91" i="238"/>
  <c r="AD9" i="238"/>
  <c r="D91" i="238"/>
  <c r="E91" i="238"/>
  <c r="AB9" i="238"/>
  <c r="C91" i="238"/>
  <c r="O90" i="238"/>
  <c r="N90" i="238"/>
  <c r="M90" i="238"/>
  <c r="L90" i="238"/>
  <c r="K90" i="238"/>
  <c r="AF8" i="238"/>
  <c r="F90" i="238"/>
  <c r="AD8" i="238"/>
  <c r="D90" i="238"/>
  <c r="AB8" i="238"/>
  <c r="C90" i="238"/>
  <c r="O89" i="238"/>
  <c r="M89" i="238"/>
  <c r="L89" i="238"/>
  <c r="J89" i="238"/>
  <c r="AF7" i="238"/>
  <c r="G89" i="238"/>
  <c r="AD7" i="238"/>
  <c r="E89" i="238"/>
  <c r="AB7" i="238"/>
  <c r="C89" i="238"/>
  <c r="O88" i="238"/>
  <c r="N88" i="238"/>
  <c r="M88" i="238"/>
  <c r="L88" i="238"/>
  <c r="J88" i="238"/>
  <c r="AF6" i="238"/>
  <c r="F88" i="238"/>
  <c r="AD6" i="238"/>
  <c r="E88" i="238"/>
  <c r="AB6" i="238"/>
  <c r="C88" i="238"/>
  <c r="O87" i="238"/>
  <c r="M87" i="238"/>
  <c r="L87" i="238"/>
  <c r="J87" i="238"/>
  <c r="AF5" i="238"/>
  <c r="F87" i="238"/>
  <c r="AD5" i="238"/>
  <c r="D87" i="238"/>
  <c r="AB5" i="238"/>
  <c r="C87" i="238"/>
  <c r="O86" i="238"/>
  <c r="N86" i="238"/>
  <c r="M86" i="238"/>
  <c r="L86" i="238"/>
  <c r="J86" i="238"/>
  <c r="AF4" i="238"/>
  <c r="G86" i="238"/>
  <c r="AD4" i="238"/>
  <c r="D86" i="238"/>
  <c r="AB4" i="238"/>
  <c r="C86" i="238"/>
  <c r="N85" i="238"/>
  <c r="F85" i="238"/>
  <c r="J83" i="238"/>
  <c r="C83" i="238"/>
  <c r="A65" i="238"/>
  <c r="AB34" i="238"/>
  <c r="AB33" i="238"/>
  <c r="AB32" i="238"/>
  <c r="AB31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9" i="238"/>
  <c r="AB17" i="238"/>
  <c r="AB16" i="238"/>
  <c r="AB15" i="238"/>
  <c r="D16" i="238"/>
  <c r="O14" i="238"/>
  <c r="D14" i="238"/>
  <c r="D13" i="238"/>
  <c r="O10" i="238"/>
  <c r="D10" i="238"/>
  <c r="D9" i="238"/>
  <c r="A7" i="238"/>
  <c r="A4" i="238"/>
  <c r="AB2" i="238"/>
  <c r="A2" i="238"/>
  <c r="AD128" i="237"/>
  <c r="O10" i="237"/>
  <c r="AB128" i="237"/>
  <c r="AD127" i="237"/>
  <c r="AB127" i="237"/>
  <c r="AD125" i="237"/>
  <c r="AB125" i="237"/>
  <c r="AD124" i="237"/>
  <c r="AB124" i="237"/>
  <c r="AB122" i="237"/>
  <c r="AB121" i="237"/>
  <c r="AB120" i="237"/>
  <c r="AB118" i="237"/>
  <c r="AD111" i="237"/>
  <c r="D16" i="237"/>
  <c r="AB111" i="237"/>
  <c r="AD110" i="237"/>
  <c r="D15" i="237"/>
  <c r="AB110" i="237"/>
  <c r="AD109" i="237"/>
  <c r="AB109" i="237"/>
  <c r="AD108" i="237"/>
  <c r="D13" i="237"/>
  <c r="AB108" i="237"/>
  <c r="AD105" i="237"/>
  <c r="D10" i="237"/>
  <c r="AB105" i="237"/>
  <c r="AD104" i="237"/>
  <c r="D9" i="237"/>
  <c r="AB104" i="237"/>
  <c r="O91" i="237"/>
  <c r="N91" i="237"/>
  <c r="M91" i="237"/>
  <c r="L91" i="237"/>
  <c r="K91" i="237"/>
  <c r="AF9" i="237"/>
  <c r="G91" i="237"/>
  <c r="AD9" i="237"/>
  <c r="E91" i="237"/>
  <c r="AB9" i="237"/>
  <c r="C91" i="237"/>
  <c r="O90" i="237"/>
  <c r="N90" i="237"/>
  <c r="M90" i="237"/>
  <c r="L90" i="237"/>
  <c r="AF8" i="237"/>
  <c r="G90" i="237"/>
  <c r="AD8" i="237"/>
  <c r="E90" i="237"/>
  <c r="AB8" i="237"/>
  <c r="C90" i="237"/>
  <c r="O89" i="237"/>
  <c r="M89" i="237"/>
  <c r="L89" i="237"/>
  <c r="J89" i="237"/>
  <c r="AF7" i="237"/>
  <c r="G89" i="237"/>
  <c r="AD7" i="237"/>
  <c r="E89" i="237"/>
  <c r="AB7" i="237"/>
  <c r="C89" i="237"/>
  <c r="O88" i="237"/>
  <c r="N88" i="237"/>
  <c r="M88" i="237"/>
  <c r="L88" i="237"/>
  <c r="J88" i="237"/>
  <c r="AF6" i="237"/>
  <c r="G88" i="237"/>
  <c r="AD6" i="237"/>
  <c r="E88" i="237"/>
  <c r="AB6" i="237"/>
  <c r="C88" i="237"/>
  <c r="O87" i="237"/>
  <c r="N87" i="237"/>
  <c r="M87" i="237"/>
  <c r="L87" i="237"/>
  <c r="J87" i="237"/>
  <c r="AF5" i="237"/>
  <c r="F87" i="237"/>
  <c r="AD5" i="237"/>
  <c r="D87" i="237"/>
  <c r="AB5" i="237"/>
  <c r="C87" i="237"/>
  <c r="O86" i="237"/>
  <c r="N86" i="237"/>
  <c r="M86" i="237"/>
  <c r="L86" i="237"/>
  <c r="J86" i="237"/>
  <c r="AF4" i="237"/>
  <c r="F86" i="237"/>
  <c r="AD4" i="237"/>
  <c r="D86" i="237"/>
  <c r="AB4" i="237"/>
  <c r="C86" i="237"/>
  <c r="N85" i="237"/>
  <c r="F85" i="237"/>
  <c r="J83" i="237"/>
  <c r="C83" i="237"/>
  <c r="A65" i="237"/>
  <c r="AB34" i="237"/>
  <c r="AB33" i="237"/>
  <c r="AB32" i="237"/>
  <c r="AB31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9" i="237"/>
  <c r="AB17" i="237"/>
  <c r="AB16" i="237"/>
  <c r="AB15" i="237"/>
  <c r="O14" i="237"/>
  <c r="D14" i="237"/>
  <c r="O9" i="237"/>
  <c r="O8" i="237"/>
  <c r="A7" i="237"/>
  <c r="A4" i="237"/>
  <c r="AB2" i="237"/>
  <c r="A2" i="237"/>
  <c r="AD128" i="236"/>
  <c r="AB128" i="236"/>
  <c r="AD127" i="236"/>
  <c r="AB127" i="236"/>
  <c r="AD125" i="236"/>
  <c r="AB125" i="236"/>
  <c r="AD124" i="236"/>
  <c r="AB124" i="236"/>
  <c r="AB122" i="236"/>
  <c r="AB121" i="236"/>
  <c r="AB120" i="236"/>
  <c r="AB118" i="236"/>
  <c r="AD111" i="236"/>
  <c r="AB111" i="236"/>
  <c r="AD110" i="236"/>
  <c r="AB110" i="236"/>
  <c r="AD109" i="236"/>
  <c r="AB109" i="236"/>
  <c r="AD108" i="236"/>
  <c r="AB108" i="236"/>
  <c r="AD105" i="236"/>
  <c r="AB105" i="236"/>
  <c r="AD104" i="236"/>
  <c r="AB104" i="236"/>
  <c r="O91" i="236"/>
  <c r="N91" i="236"/>
  <c r="M91" i="236"/>
  <c r="L91" i="236"/>
  <c r="K91" i="236"/>
  <c r="AF9" i="236"/>
  <c r="F91" i="236"/>
  <c r="AD9" i="236"/>
  <c r="D91" i="236"/>
  <c r="AB9" i="236"/>
  <c r="C91" i="236"/>
  <c r="O90" i="236"/>
  <c r="N90" i="236"/>
  <c r="M90" i="236"/>
  <c r="L90" i="236"/>
  <c r="K90" i="236"/>
  <c r="AF8" i="236"/>
  <c r="F90" i="236"/>
  <c r="AD8" i="236"/>
  <c r="E90" i="236"/>
  <c r="D90" i="236"/>
  <c r="AB8" i="236"/>
  <c r="C90" i="236"/>
  <c r="M89" i="236"/>
  <c r="L89" i="236"/>
  <c r="J89" i="236"/>
  <c r="AF7" i="236"/>
  <c r="G89" i="236"/>
  <c r="AD7" i="236"/>
  <c r="E89" i="236"/>
  <c r="D89" i="236"/>
  <c r="AB7" i="236"/>
  <c r="C89" i="236"/>
  <c r="O88" i="236"/>
  <c r="N88" i="236"/>
  <c r="M88" i="236"/>
  <c r="L88" i="236"/>
  <c r="AF6" i="236"/>
  <c r="F88" i="236"/>
  <c r="AD6" i="236"/>
  <c r="E88" i="236"/>
  <c r="AB6" i="236"/>
  <c r="C88" i="236"/>
  <c r="O87" i="236"/>
  <c r="N87" i="236"/>
  <c r="M87" i="236"/>
  <c r="L87" i="236"/>
  <c r="J87" i="236"/>
  <c r="AF5" i="236"/>
  <c r="G87" i="236"/>
  <c r="AD5" i="236"/>
  <c r="D87" i="236"/>
  <c r="AB5" i="236"/>
  <c r="C87" i="236"/>
  <c r="O86" i="236"/>
  <c r="N86" i="236"/>
  <c r="M86" i="236"/>
  <c r="L86" i="236"/>
  <c r="J86" i="236"/>
  <c r="AF4" i="236"/>
  <c r="G86" i="236"/>
  <c r="AD4" i="236"/>
  <c r="E86" i="236"/>
  <c r="AB4" i="236"/>
  <c r="C86" i="236"/>
  <c r="N85" i="236"/>
  <c r="F85" i="236"/>
  <c r="J83" i="236"/>
  <c r="C83" i="236"/>
  <c r="A65" i="236"/>
  <c r="AB34" i="236"/>
  <c r="AB33" i="236"/>
  <c r="AB32" i="236"/>
  <c r="AB31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9" i="236"/>
  <c r="AB17" i="236"/>
  <c r="AB16" i="236"/>
  <c r="AB15" i="236"/>
  <c r="D16" i="236"/>
  <c r="D15" i="236"/>
  <c r="O14" i="236"/>
  <c r="D14" i="236"/>
  <c r="D13" i="236"/>
  <c r="O10" i="236"/>
  <c r="D10" i="236"/>
  <c r="O9" i="236"/>
  <c r="D9" i="236"/>
  <c r="O8" i="236"/>
  <c r="A7" i="236"/>
  <c r="A4" i="236"/>
  <c r="AB2" i="236"/>
  <c r="A2" i="236"/>
  <c r="AD128" i="235"/>
  <c r="AB128" i="235"/>
  <c r="AD127" i="235"/>
  <c r="AB127" i="235"/>
  <c r="AD125" i="235"/>
  <c r="AB125" i="235"/>
  <c r="AD124" i="235"/>
  <c r="AB124" i="235"/>
  <c r="AB122" i="235"/>
  <c r="AB121" i="235"/>
  <c r="AB120" i="235"/>
  <c r="AB118" i="235"/>
  <c r="AD111" i="235"/>
  <c r="AB111" i="235"/>
  <c r="AD110" i="235"/>
  <c r="AB110" i="235"/>
  <c r="AD109" i="235"/>
  <c r="AB109" i="235"/>
  <c r="AD108" i="235"/>
  <c r="AB108" i="235"/>
  <c r="AD105" i="235"/>
  <c r="AB105" i="235"/>
  <c r="AD104" i="235"/>
  <c r="AB104" i="235"/>
  <c r="O91" i="235"/>
  <c r="N91" i="235"/>
  <c r="M91" i="235"/>
  <c r="L91" i="235"/>
  <c r="AF9" i="235"/>
  <c r="G91" i="235"/>
  <c r="AD9" i="235"/>
  <c r="D91" i="235"/>
  <c r="AB9" i="235"/>
  <c r="C91" i="235"/>
  <c r="O90" i="235"/>
  <c r="N90" i="235"/>
  <c r="M90" i="235"/>
  <c r="L90" i="235"/>
  <c r="K90" i="235"/>
  <c r="AF8" i="235"/>
  <c r="G90" i="235"/>
  <c r="F90" i="235"/>
  <c r="AD8" i="235"/>
  <c r="E90" i="235"/>
  <c r="AB8" i="235"/>
  <c r="C90" i="235"/>
  <c r="N89" i="235"/>
  <c r="M89" i="235"/>
  <c r="L89" i="235"/>
  <c r="J89" i="235"/>
  <c r="AF7" i="235"/>
  <c r="G89" i="235"/>
  <c r="AD7" i="235"/>
  <c r="E89" i="235"/>
  <c r="AB7" i="235"/>
  <c r="C89" i="235"/>
  <c r="O88" i="235"/>
  <c r="N88" i="235"/>
  <c r="M88" i="235"/>
  <c r="L88" i="235"/>
  <c r="J88" i="235"/>
  <c r="AF6" i="235"/>
  <c r="G88" i="235"/>
  <c r="AD6" i="235"/>
  <c r="E88" i="235"/>
  <c r="AB6" i="235"/>
  <c r="C88" i="235"/>
  <c r="O87" i="235"/>
  <c r="M87" i="235"/>
  <c r="L87" i="235"/>
  <c r="J87" i="235"/>
  <c r="AF5" i="235"/>
  <c r="F87" i="235"/>
  <c r="AD5" i="235"/>
  <c r="D87" i="235"/>
  <c r="E87" i="235"/>
  <c r="AB5" i="235"/>
  <c r="C87" i="235"/>
  <c r="O86" i="235"/>
  <c r="N86" i="235"/>
  <c r="M86" i="235"/>
  <c r="L86" i="235"/>
  <c r="J86" i="235"/>
  <c r="AF4" i="235"/>
  <c r="G86" i="235"/>
  <c r="AD4" i="235"/>
  <c r="D86" i="235"/>
  <c r="AB4" i="235"/>
  <c r="C86" i="235"/>
  <c r="N85" i="235"/>
  <c r="F85" i="235"/>
  <c r="J83" i="235"/>
  <c r="C83" i="235"/>
  <c r="A65" i="235"/>
  <c r="AB34" i="235"/>
  <c r="AB33" i="235"/>
  <c r="AB32" i="235"/>
  <c r="AB31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9" i="235"/>
  <c r="AB17" i="235"/>
  <c r="AB16" i="235"/>
  <c r="AB15" i="235"/>
  <c r="D16" i="235"/>
  <c r="D15" i="235"/>
  <c r="O14" i="235"/>
  <c r="D14" i="235"/>
  <c r="D13" i="235"/>
  <c r="O10" i="235"/>
  <c r="D10" i="235"/>
  <c r="O9" i="235"/>
  <c r="D9" i="235"/>
  <c r="D8" i="235"/>
  <c r="A7" i="235"/>
  <c r="A4" i="235"/>
  <c r="AB2" i="235"/>
  <c r="A2" i="235"/>
  <c r="AD128" i="234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AD111" i="234"/>
  <c r="AB111" i="234"/>
  <c r="AD110" i="234"/>
  <c r="AB110" i="234"/>
  <c r="AD109" i="234"/>
  <c r="AB109" i="234"/>
  <c r="AD108" i="234"/>
  <c r="AB108" i="234"/>
  <c r="AD105" i="234"/>
  <c r="AB105" i="234"/>
  <c r="AD104" i="234"/>
  <c r="AB104" i="234"/>
  <c r="O91" i="234"/>
  <c r="N91" i="234"/>
  <c r="M91" i="234"/>
  <c r="L91" i="234"/>
  <c r="K91" i="234"/>
  <c r="AF9" i="234"/>
  <c r="G91" i="234"/>
  <c r="AD9" i="234"/>
  <c r="E91" i="234"/>
  <c r="D91" i="234"/>
  <c r="AB9" i="234"/>
  <c r="C91" i="234"/>
  <c r="O90" i="234"/>
  <c r="N90" i="234"/>
  <c r="M90" i="234"/>
  <c r="L90" i="234"/>
  <c r="K90" i="234"/>
  <c r="AF8" i="234"/>
  <c r="F90" i="234"/>
  <c r="AD8" i="234"/>
  <c r="E90" i="234"/>
  <c r="AB8" i="234"/>
  <c r="C90" i="234"/>
  <c r="O89" i="234"/>
  <c r="M89" i="234"/>
  <c r="L89" i="234"/>
  <c r="J89" i="234"/>
  <c r="AF7" i="234"/>
  <c r="G89" i="234"/>
  <c r="AD7" i="234"/>
  <c r="D89" i="234"/>
  <c r="AB7" i="234"/>
  <c r="C89" i="234"/>
  <c r="O88" i="234"/>
  <c r="N88" i="234"/>
  <c r="M88" i="234"/>
  <c r="L88" i="234"/>
  <c r="J88" i="234"/>
  <c r="AF6" i="234"/>
  <c r="G88" i="234"/>
  <c r="AD6" i="234"/>
  <c r="E88" i="234"/>
  <c r="AB6" i="234"/>
  <c r="C88" i="234"/>
  <c r="O87" i="234"/>
  <c r="M87" i="234"/>
  <c r="L87" i="234"/>
  <c r="J87" i="234"/>
  <c r="AF5" i="234"/>
  <c r="G87" i="234"/>
  <c r="AD5" i="234"/>
  <c r="D87" i="234"/>
  <c r="AB5" i="234"/>
  <c r="C87" i="234"/>
  <c r="O86" i="234"/>
  <c r="N86" i="234"/>
  <c r="M86" i="234"/>
  <c r="L86" i="234"/>
  <c r="J86" i="234"/>
  <c r="AF4" i="234"/>
  <c r="G86" i="234"/>
  <c r="AD4" i="234"/>
  <c r="E86" i="234"/>
  <c r="AB4" i="234"/>
  <c r="C86" i="234"/>
  <c r="N85" i="234"/>
  <c r="F85" i="234"/>
  <c r="J83" i="234"/>
  <c r="C83" i="234"/>
  <c r="A65" i="234"/>
  <c r="AB34" i="234"/>
  <c r="AB33" i="234"/>
  <c r="AB32" i="234"/>
  <c r="AB31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9" i="234"/>
  <c r="AB17" i="234"/>
  <c r="AB16" i="234"/>
  <c r="AB15" i="234"/>
  <c r="D16" i="234"/>
  <c r="D15" i="234"/>
  <c r="O14" i="234"/>
  <c r="D14" i="234"/>
  <c r="D13" i="234"/>
  <c r="O10" i="234"/>
  <c r="D10" i="234"/>
  <c r="O9" i="234"/>
  <c r="D9" i="234"/>
  <c r="D8" i="234"/>
  <c r="A7" i="234"/>
  <c r="A4" i="234"/>
  <c r="AB2" i="234"/>
  <c r="A2" i="234"/>
  <c r="AD128" i="233"/>
  <c r="AB128" i="233"/>
  <c r="AD127" i="233"/>
  <c r="AB127" i="233"/>
  <c r="AD125" i="233"/>
  <c r="AB125" i="233"/>
  <c r="AD124" i="233"/>
  <c r="AB124" i="233"/>
  <c r="AB122" i="233"/>
  <c r="AB121" i="233"/>
  <c r="AB120" i="233"/>
  <c r="AB118" i="233"/>
  <c r="AD111" i="233"/>
  <c r="D16" i="233"/>
  <c r="AB111" i="233"/>
  <c r="AD110" i="233"/>
  <c r="AB110" i="233"/>
  <c r="AD109" i="233"/>
  <c r="D14" i="233"/>
  <c r="AB109" i="233"/>
  <c r="AD108" i="233"/>
  <c r="AB108" i="233"/>
  <c r="AD105" i="233"/>
  <c r="D10" i="233"/>
  <c r="AB105" i="233"/>
  <c r="AD104" i="233"/>
  <c r="AB104" i="233"/>
  <c r="O91" i="233"/>
  <c r="N91" i="233"/>
  <c r="M91" i="233"/>
  <c r="L91" i="233"/>
  <c r="K91" i="233"/>
  <c r="AF9" i="233"/>
  <c r="G91" i="233"/>
  <c r="AD9" i="233"/>
  <c r="E91" i="233"/>
  <c r="D91" i="233"/>
  <c r="AB9" i="233"/>
  <c r="C91" i="233"/>
  <c r="O90" i="233"/>
  <c r="N90" i="233"/>
  <c r="M90" i="233"/>
  <c r="L90" i="233"/>
  <c r="K90" i="233"/>
  <c r="AF8" i="233"/>
  <c r="F90" i="233"/>
  <c r="AD8" i="233"/>
  <c r="E90" i="233"/>
  <c r="AB8" i="233"/>
  <c r="C90" i="233"/>
  <c r="O89" i="233"/>
  <c r="M89" i="233"/>
  <c r="L89" i="233"/>
  <c r="J89" i="233"/>
  <c r="AF7" i="233"/>
  <c r="G89" i="233"/>
  <c r="AD7" i="233"/>
  <c r="E89" i="233"/>
  <c r="AB7" i="233"/>
  <c r="C89" i="233"/>
  <c r="O88" i="233"/>
  <c r="N88" i="233"/>
  <c r="M88" i="233"/>
  <c r="L88" i="233"/>
  <c r="J88" i="233"/>
  <c r="AF6" i="233"/>
  <c r="F88" i="233"/>
  <c r="AD6" i="233"/>
  <c r="E88" i="233"/>
  <c r="AB6" i="233"/>
  <c r="C88" i="233"/>
  <c r="O87" i="233"/>
  <c r="N87" i="233"/>
  <c r="M87" i="233"/>
  <c r="L87" i="233"/>
  <c r="J87" i="233"/>
  <c r="AF5" i="233"/>
  <c r="G87" i="233"/>
  <c r="AD5" i="233"/>
  <c r="E87" i="233"/>
  <c r="AB5" i="233"/>
  <c r="C87" i="233"/>
  <c r="O86" i="233"/>
  <c r="N86" i="233"/>
  <c r="M86" i="233"/>
  <c r="L86" i="233"/>
  <c r="J86" i="233"/>
  <c r="AF4" i="233"/>
  <c r="F86" i="233"/>
  <c r="AD4" i="233"/>
  <c r="E86" i="233"/>
  <c r="AB4" i="233"/>
  <c r="C86" i="233"/>
  <c r="N85" i="233"/>
  <c r="F85" i="233"/>
  <c r="J83" i="233"/>
  <c r="C83" i="233"/>
  <c r="A65" i="233"/>
  <c r="AB34" i="233"/>
  <c r="AB33" i="233"/>
  <c r="AB32" i="233"/>
  <c r="AB31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9" i="233"/>
  <c r="AB17" i="233"/>
  <c r="AB16" i="233"/>
  <c r="AB15" i="233"/>
  <c r="D15" i="233"/>
  <c r="O14" i="233"/>
  <c r="D13" i="233"/>
  <c r="O10" i="233"/>
  <c r="O9" i="233"/>
  <c r="D9" i="233"/>
  <c r="A7" i="233"/>
  <c r="A4" i="233"/>
  <c r="AB2" i="233"/>
  <c r="A2" i="233"/>
  <c r="AD128" i="232"/>
  <c r="O10" i="232"/>
  <c r="AB128" i="232"/>
  <c r="AD127" i="232"/>
  <c r="O9" i="232"/>
  <c r="AB127" i="232"/>
  <c r="AD125" i="232"/>
  <c r="AB125" i="232"/>
  <c r="AD124" i="232"/>
  <c r="AB124" i="232"/>
  <c r="AB122" i="232"/>
  <c r="AB121" i="232"/>
  <c r="AB120" i="232"/>
  <c r="AB118" i="232"/>
  <c r="AD111" i="232"/>
  <c r="D16" i="232"/>
  <c r="AB111" i="232"/>
  <c r="AD110" i="232"/>
  <c r="D15" i="232"/>
  <c r="AB110" i="232"/>
  <c r="AD109" i="232"/>
  <c r="D14" i="232"/>
  <c r="AB109" i="232"/>
  <c r="AD108" i="232"/>
  <c r="D13" i="232"/>
  <c r="AB108" i="232"/>
  <c r="AD105" i="232"/>
  <c r="AB105" i="232"/>
  <c r="AD104" i="232"/>
  <c r="AB104" i="232"/>
  <c r="O91" i="232"/>
  <c r="N91" i="232"/>
  <c r="M91" i="232"/>
  <c r="L91" i="232"/>
  <c r="K91" i="232"/>
  <c r="AF9" i="232"/>
  <c r="G91" i="232"/>
  <c r="AD9" i="232"/>
  <c r="E91" i="232"/>
  <c r="AB9" i="232"/>
  <c r="C91" i="232"/>
  <c r="O90" i="232"/>
  <c r="N90" i="232"/>
  <c r="M90" i="232"/>
  <c r="L90" i="232"/>
  <c r="K90" i="232"/>
  <c r="AF8" i="232"/>
  <c r="F90" i="232"/>
  <c r="AD8" i="232"/>
  <c r="E90" i="232"/>
  <c r="AB8" i="232"/>
  <c r="C90" i="232"/>
  <c r="M89" i="232"/>
  <c r="L89" i="232"/>
  <c r="J89" i="232"/>
  <c r="AF7" i="232"/>
  <c r="F89" i="232"/>
  <c r="AD7" i="232"/>
  <c r="E89" i="232"/>
  <c r="AB7" i="232"/>
  <c r="C89" i="232"/>
  <c r="O88" i="232"/>
  <c r="N88" i="232"/>
  <c r="M88" i="232"/>
  <c r="L88" i="232"/>
  <c r="J88" i="232"/>
  <c r="AF6" i="232"/>
  <c r="G88" i="232"/>
  <c r="AD6" i="232"/>
  <c r="D88" i="232"/>
  <c r="E88" i="232"/>
  <c r="AB6" i="232"/>
  <c r="C88" i="232"/>
  <c r="N87" i="232"/>
  <c r="M87" i="232"/>
  <c r="L87" i="232"/>
  <c r="AF5" i="232"/>
  <c r="G87" i="232"/>
  <c r="AD5" i="232"/>
  <c r="E87" i="232"/>
  <c r="D87" i="232"/>
  <c r="AB5" i="232"/>
  <c r="C87" i="232"/>
  <c r="O86" i="232"/>
  <c r="N86" i="232"/>
  <c r="M86" i="232"/>
  <c r="L86" i="232"/>
  <c r="J86" i="232"/>
  <c r="AF4" i="232"/>
  <c r="G86" i="232"/>
  <c r="F86" i="232"/>
  <c r="AD4" i="232"/>
  <c r="E86" i="232"/>
  <c r="AB4" i="232"/>
  <c r="C86" i="232"/>
  <c r="N85" i="232"/>
  <c r="F85" i="232"/>
  <c r="J83" i="232"/>
  <c r="C83" i="232"/>
  <c r="A65" i="232"/>
  <c r="A50" i="232"/>
  <c r="AB34" i="232"/>
  <c r="AB33" i="232"/>
  <c r="AB32" i="232"/>
  <c r="AB31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9" i="232"/>
  <c r="A19" i="232"/>
  <c r="AB17" i="232"/>
  <c r="AB16" i="232"/>
  <c r="AB15" i="232"/>
  <c r="O14" i="232"/>
  <c r="D10" i="232"/>
  <c r="D9" i="232"/>
  <c r="O8" i="232"/>
  <c r="D8" i="232"/>
  <c r="A7" i="232"/>
  <c r="A4" i="232"/>
  <c r="AB2" i="232"/>
  <c r="A2" i="232"/>
  <c r="AD128" i="231"/>
  <c r="O10" i="231"/>
  <c r="AB128" i="231"/>
  <c r="AD127" i="231"/>
  <c r="AB127" i="231"/>
  <c r="AD125" i="231"/>
  <c r="AB125" i="231"/>
  <c r="AD124" i="231"/>
  <c r="AB124" i="231"/>
  <c r="AB122" i="231"/>
  <c r="AB121" i="231"/>
  <c r="AB120" i="231"/>
  <c r="AB118" i="231"/>
  <c r="AD111" i="231"/>
  <c r="D16" i="231"/>
  <c r="AB111" i="231"/>
  <c r="AD110" i="231"/>
  <c r="D15" i="231"/>
  <c r="AB110" i="231"/>
  <c r="AD109" i="231"/>
  <c r="D14" i="231"/>
  <c r="AB109" i="231"/>
  <c r="AD108" i="231"/>
  <c r="AB108" i="231"/>
  <c r="AD105" i="231"/>
  <c r="D10" i="231"/>
  <c r="AB105" i="231"/>
  <c r="AD104" i="231"/>
  <c r="AB104" i="231"/>
  <c r="O91" i="231"/>
  <c r="N91" i="231"/>
  <c r="M91" i="231"/>
  <c r="L91" i="231"/>
  <c r="AF9" i="231"/>
  <c r="G91" i="231"/>
  <c r="AD9" i="231"/>
  <c r="E91" i="231"/>
  <c r="AB9" i="231"/>
  <c r="C91" i="231"/>
  <c r="O90" i="231"/>
  <c r="N90" i="231"/>
  <c r="M90" i="231"/>
  <c r="L90" i="231"/>
  <c r="AF8" i="231"/>
  <c r="G90" i="231"/>
  <c r="AD8" i="231"/>
  <c r="E90" i="231"/>
  <c r="AB8" i="231"/>
  <c r="C90" i="231"/>
  <c r="M89" i="231"/>
  <c r="L89" i="231"/>
  <c r="J89" i="231"/>
  <c r="AF7" i="231"/>
  <c r="F89" i="231"/>
  <c r="AD7" i="231"/>
  <c r="E89" i="231"/>
  <c r="AB7" i="231"/>
  <c r="C89" i="231"/>
  <c r="O88" i="231"/>
  <c r="N88" i="231"/>
  <c r="M88" i="231"/>
  <c r="L88" i="231"/>
  <c r="J88" i="231"/>
  <c r="AF6" i="231"/>
  <c r="G88" i="231"/>
  <c r="AD6" i="231"/>
  <c r="D88" i="231"/>
  <c r="AB6" i="231"/>
  <c r="C88" i="231"/>
  <c r="O87" i="231"/>
  <c r="N87" i="231"/>
  <c r="M87" i="231"/>
  <c r="L87" i="231"/>
  <c r="J87" i="231"/>
  <c r="AF5" i="231"/>
  <c r="F87" i="231"/>
  <c r="AD5" i="231"/>
  <c r="E87" i="231"/>
  <c r="AB5" i="231"/>
  <c r="C87" i="231"/>
  <c r="O86" i="231"/>
  <c r="N86" i="231"/>
  <c r="M86" i="231"/>
  <c r="L86" i="231"/>
  <c r="J86" i="231"/>
  <c r="AF4" i="231"/>
  <c r="F86" i="231"/>
  <c r="AD4" i="231"/>
  <c r="E86" i="231"/>
  <c r="AB4" i="231"/>
  <c r="C86" i="231"/>
  <c r="N85" i="231"/>
  <c r="F85" i="231"/>
  <c r="J83" i="231"/>
  <c r="C83" i="231"/>
  <c r="A65" i="231"/>
  <c r="AB34" i="231"/>
  <c r="AB33" i="231"/>
  <c r="AB32" i="231"/>
  <c r="AB31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9" i="231"/>
  <c r="AB17" i="231"/>
  <c r="AB16" i="231"/>
  <c r="AB15" i="231"/>
  <c r="O14" i="231"/>
  <c r="D13" i="231"/>
  <c r="O9" i="231"/>
  <c r="D9" i="231"/>
  <c r="A7" i="231"/>
  <c r="A4" i="231"/>
  <c r="AB2" i="231"/>
  <c r="A2" i="231"/>
  <c r="AD128" i="230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AD111" i="230"/>
  <c r="AB111" i="230"/>
  <c r="AD110" i="230"/>
  <c r="AB110" i="230"/>
  <c r="AD109" i="230"/>
  <c r="AB109" i="230"/>
  <c r="AD108" i="230"/>
  <c r="AB108" i="230"/>
  <c r="AD105" i="230"/>
  <c r="AB105" i="230"/>
  <c r="AD104" i="230"/>
  <c r="AB104" i="230"/>
  <c r="O91" i="230"/>
  <c r="N91" i="230"/>
  <c r="M91" i="230"/>
  <c r="L91" i="230"/>
  <c r="K91" i="230"/>
  <c r="AF9" i="230"/>
  <c r="G91" i="230"/>
  <c r="AD9" i="230"/>
  <c r="E91" i="230"/>
  <c r="D91" i="230"/>
  <c r="AB9" i="230"/>
  <c r="C91" i="230"/>
  <c r="O90" i="230"/>
  <c r="N90" i="230"/>
  <c r="M90" i="230"/>
  <c r="L90" i="230"/>
  <c r="K90" i="230"/>
  <c r="AF8" i="230"/>
  <c r="F90" i="230"/>
  <c r="AD8" i="230"/>
  <c r="E90" i="230"/>
  <c r="AB8" i="230"/>
  <c r="C90" i="230"/>
  <c r="M89" i="230"/>
  <c r="L89" i="230"/>
  <c r="AF7" i="230"/>
  <c r="G89" i="230"/>
  <c r="AD7" i="230"/>
  <c r="E89" i="230"/>
  <c r="AB7" i="230"/>
  <c r="C89" i="230"/>
  <c r="O88" i="230"/>
  <c r="N88" i="230"/>
  <c r="M88" i="230"/>
  <c r="L88" i="230"/>
  <c r="J88" i="230"/>
  <c r="AF6" i="230"/>
  <c r="F88" i="230"/>
  <c r="AD6" i="230"/>
  <c r="E88" i="230"/>
  <c r="AB6" i="230"/>
  <c r="C88" i="230"/>
  <c r="N87" i="230"/>
  <c r="M87" i="230"/>
  <c r="L87" i="230"/>
  <c r="AF5" i="230"/>
  <c r="G87" i="230"/>
  <c r="AD5" i="230"/>
  <c r="E87" i="230"/>
  <c r="AB5" i="230"/>
  <c r="C87" i="230"/>
  <c r="O86" i="230"/>
  <c r="N86" i="230"/>
  <c r="M86" i="230"/>
  <c r="L86" i="230"/>
  <c r="J86" i="230"/>
  <c r="AF4" i="230"/>
  <c r="F86" i="230"/>
  <c r="AD4" i="230"/>
  <c r="E86" i="230"/>
  <c r="AB4" i="230"/>
  <c r="D8" i="230"/>
  <c r="N85" i="230"/>
  <c r="F85" i="230"/>
  <c r="J83" i="230"/>
  <c r="C83" i="230"/>
  <c r="A65" i="230"/>
  <c r="AB34" i="230"/>
  <c r="AB33" i="230"/>
  <c r="AB32" i="230"/>
  <c r="AB31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9" i="230"/>
  <c r="AB17" i="230"/>
  <c r="AB16" i="230"/>
  <c r="AB15" i="230"/>
  <c r="D16" i="230"/>
  <c r="D15" i="230"/>
  <c r="O14" i="230"/>
  <c r="D14" i="230"/>
  <c r="D13" i="230"/>
  <c r="O10" i="230"/>
  <c r="D10" i="230"/>
  <c r="O9" i="230"/>
  <c r="D9" i="230"/>
  <c r="O8" i="230"/>
  <c r="A7" i="230"/>
  <c r="A4" i="230"/>
  <c r="AB2" i="230"/>
  <c r="A2" i="230"/>
  <c r="AD128" i="229"/>
  <c r="O10" i="229"/>
  <c r="AB128" i="229"/>
  <c r="AD127" i="229"/>
  <c r="O9" i="229"/>
  <c r="AB127" i="229"/>
  <c r="AD125" i="229"/>
  <c r="AB125" i="229"/>
  <c r="AD124" i="229"/>
  <c r="AB124" i="229"/>
  <c r="AB122" i="229"/>
  <c r="AB121" i="229"/>
  <c r="AB120" i="229"/>
  <c r="AB118" i="229"/>
  <c r="O14" i="229"/>
  <c r="AD111" i="229"/>
  <c r="AB111" i="229"/>
  <c r="AD110" i="229"/>
  <c r="D15" i="229"/>
  <c r="AB110" i="229"/>
  <c r="AD109" i="229"/>
  <c r="D14" i="229"/>
  <c r="AB109" i="229"/>
  <c r="AD108" i="229"/>
  <c r="D13" i="229"/>
  <c r="AB108" i="229"/>
  <c r="AD105" i="229"/>
  <c r="AB105" i="229"/>
  <c r="AD104" i="229"/>
  <c r="D9" i="229"/>
  <c r="AB104" i="229"/>
  <c r="O91" i="229"/>
  <c r="N91" i="229"/>
  <c r="M91" i="229"/>
  <c r="L91" i="229"/>
  <c r="AF9" i="229"/>
  <c r="G91" i="229"/>
  <c r="AD9" i="229"/>
  <c r="D91" i="229"/>
  <c r="AB9" i="229"/>
  <c r="C91" i="229"/>
  <c r="O90" i="229"/>
  <c r="N90" i="229"/>
  <c r="M90" i="229"/>
  <c r="L90" i="229"/>
  <c r="K90" i="229"/>
  <c r="AF8" i="229"/>
  <c r="G90" i="229"/>
  <c r="AD8" i="229"/>
  <c r="E90" i="229"/>
  <c r="AB8" i="229"/>
  <c r="C90" i="229"/>
  <c r="M89" i="229"/>
  <c r="L89" i="229"/>
  <c r="J89" i="229"/>
  <c r="AF7" i="229"/>
  <c r="F89" i="229"/>
  <c r="AD7" i="229"/>
  <c r="E89" i="229"/>
  <c r="AB7" i="229"/>
  <c r="C89" i="229"/>
  <c r="O88" i="229"/>
  <c r="N88" i="229"/>
  <c r="M88" i="229"/>
  <c r="L88" i="229"/>
  <c r="J88" i="229"/>
  <c r="AF6" i="229"/>
  <c r="F88" i="229"/>
  <c r="AD6" i="229"/>
  <c r="D88" i="229"/>
  <c r="AB6" i="229"/>
  <c r="C88" i="229"/>
  <c r="O87" i="229"/>
  <c r="N87" i="229"/>
  <c r="M87" i="229"/>
  <c r="L87" i="229"/>
  <c r="J87" i="229"/>
  <c r="AF5" i="229"/>
  <c r="G87" i="229"/>
  <c r="AD5" i="229"/>
  <c r="E87" i="229"/>
  <c r="AB5" i="229"/>
  <c r="C87" i="229"/>
  <c r="O86" i="229"/>
  <c r="N86" i="229"/>
  <c r="M86" i="229"/>
  <c r="L86" i="229"/>
  <c r="J86" i="229"/>
  <c r="AF4" i="229"/>
  <c r="F86" i="229"/>
  <c r="AD4" i="229"/>
  <c r="E86" i="229"/>
  <c r="AB4" i="229"/>
  <c r="C86" i="229"/>
  <c r="N85" i="229"/>
  <c r="F85" i="229"/>
  <c r="J83" i="229"/>
  <c r="C83" i="229"/>
  <c r="A65" i="229"/>
  <c r="A50" i="229"/>
  <c r="AB34" i="229"/>
  <c r="AB33" i="229"/>
  <c r="AB32" i="229"/>
  <c r="AB31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9" i="229"/>
  <c r="A19" i="229"/>
  <c r="AB17" i="229"/>
  <c r="AB16" i="229"/>
  <c r="AB15" i="229"/>
  <c r="D16" i="229"/>
  <c r="D10" i="229"/>
  <c r="O8" i="229"/>
  <c r="A7" i="229"/>
  <c r="A4" i="229"/>
  <c r="AB2" i="229"/>
  <c r="A2" i="229"/>
  <c r="AD128" i="228"/>
  <c r="AB128" i="228"/>
  <c r="AD127" i="228"/>
  <c r="AB127" i="228"/>
  <c r="AD125" i="228"/>
  <c r="AB125" i="228"/>
  <c r="AD124" i="228"/>
  <c r="AB124" i="228"/>
  <c r="AB122" i="228"/>
  <c r="AB121" i="228"/>
  <c r="AB120" i="228"/>
  <c r="AB118" i="228"/>
  <c r="O14" i="228"/>
  <c r="AD111" i="228"/>
  <c r="AB111" i="228"/>
  <c r="AD110" i="228"/>
  <c r="AB110" i="228"/>
  <c r="AD109" i="228"/>
  <c r="D14" i="228"/>
  <c r="AB109" i="228"/>
  <c r="AD108" i="228"/>
  <c r="AB108" i="228"/>
  <c r="AD105" i="228"/>
  <c r="D10" i="228"/>
  <c r="AB105" i="228"/>
  <c r="AD104" i="228"/>
  <c r="AB104" i="228"/>
  <c r="O91" i="228"/>
  <c r="N91" i="228"/>
  <c r="M91" i="228"/>
  <c r="L91" i="228"/>
  <c r="AF9" i="228"/>
  <c r="F91" i="228"/>
  <c r="AD9" i="228"/>
  <c r="D91" i="228"/>
  <c r="AB9" i="228"/>
  <c r="C91" i="228"/>
  <c r="O90" i="228"/>
  <c r="N90" i="228"/>
  <c r="M90" i="228"/>
  <c r="L90" i="228"/>
  <c r="K90" i="228"/>
  <c r="AF8" i="228"/>
  <c r="F90" i="228"/>
  <c r="AD8" i="228"/>
  <c r="E90" i="228"/>
  <c r="AB8" i="228"/>
  <c r="C90" i="228"/>
  <c r="O89" i="228"/>
  <c r="M89" i="228"/>
  <c r="L89" i="228"/>
  <c r="J89" i="228"/>
  <c r="AF7" i="228"/>
  <c r="G89" i="228"/>
  <c r="AD7" i="228"/>
  <c r="E89" i="228"/>
  <c r="AB7" i="228"/>
  <c r="C89" i="228"/>
  <c r="O88" i="228"/>
  <c r="N88" i="228"/>
  <c r="M88" i="228"/>
  <c r="L88" i="228"/>
  <c r="J88" i="228"/>
  <c r="AF6" i="228"/>
  <c r="F88" i="228"/>
  <c r="AD6" i="228"/>
  <c r="E88" i="228"/>
  <c r="AB6" i="228"/>
  <c r="C88" i="228"/>
  <c r="O87" i="228"/>
  <c r="M87" i="228"/>
  <c r="L87" i="228"/>
  <c r="J87" i="228"/>
  <c r="AF5" i="228"/>
  <c r="G87" i="228"/>
  <c r="F87" i="228"/>
  <c r="AD5" i="228"/>
  <c r="D87" i="228"/>
  <c r="AB5" i="228"/>
  <c r="C87" i="228"/>
  <c r="O86" i="228"/>
  <c r="N86" i="228"/>
  <c r="M86" i="228"/>
  <c r="L86" i="228"/>
  <c r="J86" i="228"/>
  <c r="AF4" i="228"/>
  <c r="F86" i="228"/>
  <c r="AD4" i="228"/>
  <c r="E86" i="228"/>
  <c r="AB4" i="228"/>
  <c r="D8" i="228"/>
  <c r="N85" i="228"/>
  <c r="F85" i="228"/>
  <c r="J83" i="228"/>
  <c r="C83" i="228"/>
  <c r="A65" i="228"/>
  <c r="AB34" i="228"/>
  <c r="AB33" i="228"/>
  <c r="AB32" i="228"/>
  <c r="AB31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9" i="228"/>
  <c r="AB17" i="228"/>
  <c r="AB16" i="228"/>
  <c r="AB15" i="228"/>
  <c r="D16" i="228"/>
  <c r="D15" i="228"/>
  <c r="D13" i="228"/>
  <c r="O10" i="228"/>
  <c r="O9" i="228"/>
  <c r="D9" i="228"/>
  <c r="O8" i="228"/>
  <c r="A7" i="228"/>
  <c r="A4" i="228"/>
  <c r="AB2" i="228"/>
  <c r="A2" i="228"/>
  <c r="AD128" i="227"/>
  <c r="AB128" i="227"/>
  <c r="AD127" i="227"/>
  <c r="O9" i="227"/>
  <c r="AB127" i="227"/>
  <c r="AD125" i="227"/>
  <c r="AB125" i="227"/>
  <c r="AD124" i="227"/>
  <c r="AB124" i="227"/>
  <c r="AB122" i="227"/>
  <c r="AB121" i="227"/>
  <c r="AB120" i="227"/>
  <c r="AB118" i="227"/>
  <c r="O14" i="227"/>
  <c r="AD111" i="227"/>
  <c r="AB111" i="227"/>
  <c r="AD110" i="227"/>
  <c r="D15" i="227"/>
  <c r="AB110" i="227"/>
  <c r="AD109" i="227"/>
  <c r="AB109" i="227"/>
  <c r="AD108" i="227"/>
  <c r="AB108" i="227"/>
  <c r="AD105" i="227"/>
  <c r="AB105" i="227"/>
  <c r="AD104" i="227"/>
  <c r="AB104" i="227"/>
  <c r="O91" i="227"/>
  <c r="N91" i="227"/>
  <c r="M91" i="227"/>
  <c r="L91" i="227"/>
  <c r="K91" i="227"/>
  <c r="AF9" i="227"/>
  <c r="F91" i="227"/>
  <c r="AD9" i="227"/>
  <c r="D91" i="227"/>
  <c r="E91" i="227"/>
  <c r="AB9" i="227"/>
  <c r="C91" i="227"/>
  <c r="O90" i="227"/>
  <c r="N90" i="227"/>
  <c r="M90" i="227"/>
  <c r="L90" i="227"/>
  <c r="K90" i="227"/>
  <c r="AF8" i="227"/>
  <c r="G90" i="227"/>
  <c r="AD8" i="227"/>
  <c r="D90" i="227"/>
  <c r="AB8" i="227"/>
  <c r="C90" i="227"/>
  <c r="O89" i="227"/>
  <c r="M89" i="227"/>
  <c r="L89" i="227"/>
  <c r="J89" i="227"/>
  <c r="AF7" i="227"/>
  <c r="G89" i="227"/>
  <c r="AD7" i="227"/>
  <c r="D89" i="227"/>
  <c r="E89" i="227"/>
  <c r="AB7" i="227"/>
  <c r="C89" i="227"/>
  <c r="O88" i="227"/>
  <c r="N88" i="227"/>
  <c r="M88" i="227"/>
  <c r="L88" i="227"/>
  <c r="J88" i="227"/>
  <c r="AF6" i="227"/>
  <c r="F88" i="227"/>
  <c r="G88" i="227"/>
  <c r="AD6" i="227"/>
  <c r="E88" i="227"/>
  <c r="AB6" i="227"/>
  <c r="C88" i="227"/>
  <c r="O87" i="227"/>
  <c r="N87" i="227"/>
  <c r="M87" i="227"/>
  <c r="L87" i="227"/>
  <c r="J87" i="227"/>
  <c r="AF5" i="227"/>
  <c r="G87" i="227"/>
  <c r="AD5" i="227"/>
  <c r="D87" i="227"/>
  <c r="AB5" i="227"/>
  <c r="C87" i="227"/>
  <c r="O86" i="227"/>
  <c r="N86" i="227"/>
  <c r="M86" i="227"/>
  <c r="L86" i="227"/>
  <c r="J86" i="227"/>
  <c r="AF4" i="227"/>
  <c r="F86" i="227"/>
  <c r="AD4" i="227"/>
  <c r="E86" i="227"/>
  <c r="AB4" i="227"/>
  <c r="C86" i="227"/>
  <c r="N85" i="227"/>
  <c r="F85" i="227"/>
  <c r="J83" i="227"/>
  <c r="C83" i="227"/>
  <c r="A65" i="227"/>
  <c r="AB34" i="227"/>
  <c r="AB33" i="227"/>
  <c r="AB32" i="227"/>
  <c r="AB31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9" i="227"/>
  <c r="AB17" i="227"/>
  <c r="AB16" i="227"/>
  <c r="AB15" i="227"/>
  <c r="D16" i="227"/>
  <c r="D14" i="227"/>
  <c r="D13" i="227"/>
  <c r="O10" i="227"/>
  <c r="D10" i="227"/>
  <c r="D9" i="227"/>
  <c r="O8" i="227"/>
  <c r="A7" i="227"/>
  <c r="A4" i="227"/>
  <c r="AB2" i="227"/>
  <c r="A2" i="227"/>
  <c r="AD128" i="226"/>
  <c r="O10" i="226"/>
  <c r="AB128" i="226"/>
  <c r="AD127" i="226"/>
  <c r="O9" i="226"/>
  <c r="AB127" i="226"/>
  <c r="AD125" i="226"/>
  <c r="AB125" i="226"/>
  <c r="AD124" i="226"/>
  <c r="AB124" i="226"/>
  <c r="AB122" i="226"/>
  <c r="AB121" i="226"/>
  <c r="AB120" i="226"/>
  <c r="AB118" i="226"/>
  <c r="AD111" i="226"/>
  <c r="AB111" i="226"/>
  <c r="AD110" i="226"/>
  <c r="D15" i="226"/>
  <c r="AB110" i="226"/>
  <c r="AD109" i="226"/>
  <c r="D14" i="226"/>
  <c r="AB109" i="226"/>
  <c r="AD108" i="226"/>
  <c r="D13" i="226"/>
  <c r="AB108" i="226"/>
  <c r="AD105" i="226"/>
  <c r="D10" i="226"/>
  <c r="AB105" i="226"/>
  <c r="AD104" i="226"/>
  <c r="D9" i="226"/>
  <c r="AB104" i="226"/>
  <c r="O91" i="226"/>
  <c r="N91" i="226"/>
  <c r="M91" i="226"/>
  <c r="L91" i="226"/>
  <c r="K91" i="226"/>
  <c r="AF9" i="226"/>
  <c r="F91" i="226"/>
  <c r="AD9" i="226"/>
  <c r="E91" i="226"/>
  <c r="AB9" i="226"/>
  <c r="C91" i="226"/>
  <c r="O90" i="226"/>
  <c r="N90" i="226"/>
  <c r="M90" i="226"/>
  <c r="L90" i="226"/>
  <c r="K90" i="226"/>
  <c r="AF8" i="226"/>
  <c r="G90" i="226"/>
  <c r="AD8" i="226"/>
  <c r="E90" i="226"/>
  <c r="AB8" i="226"/>
  <c r="C90" i="226"/>
  <c r="M89" i="226"/>
  <c r="L89" i="226"/>
  <c r="J89" i="226"/>
  <c r="AF7" i="226"/>
  <c r="G89" i="226"/>
  <c r="AD7" i="226"/>
  <c r="E89" i="226"/>
  <c r="AB7" i="226"/>
  <c r="C89" i="226"/>
  <c r="O88" i="226"/>
  <c r="N88" i="226"/>
  <c r="M88" i="226"/>
  <c r="L88" i="226"/>
  <c r="J88" i="226"/>
  <c r="AF6" i="226"/>
  <c r="G88" i="226"/>
  <c r="AD6" i="226"/>
  <c r="D88" i="226"/>
  <c r="E88" i="226"/>
  <c r="AB6" i="226"/>
  <c r="C88" i="226"/>
  <c r="O87" i="226"/>
  <c r="N87" i="226"/>
  <c r="M87" i="226"/>
  <c r="L87" i="226"/>
  <c r="J87" i="226"/>
  <c r="AF5" i="226"/>
  <c r="G87" i="226"/>
  <c r="AD5" i="226"/>
  <c r="D87" i="226"/>
  <c r="AB5" i="226"/>
  <c r="C87" i="226"/>
  <c r="O86" i="226"/>
  <c r="N86" i="226"/>
  <c r="M86" i="226"/>
  <c r="L86" i="226"/>
  <c r="J86" i="226"/>
  <c r="AF4" i="226"/>
  <c r="G86" i="226"/>
  <c r="AD4" i="226"/>
  <c r="D86" i="226"/>
  <c r="AB4" i="226"/>
  <c r="C86" i="226"/>
  <c r="N85" i="226"/>
  <c r="F85" i="226"/>
  <c r="J83" i="226"/>
  <c r="C83" i="226"/>
  <c r="A65" i="226"/>
  <c r="A50" i="226"/>
  <c r="AB34" i="226"/>
  <c r="AB33" i="226"/>
  <c r="AB32" i="226"/>
  <c r="AB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9" i="226"/>
  <c r="A19" i="226"/>
  <c r="AB17" i="226"/>
  <c r="AB16" i="226"/>
  <c r="AB15" i="226"/>
  <c r="D16" i="226"/>
  <c r="O14" i="226"/>
  <c r="O8" i="226"/>
  <c r="A7" i="226"/>
  <c r="A4" i="226"/>
  <c r="AB2" i="226"/>
  <c r="A2" i="226"/>
  <c r="AD128" i="225"/>
  <c r="O10" i="225"/>
  <c r="AB128" i="225"/>
  <c r="AD127" i="225"/>
  <c r="O9" i="225"/>
  <c r="AB127" i="225"/>
  <c r="AD125" i="225"/>
  <c r="AB125" i="225"/>
  <c r="AD124" i="225"/>
  <c r="AB124" i="225"/>
  <c r="AB122" i="225"/>
  <c r="AB121" i="225"/>
  <c r="AB120" i="225"/>
  <c r="AB118" i="225"/>
  <c r="O14" i="225"/>
  <c r="AD111" i="225"/>
  <c r="D16" i="225"/>
  <c r="AB111" i="225"/>
  <c r="AD110" i="225"/>
  <c r="D15" i="225"/>
  <c r="AB110" i="225"/>
  <c r="AD109" i="225"/>
  <c r="D14" i="225"/>
  <c r="AB109" i="225"/>
  <c r="AD108" i="225"/>
  <c r="D13" i="225"/>
  <c r="AB108" i="225"/>
  <c r="AD105" i="225"/>
  <c r="D10" i="225"/>
  <c r="AB105" i="225"/>
  <c r="AD104" i="225"/>
  <c r="AB104" i="225"/>
  <c r="O91" i="225"/>
  <c r="N91" i="225"/>
  <c r="M91" i="225"/>
  <c r="L91" i="225"/>
  <c r="K91" i="225"/>
  <c r="AF9" i="225"/>
  <c r="G91" i="225"/>
  <c r="AD9" i="225"/>
  <c r="E91" i="225"/>
  <c r="AB9" i="225"/>
  <c r="C91" i="225"/>
  <c r="O90" i="225"/>
  <c r="N90" i="225"/>
  <c r="M90" i="225"/>
  <c r="L90" i="225"/>
  <c r="K90" i="225"/>
  <c r="AF8" i="225"/>
  <c r="F90" i="225"/>
  <c r="AD8" i="225"/>
  <c r="E90" i="225"/>
  <c r="AB8" i="225"/>
  <c r="C90" i="225"/>
  <c r="O89" i="225"/>
  <c r="M89" i="225"/>
  <c r="L89" i="225"/>
  <c r="J89" i="225"/>
  <c r="AF7" i="225"/>
  <c r="F89" i="225"/>
  <c r="AD7" i="225"/>
  <c r="E89" i="225"/>
  <c r="AB7" i="225"/>
  <c r="C89" i="225"/>
  <c r="O88" i="225"/>
  <c r="N88" i="225"/>
  <c r="M88" i="225"/>
  <c r="L88" i="225"/>
  <c r="J88" i="225"/>
  <c r="AF6" i="225"/>
  <c r="G88" i="225"/>
  <c r="AD6" i="225"/>
  <c r="D88" i="225"/>
  <c r="AB6" i="225"/>
  <c r="C88" i="225"/>
  <c r="O87" i="225"/>
  <c r="N87" i="225"/>
  <c r="M87" i="225"/>
  <c r="L87" i="225"/>
  <c r="J87" i="225"/>
  <c r="AF5" i="225"/>
  <c r="F87" i="225"/>
  <c r="AD5" i="225"/>
  <c r="E87" i="225"/>
  <c r="AB5" i="225"/>
  <c r="C87" i="225"/>
  <c r="O86" i="225"/>
  <c r="N86" i="225"/>
  <c r="M86" i="225"/>
  <c r="L86" i="225"/>
  <c r="J86" i="225"/>
  <c r="AF4" i="225"/>
  <c r="F86" i="225"/>
  <c r="AD4" i="225"/>
  <c r="E86" i="225"/>
  <c r="AB4" i="225"/>
  <c r="C86" i="225"/>
  <c r="N85" i="225"/>
  <c r="F85" i="225"/>
  <c r="J83" i="225"/>
  <c r="C83" i="225"/>
  <c r="A65" i="225"/>
  <c r="A50" i="225"/>
  <c r="AB34" i="225"/>
  <c r="AB33" i="225"/>
  <c r="AB32" i="225"/>
  <c r="AB31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9" i="225"/>
  <c r="A19" i="225"/>
  <c r="AB17" i="225"/>
  <c r="AB16" i="225"/>
  <c r="AB15" i="225"/>
  <c r="D9" i="225"/>
  <c r="D8" i="225"/>
  <c r="A7" i="225"/>
  <c r="A4" i="225"/>
  <c r="AB2" i="225"/>
  <c r="A2" i="225"/>
  <c r="AD128" i="224"/>
  <c r="AB128" i="224"/>
  <c r="AD127" i="224"/>
  <c r="O9" i="224"/>
  <c r="AB127" i="224"/>
  <c r="AD125" i="224"/>
  <c r="AB125" i="224"/>
  <c r="AD124" i="224"/>
  <c r="AB124" i="224"/>
  <c r="AB122" i="224"/>
  <c r="AB121" i="224"/>
  <c r="AB120" i="224"/>
  <c r="AB118" i="224"/>
  <c r="AD111" i="224"/>
  <c r="AB111" i="224"/>
  <c r="AD110" i="224"/>
  <c r="AB110" i="224"/>
  <c r="AD109" i="224"/>
  <c r="AB109" i="224"/>
  <c r="AD108" i="224"/>
  <c r="D13" i="224"/>
  <c r="AB108" i="224"/>
  <c r="AD105" i="224"/>
  <c r="AB105" i="224"/>
  <c r="AD104" i="224"/>
  <c r="D9" i="224"/>
  <c r="AB104" i="224"/>
  <c r="O91" i="224"/>
  <c r="N91" i="224"/>
  <c r="M91" i="224"/>
  <c r="L91" i="224"/>
  <c r="K91" i="224"/>
  <c r="AF9" i="224"/>
  <c r="G91" i="224"/>
  <c r="AD9" i="224"/>
  <c r="E91" i="224"/>
  <c r="AB9" i="224"/>
  <c r="C91" i="224"/>
  <c r="O90" i="224"/>
  <c r="N90" i="224"/>
  <c r="M90" i="224"/>
  <c r="L90" i="224"/>
  <c r="K90" i="224"/>
  <c r="AF8" i="224"/>
  <c r="G90" i="224"/>
  <c r="AD8" i="224"/>
  <c r="E90" i="224"/>
  <c r="AB8" i="224"/>
  <c r="C90" i="224"/>
  <c r="M89" i="224"/>
  <c r="L89" i="224"/>
  <c r="J89" i="224"/>
  <c r="AF7" i="224"/>
  <c r="G89" i="224"/>
  <c r="AD7" i="224"/>
  <c r="E89" i="224"/>
  <c r="AB7" i="224"/>
  <c r="C89" i="224"/>
  <c r="O88" i="224"/>
  <c r="N88" i="224"/>
  <c r="M88" i="224"/>
  <c r="L88" i="224"/>
  <c r="J88" i="224"/>
  <c r="AF6" i="224"/>
  <c r="G88" i="224"/>
  <c r="AD6" i="224"/>
  <c r="E88" i="224"/>
  <c r="AB6" i="224"/>
  <c r="C88" i="224"/>
  <c r="O87" i="224"/>
  <c r="N87" i="224"/>
  <c r="M87" i="224"/>
  <c r="L87" i="224"/>
  <c r="J87" i="224"/>
  <c r="AF5" i="224"/>
  <c r="G87" i="224"/>
  <c r="AD5" i="224"/>
  <c r="D87" i="224"/>
  <c r="AB5" i="224"/>
  <c r="C87" i="224"/>
  <c r="O86" i="224"/>
  <c r="N86" i="224"/>
  <c r="M86" i="224"/>
  <c r="L86" i="224"/>
  <c r="J86" i="224"/>
  <c r="AF4" i="224"/>
  <c r="G86" i="224"/>
  <c r="AD4" i="224"/>
  <c r="D86" i="224"/>
  <c r="E86" i="224"/>
  <c r="AB4" i="224"/>
  <c r="C86" i="224"/>
  <c r="N85" i="224"/>
  <c r="F85" i="224"/>
  <c r="J83" i="224"/>
  <c r="C83" i="224"/>
  <c r="A65" i="224"/>
  <c r="AB34" i="224"/>
  <c r="AB33" i="224"/>
  <c r="AB32" i="224"/>
  <c r="AB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9" i="224"/>
  <c r="AB17" i="224"/>
  <c r="AB16" i="224"/>
  <c r="AB15" i="224"/>
  <c r="D16" i="224"/>
  <c r="D15" i="224"/>
  <c r="O14" i="224"/>
  <c r="D14" i="224"/>
  <c r="O10" i="224"/>
  <c r="D10" i="224"/>
  <c r="O8" i="224"/>
  <c r="A7" i="224"/>
  <c r="A4" i="224"/>
  <c r="AB2" i="224"/>
  <c r="A2" i="224"/>
  <c r="AD128" i="223"/>
  <c r="AB128" i="223"/>
  <c r="AD127" i="223"/>
  <c r="AB127" i="223"/>
  <c r="AD125" i="223"/>
  <c r="AB125" i="223"/>
  <c r="AD124" i="223"/>
  <c r="AB124" i="223"/>
  <c r="AB122" i="223"/>
  <c r="AB121" i="223"/>
  <c r="AB120" i="223"/>
  <c r="AB118" i="223"/>
  <c r="AD111" i="223"/>
  <c r="AB111" i="223"/>
  <c r="AD110" i="223"/>
  <c r="D15" i="223"/>
  <c r="AB110" i="223"/>
  <c r="AD109" i="223"/>
  <c r="AB109" i="223"/>
  <c r="AD108" i="223"/>
  <c r="D13" i="223"/>
  <c r="AB108" i="223"/>
  <c r="AD105" i="223"/>
  <c r="AB105" i="223"/>
  <c r="AD104" i="223"/>
  <c r="D9" i="223"/>
  <c r="AB104" i="223"/>
  <c r="O91" i="223"/>
  <c r="N91" i="223"/>
  <c r="M91" i="223"/>
  <c r="L91" i="223"/>
  <c r="K91" i="223"/>
  <c r="G91" i="223"/>
  <c r="F91" i="223"/>
  <c r="AD9" i="223"/>
  <c r="E91" i="223"/>
  <c r="AB9" i="223"/>
  <c r="C91" i="223"/>
  <c r="O90" i="223"/>
  <c r="N90" i="223"/>
  <c r="M90" i="223"/>
  <c r="L90" i="223"/>
  <c r="K90" i="223"/>
  <c r="G90" i="223"/>
  <c r="F90" i="223"/>
  <c r="AD8" i="223"/>
  <c r="E90" i="223"/>
  <c r="AB8" i="223"/>
  <c r="C90" i="223"/>
  <c r="M89" i="223"/>
  <c r="L89" i="223"/>
  <c r="J89" i="223"/>
  <c r="G89" i="223"/>
  <c r="F89" i="223"/>
  <c r="AD7" i="223"/>
  <c r="E89" i="223"/>
  <c r="AB7" i="223"/>
  <c r="C89" i="223"/>
  <c r="O88" i="223"/>
  <c r="N88" i="223"/>
  <c r="M88" i="223"/>
  <c r="L88" i="223"/>
  <c r="J88" i="223"/>
  <c r="G88" i="223"/>
  <c r="F88" i="223"/>
  <c r="AD6" i="223"/>
  <c r="E88" i="223"/>
  <c r="AB6" i="223"/>
  <c r="C88" i="223"/>
  <c r="O87" i="223"/>
  <c r="N87" i="223"/>
  <c r="M87" i="223"/>
  <c r="L87" i="223"/>
  <c r="J87" i="223"/>
  <c r="G87" i="223"/>
  <c r="F87" i="223"/>
  <c r="AD5" i="223"/>
  <c r="E87" i="223"/>
  <c r="AB5" i="223"/>
  <c r="C87" i="223"/>
  <c r="O86" i="223"/>
  <c r="N86" i="223"/>
  <c r="M86" i="223"/>
  <c r="L86" i="223"/>
  <c r="J86" i="223"/>
  <c r="G86" i="223"/>
  <c r="F86" i="223"/>
  <c r="AD4" i="223"/>
  <c r="E86" i="223"/>
  <c r="AB4" i="223"/>
  <c r="C86" i="223"/>
  <c r="N85" i="223"/>
  <c r="F85" i="223"/>
  <c r="J83" i="223"/>
  <c r="C83" i="223"/>
  <c r="A65" i="223"/>
  <c r="AB34" i="223"/>
  <c r="AB33" i="223"/>
  <c r="AB32" i="223"/>
  <c r="AB31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9" i="223"/>
  <c r="AB17" i="223"/>
  <c r="AB16" i="223"/>
  <c r="AB15" i="223"/>
  <c r="D16" i="223"/>
  <c r="O14" i="223"/>
  <c r="D14" i="223"/>
  <c r="O10" i="223"/>
  <c r="D10" i="223"/>
  <c r="O9" i="223"/>
  <c r="A7" i="223"/>
  <c r="A4" i="223"/>
  <c r="AB2" i="223"/>
  <c r="A2" i="223"/>
  <c r="AD128" i="222"/>
  <c r="AB128" i="222"/>
  <c r="AD127" i="222"/>
  <c r="AB127" i="222"/>
  <c r="AD125" i="222"/>
  <c r="AB125" i="222"/>
  <c r="AD124" i="222"/>
  <c r="AB124" i="222"/>
  <c r="AB122" i="222"/>
  <c r="AB121" i="222"/>
  <c r="AB120" i="222"/>
  <c r="AB118" i="222"/>
  <c r="O14" i="222"/>
  <c r="AD111" i="222"/>
  <c r="AB111" i="222"/>
  <c r="AD110" i="222"/>
  <c r="D15" i="222"/>
  <c r="AB110" i="222"/>
  <c r="AD109" i="222"/>
  <c r="AB109" i="222"/>
  <c r="AD108" i="222"/>
  <c r="AB108" i="222"/>
  <c r="AD105" i="222"/>
  <c r="AB105" i="222"/>
  <c r="AD104" i="222"/>
  <c r="AB104" i="222"/>
  <c r="O91" i="222"/>
  <c r="N91" i="222"/>
  <c r="M91" i="222"/>
  <c r="L91" i="222"/>
  <c r="K91" i="222"/>
  <c r="AF9" i="222"/>
  <c r="G91" i="222"/>
  <c r="AD9" i="222"/>
  <c r="D91" i="222"/>
  <c r="AB9" i="222"/>
  <c r="C91" i="222"/>
  <c r="O90" i="222"/>
  <c r="N90" i="222"/>
  <c r="M90" i="222"/>
  <c r="L90" i="222"/>
  <c r="K90" i="222"/>
  <c r="AF8" i="222"/>
  <c r="F90" i="222"/>
  <c r="AD8" i="222"/>
  <c r="E90" i="222"/>
  <c r="AB8" i="222"/>
  <c r="C90" i="222"/>
  <c r="M89" i="222"/>
  <c r="L89" i="222"/>
  <c r="J89" i="222"/>
  <c r="AF7" i="222"/>
  <c r="G89" i="222"/>
  <c r="AD7" i="222"/>
  <c r="E89" i="222"/>
  <c r="AB7" i="222"/>
  <c r="C89" i="222"/>
  <c r="O88" i="222"/>
  <c r="N88" i="222"/>
  <c r="M88" i="222"/>
  <c r="L88" i="222"/>
  <c r="J88" i="222"/>
  <c r="AF6" i="222"/>
  <c r="F88" i="222"/>
  <c r="AD6" i="222"/>
  <c r="E88" i="222"/>
  <c r="AB6" i="222"/>
  <c r="C88" i="222"/>
  <c r="O87" i="222"/>
  <c r="N87" i="222"/>
  <c r="M87" i="222"/>
  <c r="L87" i="222"/>
  <c r="J87" i="222"/>
  <c r="AF5" i="222"/>
  <c r="G87" i="222"/>
  <c r="AD5" i="222"/>
  <c r="D87" i="222"/>
  <c r="AB5" i="222"/>
  <c r="C87" i="222"/>
  <c r="O86" i="222"/>
  <c r="N86" i="222"/>
  <c r="M86" i="222"/>
  <c r="L86" i="222"/>
  <c r="J86" i="222"/>
  <c r="AF4" i="222"/>
  <c r="F86" i="222"/>
  <c r="AD4" i="222"/>
  <c r="E86" i="222"/>
  <c r="AB4" i="222"/>
  <c r="C86" i="222"/>
  <c r="N85" i="222"/>
  <c r="F85" i="222"/>
  <c r="J83" i="222"/>
  <c r="C83" i="222"/>
  <c r="A65" i="222"/>
  <c r="AB34" i="222"/>
  <c r="AB33" i="222"/>
  <c r="AB32" i="222"/>
  <c r="AB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9" i="222"/>
  <c r="AB17" i="222"/>
  <c r="AB16" i="222"/>
  <c r="AB15" i="222"/>
  <c r="D16" i="222"/>
  <c r="D14" i="222"/>
  <c r="D13" i="222"/>
  <c r="O10" i="222"/>
  <c r="D10" i="222"/>
  <c r="O9" i="222"/>
  <c r="D9" i="222"/>
  <c r="A7" i="222"/>
  <c r="A4" i="222"/>
  <c r="AB2" i="222"/>
  <c r="A2" i="222"/>
  <c r="AD128" i="221"/>
  <c r="AB128" i="221"/>
  <c r="AD127" i="221"/>
  <c r="O9" i="221"/>
  <c r="AB127" i="221"/>
  <c r="AD125" i="221"/>
  <c r="AB125" i="221"/>
  <c r="AD124" i="221"/>
  <c r="AB124" i="221"/>
  <c r="AB122" i="221"/>
  <c r="AB121" i="221"/>
  <c r="AB120" i="221"/>
  <c r="AB118" i="221"/>
  <c r="AD111" i="221"/>
  <c r="D16" i="221"/>
  <c r="AB111" i="221"/>
  <c r="AD110" i="221"/>
  <c r="AB110" i="221"/>
  <c r="AD109" i="221"/>
  <c r="D14" i="221"/>
  <c r="AB109" i="221"/>
  <c r="AD108" i="221"/>
  <c r="D13" i="221"/>
  <c r="AB108" i="221"/>
  <c r="AD105" i="221"/>
  <c r="D10" i="221"/>
  <c r="AB105" i="221"/>
  <c r="AD104" i="221"/>
  <c r="D9" i="221"/>
  <c r="AB104" i="221"/>
  <c r="O91" i="221"/>
  <c r="N91" i="221"/>
  <c r="M91" i="221"/>
  <c r="L91" i="221"/>
  <c r="K91" i="221"/>
  <c r="AF9" i="221"/>
  <c r="G91" i="221"/>
  <c r="AD9" i="221"/>
  <c r="E91" i="221"/>
  <c r="AB9" i="221"/>
  <c r="C91" i="221"/>
  <c r="O90" i="221"/>
  <c r="N90" i="221"/>
  <c r="M90" i="221"/>
  <c r="L90" i="221"/>
  <c r="K90" i="221"/>
  <c r="AF8" i="221"/>
  <c r="G90" i="221"/>
  <c r="AD8" i="221"/>
  <c r="E90" i="221"/>
  <c r="AB8" i="221"/>
  <c r="C90" i="221"/>
  <c r="N89" i="221"/>
  <c r="M89" i="221"/>
  <c r="L89" i="221"/>
  <c r="J89" i="221"/>
  <c r="AF7" i="221"/>
  <c r="F89" i="221"/>
  <c r="AD7" i="221"/>
  <c r="E89" i="221"/>
  <c r="AB7" i="221"/>
  <c r="C89" i="221"/>
  <c r="O88" i="221"/>
  <c r="N88" i="221"/>
  <c r="M88" i="221"/>
  <c r="L88" i="221"/>
  <c r="J88" i="221"/>
  <c r="AF6" i="221"/>
  <c r="G88" i="221"/>
  <c r="AD6" i="221"/>
  <c r="D88" i="221"/>
  <c r="AB6" i="221"/>
  <c r="C88" i="221"/>
  <c r="O87" i="221"/>
  <c r="N87" i="221"/>
  <c r="M87" i="221"/>
  <c r="L87" i="221"/>
  <c r="J87" i="221"/>
  <c r="AF5" i="221"/>
  <c r="G87" i="221"/>
  <c r="AD5" i="221"/>
  <c r="E87" i="221"/>
  <c r="AB5" i="221"/>
  <c r="C87" i="221"/>
  <c r="O86" i="221"/>
  <c r="N86" i="221"/>
  <c r="M86" i="221"/>
  <c r="L86" i="221"/>
  <c r="J86" i="221"/>
  <c r="AF4" i="221"/>
  <c r="G86" i="221"/>
  <c r="AD4" i="221"/>
  <c r="E86" i="221"/>
  <c r="D86" i="221"/>
  <c r="AB4" i="221"/>
  <c r="D8" i="221"/>
  <c r="N85" i="221"/>
  <c r="F85" i="221"/>
  <c r="J83" i="221"/>
  <c r="C83" i="221"/>
  <c r="A65" i="221"/>
  <c r="AB34" i="221"/>
  <c r="AB33" i="221"/>
  <c r="AB32" i="221"/>
  <c r="AB31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9" i="221"/>
  <c r="AB17" i="221"/>
  <c r="AB16" i="221"/>
  <c r="AB15" i="221"/>
  <c r="D15" i="221"/>
  <c r="O14" i="221"/>
  <c r="O10" i="221"/>
  <c r="O8" i="221"/>
  <c r="A7" i="221"/>
  <c r="A4" i="221"/>
  <c r="AB2" i="221"/>
  <c r="A2" i="221"/>
  <c r="AD128" i="220"/>
  <c r="O10" i="220"/>
  <c r="AB128" i="220"/>
  <c r="AD127" i="220"/>
  <c r="AB127" i="220"/>
  <c r="AD125" i="220"/>
  <c r="AB125" i="220"/>
  <c r="AD124" i="220"/>
  <c r="AB124" i="220"/>
  <c r="AB122" i="220"/>
  <c r="AB121" i="220"/>
  <c r="AB120" i="220"/>
  <c r="AB118" i="220"/>
  <c r="AD111" i="220"/>
  <c r="AB111" i="220"/>
  <c r="AD110" i="220"/>
  <c r="AB110" i="220"/>
  <c r="AD109" i="220"/>
  <c r="D14" i="220"/>
  <c r="AB109" i="220"/>
  <c r="AD108" i="220"/>
  <c r="AB108" i="220"/>
  <c r="AD105" i="220"/>
  <c r="D10" i="220"/>
  <c r="AB105" i="220"/>
  <c r="AD104" i="220"/>
  <c r="AB104" i="220"/>
  <c r="O91" i="220"/>
  <c r="N91" i="220"/>
  <c r="M91" i="220"/>
  <c r="L91" i="220"/>
  <c r="K91" i="220"/>
  <c r="AF9" i="220"/>
  <c r="G91" i="220"/>
  <c r="AD9" i="220"/>
  <c r="D91" i="220"/>
  <c r="AB9" i="220"/>
  <c r="C91" i="220"/>
  <c r="O90" i="220"/>
  <c r="N90" i="220"/>
  <c r="M90" i="220"/>
  <c r="L90" i="220"/>
  <c r="K90" i="220"/>
  <c r="AF8" i="220"/>
  <c r="G90" i="220"/>
  <c r="AD8" i="220"/>
  <c r="E90" i="220"/>
  <c r="AB8" i="220"/>
  <c r="C90" i="220"/>
  <c r="M89" i="220"/>
  <c r="L89" i="220"/>
  <c r="J89" i="220"/>
  <c r="AF7" i="220"/>
  <c r="F89" i="220"/>
  <c r="AD7" i="220"/>
  <c r="D89" i="220"/>
  <c r="AB7" i="220"/>
  <c r="C89" i="220"/>
  <c r="O88" i="220"/>
  <c r="N88" i="220"/>
  <c r="M88" i="220"/>
  <c r="L88" i="220"/>
  <c r="J88" i="220"/>
  <c r="AF6" i="220"/>
  <c r="F88" i="220"/>
  <c r="AD6" i="220"/>
  <c r="D88" i="220"/>
  <c r="AB6" i="220"/>
  <c r="C88" i="220"/>
  <c r="O87" i="220"/>
  <c r="N87" i="220"/>
  <c r="M87" i="220"/>
  <c r="L87" i="220"/>
  <c r="J87" i="220"/>
  <c r="AF5" i="220"/>
  <c r="G87" i="220"/>
  <c r="AD5" i="220"/>
  <c r="E87" i="220"/>
  <c r="AB5" i="220"/>
  <c r="C87" i="220"/>
  <c r="O86" i="220"/>
  <c r="N86" i="220"/>
  <c r="M86" i="220"/>
  <c r="L86" i="220"/>
  <c r="J86" i="220"/>
  <c r="AF4" i="220"/>
  <c r="G86" i="220"/>
  <c r="AD4" i="220"/>
  <c r="E86" i="220"/>
  <c r="AB4" i="220"/>
  <c r="C86" i="220"/>
  <c r="N85" i="220"/>
  <c r="F85" i="220"/>
  <c r="J83" i="220"/>
  <c r="C83" i="220"/>
  <c r="A65" i="220"/>
  <c r="AB34" i="220"/>
  <c r="AB33" i="220"/>
  <c r="AB32" i="220"/>
  <c r="AB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9" i="220"/>
  <c r="AB17" i="220"/>
  <c r="AB16" i="220"/>
  <c r="AB15" i="220"/>
  <c r="D16" i="220"/>
  <c r="D15" i="220"/>
  <c r="O14" i="220"/>
  <c r="D13" i="220"/>
  <c r="O9" i="220"/>
  <c r="D9" i="220"/>
  <c r="A7" i="220"/>
  <c r="A4" i="220"/>
  <c r="AB2" i="220"/>
  <c r="A2" i="220"/>
  <c r="AD128" i="219"/>
  <c r="O10" i="219"/>
  <c r="AB128" i="219"/>
  <c r="AD127" i="219"/>
  <c r="AB127" i="219"/>
  <c r="AD125" i="219"/>
  <c r="AB125" i="219"/>
  <c r="AD124" i="219"/>
  <c r="AB124" i="219"/>
  <c r="AB122" i="219"/>
  <c r="AB121" i="219"/>
  <c r="AB120" i="219"/>
  <c r="AB118" i="219"/>
  <c r="AD111" i="219"/>
  <c r="D16" i="219"/>
  <c r="AB111" i="219"/>
  <c r="AD110" i="219"/>
  <c r="AB110" i="219"/>
  <c r="AD109" i="219"/>
  <c r="AB109" i="219"/>
  <c r="AD108" i="219"/>
  <c r="AB108" i="219"/>
  <c r="AD105" i="219"/>
  <c r="D10" i="219"/>
  <c r="AB105" i="219"/>
  <c r="AD104" i="219"/>
  <c r="AB104" i="219"/>
  <c r="O91" i="219"/>
  <c r="N91" i="219"/>
  <c r="M91" i="219"/>
  <c r="L91" i="219"/>
  <c r="K91" i="219"/>
  <c r="AF9" i="219"/>
  <c r="G91" i="219"/>
  <c r="AD9" i="219"/>
  <c r="E91" i="219"/>
  <c r="AB9" i="219"/>
  <c r="C91" i="219"/>
  <c r="O90" i="219"/>
  <c r="N90" i="219"/>
  <c r="M90" i="219"/>
  <c r="L90" i="219"/>
  <c r="K90" i="219"/>
  <c r="AF8" i="219"/>
  <c r="G90" i="219"/>
  <c r="F90" i="219"/>
  <c r="AD8" i="219"/>
  <c r="D90" i="219"/>
  <c r="AB8" i="219"/>
  <c r="C90" i="219"/>
  <c r="M89" i="219"/>
  <c r="L89" i="219"/>
  <c r="J89" i="219"/>
  <c r="AF7" i="219"/>
  <c r="G89" i="219"/>
  <c r="AD7" i="219"/>
  <c r="D89" i="219"/>
  <c r="AB7" i="219"/>
  <c r="C89" i="219"/>
  <c r="O88" i="219"/>
  <c r="N88" i="219"/>
  <c r="M88" i="219"/>
  <c r="L88" i="219"/>
  <c r="J88" i="219"/>
  <c r="AF6" i="219"/>
  <c r="G88" i="219"/>
  <c r="AD6" i="219"/>
  <c r="D88" i="219"/>
  <c r="E88" i="219"/>
  <c r="AB6" i="219"/>
  <c r="C88" i="219"/>
  <c r="O87" i="219"/>
  <c r="N87" i="219"/>
  <c r="M87" i="219"/>
  <c r="L87" i="219"/>
  <c r="J87" i="219"/>
  <c r="AF5" i="219"/>
  <c r="G87" i="219"/>
  <c r="AD5" i="219"/>
  <c r="E87" i="219"/>
  <c r="AB5" i="219"/>
  <c r="C87" i="219"/>
  <c r="O86" i="219"/>
  <c r="N86" i="219"/>
  <c r="M86" i="219"/>
  <c r="L86" i="219"/>
  <c r="J86" i="219"/>
  <c r="AF4" i="219"/>
  <c r="G86" i="219"/>
  <c r="AD4" i="219"/>
  <c r="D86" i="219"/>
  <c r="AB4" i="219"/>
  <c r="C86" i="219"/>
  <c r="N85" i="219"/>
  <c r="F85" i="219"/>
  <c r="J83" i="219"/>
  <c r="C83" i="219"/>
  <c r="A65" i="219"/>
  <c r="AB34" i="219"/>
  <c r="AB33" i="219"/>
  <c r="AB32" i="219"/>
  <c r="AB31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9" i="219"/>
  <c r="AB17" i="219"/>
  <c r="AB16" i="219"/>
  <c r="AB15" i="219"/>
  <c r="D15" i="219"/>
  <c r="O14" i="219"/>
  <c r="D14" i="219"/>
  <c r="D13" i="219"/>
  <c r="O9" i="219"/>
  <c r="D9" i="219"/>
  <c r="O8" i="219"/>
  <c r="A7" i="219"/>
  <c r="A4" i="219"/>
  <c r="AB2" i="219"/>
  <c r="A2" i="219"/>
  <c r="AD128" i="218"/>
  <c r="AB128" i="218"/>
  <c r="AD127" i="218"/>
  <c r="O9" i="218"/>
  <c r="AB127" i="218"/>
  <c r="AD125" i="218"/>
  <c r="AB125" i="218"/>
  <c r="AD124" i="218"/>
  <c r="AB124" i="218"/>
  <c r="AB122" i="218"/>
  <c r="AB121" i="218"/>
  <c r="AB120" i="218"/>
  <c r="AB118" i="218"/>
  <c r="O14" i="218"/>
  <c r="AD111" i="218"/>
  <c r="AB111" i="218"/>
  <c r="AD110" i="218"/>
  <c r="AB110" i="218"/>
  <c r="AD109" i="218"/>
  <c r="AB109" i="218"/>
  <c r="AD108" i="218"/>
  <c r="D13" i="218"/>
  <c r="AB108" i="218"/>
  <c r="AD105" i="218"/>
  <c r="AB105" i="218"/>
  <c r="AD104" i="218"/>
  <c r="D9" i="218"/>
  <c r="AB104" i="218"/>
  <c r="O91" i="218"/>
  <c r="N91" i="218"/>
  <c r="M91" i="218"/>
  <c r="L91" i="218"/>
  <c r="K91" i="218"/>
  <c r="AF9" i="218"/>
  <c r="G91" i="218"/>
  <c r="AD9" i="218"/>
  <c r="E91" i="218"/>
  <c r="AB9" i="218"/>
  <c r="C91" i="218"/>
  <c r="O90" i="218"/>
  <c r="N90" i="218"/>
  <c r="M90" i="218"/>
  <c r="L90" i="218"/>
  <c r="K90" i="218"/>
  <c r="AF8" i="218"/>
  <c r="F90" i="218"/>
  <c r="AD8" i="218"/>
  <c r="E90" i="218"/>
  <c r="AB8" i="218"/>
  <c r="C90" i="218"/>
  <c r="M89" i="218"/>
  <c r="L89" i="218"/>
  <c r="J89" i="218"/>
  <c r="AF7" i="218"/>
  <c r="G89" i="218"/>
  <c r="AD7" i="218"/>
  <c r="E89" i="218"/>
  <c r="AB7" i="218"/>
  <c r="C89" i="218"/>
  <c r="O88" i="218"/>
  <c r="N88" i="218"/>
  <c r="M88" i="218"/>
  <c r="L88" i="218"/>
  <c r="J88" i="218"/>
  <c r="AF6" i="218"/>
  <c r="G88" i="218"/>
  <c r="AD6" i="218"/>
  <c r="E88" i="218"/>
  <c r="AB6" i="218"/>
  <c r="C88" i="218"/>
  <c r="O87" i="218"/>
  <c r="N87" i="218"/>
  <c r="M87" i="218"/>
  <c r="L87" i="218"/>
  <c r="J87" i="218"/>
  <c r="AF5" i="218"/>
  <c r="F87" i="218"/>
  <c r="AD5" i="218"/>
  <c r="D87" i="218"/>
  <c r="AB5" i="218"/>
  <c r="C87" i="218"/>
  <c r="O86" i="218"/>
  <c r="N86" i="218"/>
  <c r="M86" i="218"/>
  <c r="L86" i="218"/>
  <c r="J86" i="218"/>
  <c r="AF4" i="218"/>
  <c r="F86" i="218"/>
  <c r="AD4" i="218"/>
  <c r="D86" i="218"/>
  <c r="AB4" i="218"/>
  <c r="C86" i="218"/>
  <c r="N85" i="218"/>
  <c r="F85" i="218"/>
  <c r="J83" i="218"/>
  <c r="C83" i="218"/>
  <c r="A65" i="218"/>
  <c r="AB34" i="218"/>
  <c r="AB33" i="218"/>
  <c r="AB32" i="218"/>
  <c r="AB31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9" i="218"/>
  <c r="AB17" i="218"/>
  <c r="AB16" i="218"/>
  <c r="AB15" i="218"/>
  <c r="D16" i="218"/>
  <c r="D15" i="218"/>
  <c r="D14" i="218"/>
  <c r="O10" i="218"/>
  <c r="D10" i="218"/>
  <c r="A7" i="218"/>
  <c r="A4" i="218"/>
  <c r="AB2" i="218"/>
  <c r="A2" i="218"/>
  <c r="AD128" i="217"/>
  <c r="AB128" i="217"/>
  <c r="AD127" i="217"/>
  <c r="O9" i="217"/>
  <c r="AB127" i="217"/>
  <c r="AD125" i="217"/>
  <c r="AB125" i="217"/>
  <c r="AD124" i="217"/>
  <c r="AB124" i="217"/>
  <c r="AB122" i="217"/>
  <c r="AB121" i="217"/>
  <c r="AB120" i="217"/>
  <c r="AB118" i="217"/>
  <c r="AD111" i="217"/>
  <c r="AB111" i="217"/>
  <c r="AD110" i="217"/>
  <c r="D15" i="217"/>
  <c r="AB110" i="217"/>
  <c r="AD109" i="217"/>
  <c r="AB109" i="217"/>
  <c r="AD108" i="217"/>
  <c r="D13" i="217"/>
  <c r="AB108" i="217"/>
  <c r="AD105" i="217"/>
  <c r="AB105" i="217"/>
  <c r="AD104" i="217"/>
  <c r="D9" i="217"/>
  <c r="AB104" i="217"/>
  <c r="O91" i="217"/>
  <c r="N91" i="217"/>
  <c r="M91" i="217"/>
  <c r="L91" i="217"/>
  <c r="K91" i="217"/>
  <c r="AF9" i="217"/>
  <c r="G91" i="217"/>
  <c r="AD9" i="217"/>
  <c r="D91" i="217"/>
  <c r="AB9" i="217"/>
  <c r="C91" i="217"/>
  <c r="O90" i="217"/>
  <c r="N90" i="217"/>
  <c r="M90" i="217"/>
  <c r="L90" i="217"/>
  <c r="K90" i="217"/>
  <c r="AF8" i="217"/>
  <c r="G90" i="217"/>
  <c r="AD8" i="217"/>
  <c r="D90" i="217"/>
  <c r="AB8" i="217"/>
  <c r="C90" i="217"/>
  <c r="M89" i="217"/>
  <c r="L89" i="217"/>
  <c r="J89" i="217"/>
  <c r="AF7" i="217"/>
  <c r="G89" i="217"/>
  <c r="AD7" i="217"/>
  <c r="E89" i="217"/>
  <c r="AB7" i="217"/>
  <c r="C89" i="217"/>
  <c r="O88" i="217"/>
  <c r="N88" i="217"/>
  <c r="M88" i="217"/>
  <c r="L88" i="217"/>
  <c r="J88" i="217"/>
  <c r="AF6" i="217"/>
  <c r="G88" i="217"/>
  <c r="AD6" i="217"/>
  <c r="E88" i="217"/>
  <c r="AB6" i="217"/>
  <c r="C88" i="217"/>
  <c r="O87" i="217"/>
  <c r="N87" i="217"/>
  <c r="M87" i="217"/>
  <c r="L87" i="217"/>
  <c r="J87" i="217"/>
  <c r="AF5" i="217"/>
  <c r="G87" i="217"/>
  <c r="AD5" i="217"/>
  <c r="E87" i="217"/>
  <c r="AB5" i="217"/>
  <c r="C87" i="217"/>
  <c r="O86" i="217"/>
  <c r="N86" i="217"/>
  <c r="M86" i="217"/>
  <c r="L86" i="217"/>
  <c r="J86" i="217"/>
  <c r="AF4" i="217"/>
  <c r="G86" i="217"/>
  <c r="AD4" i="217"/>
  <c r="E86" i="217"/>
  <c r="AB4" i="217"/>
  <c r="D8" i="217"/>
  <c r="N85" i="217"/>
  <c r="F85" i="217"/>
  <c r="J83" i="217"/>
  <c r="C83" i="217"/>
  <c r="A65" i="217"/>
  <c r="AB34" i="217"/>
  <c r="AB33" i="217"/>
  <c r="AB32" i="217"/>
  <c r="AB31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9" i="217"/>
  <c r="AB17" i="217"/>
  <c r="AB16" i="217"/>
  <c r="AB15" i="217"/>
  <c r="D16" i="217"/>
  <c r="O14" i="217"/>
  <c r="D14" i="217"/>
  <c r="O10" i="217"/>
  <c r="D10" i="217"/>
  <c r="O8" i="217"/>
  <c r="A7" i="217"/>
  <c r="A4" i="217"/>
  <c r="AB2" i="217"/>
  <c r="A2" i="217"/>
  <c r="AD128" i="216"/>
  <c r="AB128" i="216"/>
  <c r="AD127" i="216"/>
  <c r="AB127" i="216"/>
  <c r="AD125" i="216"/>
  <c r="AB125" i="216"/>
  <c r="AD124" i="216"/>
  <c r="AB124" i="216"/>
  <c r="AB122" i="216"/>
  <c r="AB121" i="216"/>
  <c r="AB120" i="216"/>
  <c r="AB118" i="216"/>
  <c r="O14" i="216"/>
  <c r="AD111" i="216"/>
  <c r="AB111" i="216"/>
  <c r="AD110" i="216"/>
  <c r="AB110" i="216"/>
  <c r="AD109" i="216"/>
  <c r="AB109" i="216"/>
  <c r="AD108" i="216"/>
  <c r="AB108" i="216"/>
  <c r="AD105" i="216"/>
  <c r="AB105" i="216"/>
  <c r="AD104" i="216"/>
  <c r="AB104" i="216"/>
  <c r="O91" i="216"/>
  <c r="N91" i="216"/>
  <c r="M91" i="216"/>
  <c r="L91" i="216"/>
  <c r="K91" i="216"/>
  <c r="AF9" i="216"/>
  <c r="G91" i="216"/>
  <c r="AD9" i="216"/>
  <c r="D91" i="216"/>
  <c r="E91" i="216"/>
  <c r="AB9" i="216"/>
  <c r="C91" i="216"/>
  <c r="O90" i="216"/>
  <c r="N90" i="216"/>
  <c r="M90" i="216"/>
  <c r="L90" i="216"/>
  <c r="K90" i="216"/>
  <c r="AF8" i="216"/>
  <c r="G90" i="216"/>
  <c r="F90" i="216"/>
  <c r="AD8" i="216"/>
  <c r="E90" i="216"/>
  <c r="AB8" i="216"/>
  <c r="C90" i="216"/>
  <c r="N89" i="216"/>
  <c r="M89" i="216"/>
  <c r="L89" i="216"/>
  <c r="J89" i="216"/>
  <c r="AF7" i="216"/>
  <c r="G89" i="216"/>
  <c r="AD7" i="216"/>
  <c r="E89" i="216"/>
  <c r="AB7" i="216"/>
  <c r="C89" i="216"/>
  <c r="O88" i="216"/>
  <c r="N88" i="216"/>
  <c r="M88" i="216"/>
  <c r="L88" i="216"/>
  <c r="J88" i="216"/>
  <c r="AF6" i="216"/>
  <c r="G88" i="216"/>
  <c r="AD6" i="216"/>
  <c r="E88" i="216"/>
  <c r="AB6" i="216"/>
  <c r="C88" i="216"/>
  <c r="O87" i="216"/>
  <c r="N87" i="216"/>
  <c r="M87" i="216"/>
  <c r="L87" i="216"/>
  <c r="J87" i="216"/>
  <c r="AF5" i="216"/>
  <c r="F87" i="216"/>
  <c r="AD5" i="216"/>
  <c r="D87" i="216"/>
  <c r="AB5" i="216"/>
  <c r="C87" i="216"/>
  <c r="O86" i="216"/>
  <c r="N86" i="216"/>
  <c r="M86" i="216"/>
  <c r="L86" i="216"/>
  <c r="J86" i="216"/>
  <c r="AF4" i="216"/>
  <c r="G86" i="216"/>
  <c r="AD4" i="216"/>
  <c r="D86" i="216"/>
  <c r="AB4" i="216"/>
  <c r="C86" i="216"/>
  <c r="N85" i="216"/>
  <c r="F85" i="216"/>
  <c r="J83" i="216"/>
  <c r="C83" i="216"/>
  <c r="A65" i="216"/>
  <c r="A50" i="216"/>
  <c r="AB34" i="216"/>
  <c r="AB33" i="216"/>
  <c r="AB32" i="216"/>
  <c r="AB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9" i="216"/>
  <c r="A19" i="216"/>
  <c r="AB17" i="216"/>
  <c r="AB16" i="216"/>
  <c r="AB15" i="216"/>
  <c r="D16" i="216"/>
  <c r="D15" i="216"/>
  <c r="D14" i="216"/>
  <c r="D13" i="216"/>
  <c r="O10" i="216"/>
  <c r="D10" i="216"/>
  <c r="O9" i="216"/>
  <c r="D9" i="216"/>
  <c r="O8" i="216"/>
  <c r="D8" i="216"/>
  <c r="A7" i="216"/>
  <c r="A4" i="216"/>
  <c r="AB2" i="216"/>
  <c r="A2" i="216"/>
  <c r="AD128" i="215"/>
  <c r="AB128" i="215"/>
  <c r="AD127" i="215"/>
  <c r="AB127" i="215"/>
  <c r="AD125" i="215"/>
  <c r="AB125" i="215"/>
  <c r="AD124" i="215"/>
  <c r="AB124" i="215"/>
  <c r="AB122" i="215"/>
  <c r="AB121" i="215"/>
  <c r="AB120" i="215"/>
  <c r="AB118" i="215"/>
  <c r="AD111" i="215"/>
  <c r="AB111" i="215"/>
  <c r="AD110" i="215"/>
  <c r="D15" i="215"/>
  <c r="AB110" i="215"/>
  <c r="AD109" i="215"/>
  <c r="AB109" i="215"/>
  <c r="AD108" i="215"/>
  <c r="D13" i="215"/>
  <c r="AB108" i="215"/>
  <c r="AD105" i="215"/>
  <c r="AB105" i="215"/>
  <c r="AD104" i="215"/>
  <c r="D9" i="215"/>
  <c r="AB104" i="215"/>
  <c r="O91" i="215"/>
  <c r="N91" i="215"/>
  <c r="M91" i="215"/>
  <c r="L91" i="215"/>
  <c r="K91" i="215"/>
  <c r="AF9" i="215"/>
  <c r="G91" i="215"/>
  <c r="AD9" i="215"/>
  <c r="E91" i="215"/>
  <c r="AB9" i="215"/>
  <c r="C91" i="215"/>
  <c r="O90" i="215"/>
  <c r="N90" i="215"/>
  <c r="M90" i="215"/>
  <c r="L90" i="215"/>
  <c r="K90" i="215"/>
  <c r="AF8" i="215"/>
  <c r="G90" i="215"/>
  <c r="AD8" i="215"/>
  <c r="E90" i="215"/>
  <c r="AB8" i="215"/>
  <c r="C90" i="215"/>
  <c r="O89" i="215"/>
  <c r="M89" i="215"/>
  <c r="L89" i="215"/>
  <c r="J89" i="215"/>
  <c r="AF7" i="215"/>
  <c r="G89" i="215"/>
  <c r="AD7" i="215"/>
  <c r="E89" i="215"/>
  <c r="AB7" i="215"/>
  <c r="C89" i="215"/>
  <c r="O88" i="215"/>
  <c r="N88" i="215"/>
  <c r="M88" i="215"/>
  <c r="L88" i="215"/>
  <c r="J88" i="215"/>
  <c r="AF6" i="215"/>
  <c r="G88" i="215"/>
  <c r="AD6" i="215"/>
  <c r="E88" i="215"/>
  <c r="AB6" i="215"/>
  <c r="C88" i="215"/>
  <c r="O87" i="215"/>
  <c r="N87" i="215"/>
  <c r="M87" i="215"/>
  <c r="L87" i="215"/>
  <c r="J87" i="215"/>
  <c r="AF5" i="215"/>
  <c r="F87" i="215"/>
  <c r="AD5" i="215"/>
  <c r="E87" i="215"/>
  <c r="D87" i="215"/>
  <c r="AB5" i="215"/>
  <c r="C87" i="215"/>
  <c r="O86" i="215"/>
  <c r="N86" i="215"/>
  <c r="M86" i="215"/>
  <c r="L86" i="215"/>
  <c r="J86" i="215"/>
  <c r="AF4" i="215"/>
  <c r="G86" i="215"/>
  <c r="AD4" i="215"/>
  <c r="D86" i="215"/>
  <c r="AB4" i="215"/>
  <c r="C86" i="215"/>
  <c r="N85" i="215"/>
  <c r="F85" i="215"/>
  <c r="J83" i="215"/>
  <c r="C83" i="215"/>
  <c r="A65" i="215"/>
  <c r="AB34" i="215"/>
  <c r="AB33" i="215"/>
  <c r="AB32" i="215"/>
  <c r="AB31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9" i="215"/>
  <c r="AB17" i="215"/>
  <c r="AB16" i="215"/>
  <c r="AB15" i="215"/>
  <c r="D16" i="215"/>
  <c r="O14" i="215"/>
  <c r="D14" i="215"/>
  <c r="O10" i="215"/>
  <c r="D10" i="215"/>
  <c r="O9" i="215"/>
  <c r="A7" i="215"/>
  <c r="A4" i="215"/>
  <c r="AB2" i="215"/>
  <c r="A2" i="215"/>
  <c r="AD128" i="214"/>
  <c r="AB128" i="214"/>
  <c r="AD127" i="214"/>
  <c r="AB127" i="214"/>
  <c r="AD125" i="214"/>
  <c r="AB125" i="214"/>
  <c r="AD124" i="214"/>
  <c r="AB124" i="214"/>
  <c r="AB122" i="214"/>
  <c r="AB121" i="214"/>
  <c r="AB120" i="214"/>
  <c r="AB118" i="214"/>
  <c r="AD111" i="214"/>
  <c r="AB111" i="214"/>
  <c r="AD110" i="214"/>
  <c r="AB110" i="214"/>
  <c r="AD109" i="214"/>
  <c r="AB109" i="214"/>
  <c r="AD108" i="214"/>
  <c r="AB108" i="214"/>
  <c r="AD105" i="214"/>
  <c r="AB105" i="214"/>
  <c r="AD104" i="214"/>
  <c r="AB104" i="214"/>
  <c r="O91" i="214"/>
  <c r="N91" i="214"/>
  <c r="M91" i="214"/>
  <c r="L91" i="214"/>
  <c r="K91" i="214"/>
  <c r="AF9" i="214"/>
  <c r="G91" i="214"/>
  <c r="AD9" i="214"/>
  <c r="D91" i="214"/>
  <c r="E91" i="214"/>
  <c r="AB9" i="214"/>
  <c r="C91" i="214"/>
  <c r="O90" i="214"/>
  <c r="N90" i="214"/>
  <c r="M90" i="214"/>
  <c r="L90" i="214"/>
  <c r="K90" i="214"/>
  <c r="AF8" i="214"/>
  <c r="G90" i="214"/>
  <c r="F90" i="214"/>
  <c r="AD8" i="214"/>
  <c r="E90" i="214"/>
  <c r="AB8" i="214"/>
  <c r="C90" i="214"/>
  <c r="N89" i="214"/>
  <c r="M89" i="214"/>
  <c r="L89" i="214"/>
  <c r="J89" i="214"/>
  <c r="AF7" i="214"/>
  <c r="G89" i="214"/>
  <c r="AD7" i="214"/>
  <c r="E89" i="214"/>
  <c r="AB7" i="214"/>
  <c r="C89" i="214"/>
  <c r="O88" i="214"/>
  <c r="N88" i="214"/>
  <c r="M88" i="214"/>
  <c r="L88" i="214"/>
  <c r="J88" i="214"/>
  <c r="AF6" i="214"/>
  <c r="G88" i="214"/>
  <c r="AD6" i="214"/>
  <c r="E88" i="214"/>
  <c r="AB6" i="214"/>
  <c r="C88" i="214"/>
  <c r="O87" i="214"/>
  <c r="N87" i="214"/>
  <c r="M87" i="214"/>
  <c r="L87" i="214"/>
  <c r="J87" i="214"/>
  <c r="AF5" i="214"/>
  <c r="G87" i="214"/>
  <c r="AD5" i="214"/>
  <c r="E87" i="214"/>
  <c r="AB5" i="214"/>
  <c r="C87" i="214"/>
  <c r="O86" i="214"/>
  <c r="N86" i="214"/>
  <c r="M86" i="214"/>
  <c r="L86" i="214"/>
  <c r="J86" i="214"/>
  <c r="AF4" i="214"/>
  <c r="G86" i="214"/>
  <c r="AD4" i="214"/>
  <c r="E86" i="214"/>
  <c r="AB4" i="214"/>
  <c r="C86" i="214"/>
  <c r="N85" i="214"/>
  <c r="F85" i="214"/>
  <c r="J83" i="214"/>
  <c r="C83" i="214"/>
  <c r="A65" i="214"/>
  <c r="AB34" i="214"/>
  <c r="AB33" i="214"/>
  <c r="AB32" i="214"/>
  <c r="AB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9" i="214"/>
  <c r="AB17" i="214"/>
  <c r="AB16" i="214"/>
  <c r="AB15" i="214"/>
  <c r="D16" i="214"/>
  <c r="D15" i="214"/>
  <c r="O14" i="214"/>
  <c r="D14" i="214"/>
  <c r="D13" i="214"/>
  <c r="O10" i="214"/>
  <c r="D10" i="214"/>
  <c r="O9" i="214"/>
  <c r="D9" i="214"/>
  <c r="D8" i="214"/>
  <c r="A7" i="214"/>
  <c r="A4" i="214"/>
  <c r="AB2" i="214"/>
  <c r="A2" i="214"/>
  <c r="AD128" i="213"/>
  <c r="AB128" i="213"/>
  <c r="AD127" i="213"/>
  <c r="O9" i="213"/>
  <c r="AB127" i="213"/>
  <c r="AD125" i="213"/>
  <c r="AB125" i="213"/>
  <c r="AD124" i="213"/>
  <c r="AB124" i="213"/>
  <c r="AB122" i="213"/>
  <c r="AB121" i="213"/>
  <c r="AB120" i="213"/>
  <c r="AB118" i="213"/>
  <c r="AD111" i="213"/>
  <c r="D16" i="213"/>
  <c r="AB111" i="213"/>
  <c r="AD110" i="213"/>
  <c r="D15" i="213"/>
  <c r="AB110" i="213"/>
  <c r="AD109" i="213"/>
  <c r="AB109" i="213"/>
  <c r="AD108" i="213"/>
  <c r="D13" i="213"/>
  <c r="AB108" i="213"/>
  <c r="AD105" i="213"/>
  <c r="AB105" i="213"/>
  <c r="AD104" i="213"/>
  <c r="D9" i="213"/>
  <c r="AB104" i="213"/>
  <c r="O91" i="213"/>
  <c r="N91" i="213"/>
  <c r="M91" i="213"/>
  <c r="L91" i="213"/>
  <c r="K91" i="213"/>
  <c r="AF9" i="213"/>
  <c r="F91" i="213"/>
  <c r="AD9" i="213"/>
  <c r="E91" i="213"/>
  <c r="AB9" i="213"/>
  <c r="C91" i="213"/>
  <c r="O90" i="213"/>
  <c r="N90" i="213"/>
  <c r="M90" i="213"/>
  <c r="L90" i="213"/>
  <c r="K90" i="213"/>
  <c r="AF8" i="213"/>
  <c r="G90" i="213"/>
  <c r="AD8" i="213"/>
  <c r="E90" i="213"/>
  <c r="AB8" i="213"/>
  <c r="C90" i="213"/>
  <c r="N89" i="213"/>
  <c r="M89" i="213"/>
  <c r="L89" i="213"/>
  <c r="J89" i="213"/>
  <c r="AF7" i="213"/>
  <c r="G89" i="213"/>
  <c r="AD7" i="213"/>
  <c r="E89" i="213"/>
  <c r="AB7" i="213"/>
  <c r="O8" i="213"/>
  <c r="O88" i="213"/>
  <c r="N88" i="213"/>
  <c r="M88" i="213"/>
  <c r="L88" i="213"/>
  <c r="J88" i="213"/>
  <c r="AF6" i="213"/>
  <c r="F88" i="213"/>
  <c r="G88" i="213"/>
  <c r="AD6" i="213"/>
  <c r="E88" i="213"/>
  <c r="AB6" i="213"/>
  <c r="C88" i="213"/>
  <c r="O87" i="213"/>
  <c r="N87" i="213"/>
  <c r="M87" i="213"/>
  <c r="L87" i="213"/>
  <c r="J87" i="213"/>
  <c r="AF5" i="213"/>
  <c r="G87" i="213"/>
  <c r="AD5" i="213"/>
  <c r="E87" i="213"/>
  <c r="AB5" i="213"/>
  <c r="C87" i="213"/>
  <c r="O86" i="213"/>
  <c r="N86" i="213"/>
  <c r="M86" i="213"/>
  <c r="L86" i="213"/>
  <c r="J86" i="213"/>
  <c r="AF4" i="213"/>
  <c r="F86" i="213"/>
  <c r="AD4" i="213"/>
  <c r="E86" i="213"/>
  <c r="AB4" i="213"/>
  <c r="C86" i="213"/>
  <c r="N85" i="213"/>
  <c r="F85" i="213"/>
  <c r="J83" i="213"/>
  <c r="C83" i="213"/>
  <c r="A65" i="213"/>
  <c r="AB34" i="213"/>
  <c r="AB33" i="213"/>
  <c r="AB32" i="213"/>
  <c r="AB31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9" i="213"/>
  <c r="AB17" i="213"/>
  <c r="AB16" i="213"/>
  <c r="AB15" i="213"/>
  <c r="O14" i="213"/>
  <c r="D14" i="213"/>
  <c r="O10" i="213"/>
  <c r="D10" i="213"/>
  <c r="A7" i="213"/>
  <c r="A4" i="213"/>
  <c r="AB2" i="213"/>
  <c r="A2" i="213"/>
  <c r="AD128" i="212"/>
  <c r="O10" i="212"/>
  <c r="AB128" i="212"/>
  <c r="AD127" i="212"/>
  <c r="AB127" i="212"/>
  <c r="AD125" i="212"/>
  <c r="AB125" i="212"/>
  <c r="AD124" i="212"/>
  <c r="AB124" i="212"/>
  <c r="AB122" i="212"/>
  <c r="AB121" i="212"/>
  <c r="AB120" i="212"/>
  <c r="AB118" i="212"/>
  <c r="O14" i="212"/>
  <c r="AD111" i="212"/>
  <c r="D16" i="212"/>
  <c r="AB111" i="212"/>
  <c r="AD110" i="212"/>
  <c r="AB110" i="212"/>
  <c r="AD109" i="212"/>
  <c r="D14" i="212"/>
  <c r="AB109" i="212"/>
  <c r="AD108" i="212"/>
  <c r="AB108" i="212"/>
  <c r="AD105" i="212"/>
  <c r="AB105" i="212"/>
  <c r="AD104" i="212"/>
  <c r="AB104" i="212"/>
  <c r="O91" i="212"/>
  <c r="N91" i="212"/>
  <c r="M91" i="212"/>
  <c r="L91" i="212"/>
  <c r="K91" i="212"/>
  <c r="AF9" i="212"/>
  <c r="G91" i="212"/>
  <c r="AD9" i="212"/>
  <c r="D91" i="212"/>
  <c r="AB9" i="212"/>
  <c r="C91" i="212"/>
  <c r="O90" i="212"/>
  <c r="N90" i="212"/>
  <c r="M90" i="212"/>
  <c r="L90" i="212"/>
  <c r="K90" i="212"/>
  <c r="AF8" i="212"/>
  <c r="G90" i="212"/>
  <c r="AD8" i="212"/>
  <c r="E90" i="212"/>
  <c r="AB8" i="212"/>
  <c r="C90" i="212"/>
  <c r="M89" i="212"/>
  <c r="L89" i="212"/>
  <c r="J89" i="212"/>
  <c r="AF7" i="212"/>
  <c r="G89" i="212"/>
  <c r="AD7" i="212"/>
  <c r="E89" i="212"/>
  <c r="AB7" i="212"/>
  <c r="C89" i="212"/>
  <c r="O88" i="212"/>
  <c r="N88" i="212"/>
  <c r="M88" i="212"/>
  <c r="L88" i="212"/>
  <c r="J88" i="212"/>
  <c r="AF6" i="212"/>
  <c r="G88" i="212"/>
  <c r="AD6" i="212"/>
  <c r="E88" i="212"/>
  <c r="AB6" i="212"/>
  <c r="C88" i="212"/>
  <c r="O87" i="212"/>
  <c r="N87" i="212"/>
  <c r="M87" i="212"/>
  <c r="L87" i="212"/>
  <c r="J87" i="212"/>
  <c r="AF5" i="212"/>
  <c r="F87" i="212"/>
  <c r="AD5" i="212"/>
  <c r="D87" i="212"/>
  <c r="E87" i="212"/>
  <c r="AB5" i="212"/>
  <c r="C87" i="212"/>
  <c r="O86" i="212"/>
  <c r="N86" i="212"/>
  <c r="M86" i="212"/>
  <c r="L86" i="212"/>
  <c r="J86" i="212"/>
  <c r="AF4" i="212"/>
  <c r="G86" i="212"/>
  <c r="AD4" i="212"/>
  <c r="D86" i="212"/>
  <c r="AB4" i="212"/>
  <c r="C86" i="212"/>
  <c r="N85" i="212"/>
  <c r="F85" i="212"/>
  <c r="J83" i="212"/>
  <c r="C83" i="212"/>
  <c r="A65" i="212"/>
  <c r="AB34" i="212"/>
  <c r="AB33" i="212"/>
  <c r="AB32" i="212"/>
  <c r="AB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9" i="212"/>
  <c r="AB17" i="212"/>
  <c r="AB16" i="212"/>
  <c r="AB15" i="212"/>
  <c r="D15" i="212"/>
  <c r="D13" i="212"/>
  <c r="D10" i="212"/>
  <c r="O9" i="212"/>
  <c r="D9" i="212"/>
  <c r="D8" i="212"/>
  <c r="A7" i="212"/>
  <c r="A4" i="212"/>
  <c r="AB2" i="212"/>
  <c r="A2" i="212"/>
  <c r="AD128" i="211"/>
  <c r="AB128" i="211"/>
  <c r="AD127" i="211"/>
  <c r="O9" i="211"/>
  <c r="AB127" i="211"/>
  <c r="AD125" i="211"/>
  <c r="AB125" i="211"/>
  <c r="AD124" i="211"/>
  <c r="AB124" i="211"/>
  <c r="AB122" i="211"/>
  <c r="AB121" i="211"/>
  <c r="AB120" i="211"/>
  <c r="AB118" i="211"/>
  <c r="AD111" i="211"/>
  <c r="AB111" i="211"/>
  <c r="AD110" i="211"/>
  <c r="D15" i="211"/>
  <c r="AB110" i="211"/>
  <c r="AD109" i="211"/>
  <c r="AB109" i="211"/>
  <c r="AD108" i="211"/>
  <c r="AB108" i="211"/>
  <c r="AD105" i="211"/>
  <c r="AB105" i="211"/>
  <c r="AD104" i="211"/>
  <c r="AB104" i="211"/>
  <c r="O91" i="211"/>
  <c r="N91" i="211"/>
  <c r="M91" i="211"/>
  <c r="L91" i="211"/>
  <c r="K91" i="211"/>
  <c r="AF9" i="211"/>
  <c r="F91" i="211"/>
  <c r="AD9" i="211"/>
  <c r="D91" i="211"/>
  <c r="E91" i="211"/>
  <c r="AB9" i="211"/>
  <c r="C91" i="211"/>
  <c r="O90" i="211"/>
  <c r="N90" i="211"/>
  <c r="M90" i="211"/>
  <c r="L90" i="211"/>
  <c r="K90" i="211"/>
  <c r="AF8" i="211"/>
  <c r="F90" i="211"/>
  <c r="AD8" i="211"/>
  <c r="E90" i="211"/>
  <c r="AB8" i="211"/>
  <c r="C90" i="211"/>
  <c r="M89" i="211"/>
  <c r="L89" i="211"/>
  <c r="J89" i="211"/>
  <c r="AF7" i="211"/>
  <c r="F89" i="211"/>
  <c r="AD7" i="211"/>
  <c r="E89" i="211"/>
  <c r="AB7" i="211"/>
  <c r="C89" i="211"/>
  <c r="O88" i="211"/>
  <c r="N88" i="211"/>
  <c r="M88" i="211"/>
  <c r="L88" i="211"/>
  <c r="J88" i="211"/>
  <c r="AF6" i="211"/>
  <c r="F88" i="211"/>
  <c r="AD6" i="211"/>
  <c r="D88" i="211"/>
  <c r="AB6" i="211"/>
  <c r="C88" i="211"/>
  <c r="O87" i="211"/>
  <c r="N87" i="211"/>
  <c r="M87" i="211"/>
  <c r="L87" i="211"/>
  <c r="J87" i="211"/>
  <c r="AF5" i="211"/>
  <c r="G87" i="211"/>
  <c r="AD5" i="211"/>
  <c r="D87" i="211"/>
  <c r="AB5" i="211"/>
  <c r="C87" i="211"/>
  <c r="O86" i="211"/>
  <c r="N86" i="211"/>
  <c r="M86" i="211"/>
  <c r="L86" i="211"/>
  <c r="J86" i="211"/>
  <c r="AF4" i="211"/>
  <c r="G86" i="211"/>
  <c r="AD4" i="211"/>
  <c r="D86" i="211"/>
  <c r="AB4" i="211"/>
  <c r="C86" i="211"/>
  <c r="N85" i="211"/>
  <c r="F85" i="211"/>
  <c r="J83" i="211"/>
  <c r="C83" i="211"/>
  <c r="A65" i="211"/>
  <c r="AB34" i="211"/>
  <c r="AB33" i="211"/>
  <c r="AB32" i="211"/>
  <c r="AB31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9" i="211"/>
  <c r="AB17" i="211"/>
  <c r="AB16" i="211"/>
  <c r="AB15" i="211"/>
  <c r="D16" i="211"/>
  <c r="O14" i="211"/>
  <c r="D14" i="211"/>
  <c r="D13" i="211"/>
  <c r="O10" i="211"/>
  <c r="D10" i="211"/>
  <c r="D9" i="211"/>
  <c r="A7" i="211"/>
  <c r="A4" i="211"/>
  <c r="AB2" i="211"/>
  <c r="A2" i="211"/>
  <c r="AD128" i="210"/>
  <c r="AB128" i="210"/>
  <c r="AD127" i="210"/>
  <c r="AB127" i="210"/>
  <c r="AD125" i="210"/>
  <c r="AB125" i="210"/>
  <c r="AD124" i="210"/>
  <c r="AB124" i="210"/>
  <c r="AB122" i="210"/>
  <c r="AB121" i="210"/>
  <c r="AB120" i="210"/>
  <c r="AB118" i="210"/>
  <c r="AD111" i="210"/>
  <c r="AB111" i="210"/>
  <c r="AD110" i="210"/>
  <c r="AB110" i="210"/>
  <c r="AD109" i="210"/>
  <c r="AB109" i="210"/>
  <c r="AD108" i="210"/>
  <c r="AB108" i="210"/>
  <c r="AD105" i="210"/>
  <c r="AB105" i="210"/>
  <c r="AD104" i="210"/>
  <c r="AB104" i="210"/>
  <c r="O91" i="210"/>
  <c r="N91" i="210"/>
  <c r="M91" i="210"/>
  <c r="L91" i="210"/>
  <c r="K91" i="210"/>
  <c r="AF9" i="210"/>
  <c r="G91" i="210"/>
  <c r="AD9" i="210"/>
  <c r="E91" i="210"/>
  <c r="AB9" i="210"/>
  <c r="C91" i="210"/>
  <c r="O90" i="210"/>
  <c r="N90" i="210"/>
  <c r="M90" i="210"/>
  <c r="L90" i="210"/>
  <c r="K90" i="210"/>
  <c r="AF8" i="210"/>
  <c r="G90" i="210"/>
  <c r="AD8" i="210"/>
  <c r="E90" i="210"/>
  <c r="AB8" i="210"/>
  <c r="C90" i="210"/>
  <c r="O89" i="210"/>
  <c r="M89" i="210"/>
  <c r="L89" i="210"/>
  <c r="J89" i="210"/>
  <c r="AF7" i="210"/>
  <c r="G89" i="210"/>
  <c r="AD7" i="210"/>
  <c r="D89" i="210"/>
  <c r="AB7" i="210"/>
  <c r="C89" i="210"/>
  <c r="O88" i="210"/>
  <c r="N88" i="210"/>
  <c r="M88" i="210"/>
  <c r="L88" i="210"/>
  <c r="J88" i="210"/>
  <c r="AF6" i="210"/>
  <c r="G88" i="210"/>
  <c r="AD6" i="210"/>
  <c r="E88" i="210"/>
  <c r="AB6" i="210"/>
  <c r="C88" i="210"/>
  <c r="O87" i="210"/>
  <c r="N87" i="210"/>
  <c r="M87" i="210"/>
  <c r="L87" i="210"/>
  <c r="J87" i="210"/>
  <c r="AF5" i="210"/>
  <c r="F87" i="210"/>
  <c r="AD5" i="210"/>
  <c r="E87" i="210"/>
  <c r="AB5" i="210"/>
  <c r="C87" i="210"/>
  <c r="O86" i="210"/>
  <c r="N86" i="210"/>
  <c r="M86" i="210"/>
  <c r="L86" i="210"/>
  <c r="J86" i="210"/>
  <c r="AF4" i="210"/>
  <c r="F86" i="210"/>
  <c r="G86" i="210"/>
  <c r="AD4" i="210"/>
  <c r="E86" i="210"/>
  <c r="D86" i="210"/>
  <c r="AB4" i="210"/>
  <c r="D8" i="210"/>
  <c r="N85" i="210"/>
  <c r="F85" i="210"/>
  <c r="J83" i="210"/>
  <c r="C83" i="210"/>
  <c r="A65" i="210"/>
  <c r="AB34" i="210"/>
  <c r="AB33" i="210"/>
  <c r="AB32" i="210"/>
  <c r="AB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G19" i="210"/>
  <c r="AB17" i="210"/>
  <c r="AB16" i="210"/>
  <c r="AB15" i="210"/>
  <c r="D16" i="210"/>
  <c r="D15" i="210"/>
  <c r="O14" i="210"/>
  <c r="D14" i="210"/>
  <c r="D13" i="210"/>
  <c r="O10" i="210"/>
  <c r="D10" i="210"/>
  <c r="O9" i="210"/>
  <c r="D9" i="210"/>
  <c r="A7" i="210"/>
  <c r="A4" i="210"/>
  <c r="AB2" i="210"/>
  <c r="A2" i="210"/>
  <c r="AD128" i="209"/>
  <c r="AB128" i="209"/>
  <c r="AD127" i="209"/>
  <c r="AB127" i="209"/>
  <c r="AD125" i="209"/>
  <c r="AB125" i="209"/>
  <c r="AD124" i="209"/>
  <c r="AB124" i="209"/>
  <c r="AB122" i="209"/>
  <c r="AB121" i="209"/>
  <c r="AB120" i="209"/>
  <c r="AB118" i="209"/>
  <c r="O14" i="209"/>
  <c r="AD111" i="209"/>
  <c r="AB111" i="209"/>
  <c r="AD110" i="209"/>
  <c r="AB110" i="209"/>
  <c r="AD109" i="209"/>
  <c r="AB109" i="209"/>
  <c r="AD108" i="209"/>
  <c r="AB108" i="209"/>
  <c r="AD105" i="209"/>
  <c r="AB105" i="209"/>
  <c r="AD104" i="209"/>
  <c r="AB104" i="209"/>
  <c r="O91" i="209"/>
  <c r="N91" i="209"/>
  <c r="M91" i="209"/>
  <c r="L91" i="209"/>
  <c r="K91" i="209"/>
  <c r="AF9" i="209"/>
  <c r="G91" i="209"/>
  <c r="AD9" i="209"/>
  <c r="E91" i="209"/>
  <c r="AB9" i="209"/>
  <c r="C91" i="209"/>
  <c r="O90" i="209"/>
  <c r="N90" i="209"/>
  <c r="M90" i="209"/>
  <c r="L90" i="209"/>
  <c r="K90" i="209"/>
  <c r="AF8" i="209"/>
  <c r="G90" i="209"/>
  <c r="AD8" i="209"/>
  <c r="E90" i="209"/>
  <c r="AB8" i="209"/>
  <c r="C90" i="209"/>
  <c r="O89" i="209"/>
  <c r="M89" i="209"/>
  <c r="L89" i="209"/>
  <c r="J89" i="209"/>
  <c r="AF7" i="209"/>
  <c r="F89" i="209"/>
  <c r="AD7" i="209"/>
  <c r="D89" i="209"/>
  <c r="AB7" i="209"/>
  <c r="C89" i="209"/>
  <c r="O88" i="209"/>
  <c r="N88" i="209"/>
  <c r="M88" i="209"/>
  <c r="L88" i="209"/>
  <c r="J88" i="209"/>
  <c r="AF6" i="209"/>
  <c r="F88" i="209"/>
  <c r="AD6" i="209"/>
  <c r="D88" i="209"/>
  <c r="AB6" i="209"/>
  <c r="C88" i="209"/>
  <c r="O87" i="209"/>
  <c r="N87" i="209"/>
  <c r="M87" i="209"/>
  <c r="L87" i="209"/>
  <c r="J87" i="209"/>
  <c r="AF5" i="209"/>
  <c r="F87" i="209"/>
  <c r="AD5" i="209"/>
  <c r="D87" i="209"/>
  <c r="E87" i="209"/>
  <c r="AB5" i="209"/>
  <c r="C87" i="209"/>
  <c r="O86" i="209"/>
  <c r="N86" i="209"/>
  <c r="M86" i="209"/>
  <c r="L86" i="209"/>
  <c r="J86" i="209"/>
  <c r="AF4" i="209"/>
  <c r="F86" i="209"/>
  <c r="AD4" i="209"/>
  <c r="D86" i="209"/>
  <c r="AB4" i="209"/>
  <c r="C86" i="209"/>
  <c r="N85" i="209"/>
  <c r="F85" i="209"/>
  <c r="J83" i="209"/>
  <c r="C83" i="209"/>
  <c r="A65" i="209"/>
  <c r="AB34" i="209"/>
  <c r="AB33" i="209"/>
  <c r="AB32" i="209"/>
  <c r="AB31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9" i="209"/>
  <c r="AB17" i="209"/>
  <c r="AB16" i="209"/>
  <c r="AB15" i="209"/>
  <c r="D16" i="209"/>
  <c r="D15" i="209"/>
  <c r="D14" i="209"/>
  <c r="D13" i="209"/>
  <c r="O10" i="209"/>
  <c r="D10" i="209"/>
  <c r="O9" i="209"/>
  <c r="D9" i="209"/>
  <c r="O8" i="209"/>
  <c r="A7" i="209"/>
  <c r="A4" i="209"/>
  <c r="AB2" i="209"/>
  <c r="A2" i="209"/>
  <c r="AD128" i="208"/>
  <c r="AB128" i="208"/>
  <c r="AD127" i="208"/>
  <c r="AB127" i="208"/>
  <c r="AD125" i="208"/>
  <c r="AB125" i="208"/>
  <c r="AD124" i="208"/>
  <c r="AB124" i="208"/>
  <c r="AB122" i="208"/>
  <c r="AB121" i="208"/>
  <c r="AB120" i="208"/>
  <c r="AB118" i="208"/>
  <c r="AD111" i="208"/>
  <c r="AB111" i="208"/>
  <c r="AD110" i="208"/>
  <c r="AB110" i="208"/>
  <c r="AD109" i="208"/>
  <c r="AB109" i="208"/>
  <c r="AD108" i="208"/>
  <c r="AB108" i="208"/>
  <c r="AD105" i="208"/>
  <c r="AB105" i="208"/>
  <c r="AD104" i="208"/>
  <c r="AB104" i="208"/>
  <c r="O91" i="208"/>
  <c r="N91" i="208"/>
  <c r="M91" i="208"/>
  <c r="L91" i="208"/>
  <c r="K91" i="208"/>
  <c r="AF9" i="208"/>
  <c r="G91" i="208"/>
  <c r="AD9" i="208"/>
  <c r="D91" i="208"/>
  <c r="E91" i="208"/>
  <c r="AB9" i="208"/>
  <c r="C91" i="208"/>
  <c r="O90" i="208"/>
  <c r="N90" i="208"/>
  <c r="M90" i="208"/>
  <c r="L90" i="208"/>
  <c r="K90" i="208"/>
  <c r="AF8" i="208"/>
  <c r="G90" i="208"/>
  <c r="AD8" i="208"/>
  <c r="E90" i="208"/>
  <c r="AB8" i="208"/>
  <c r="C90" i="208"/>
  <c r="M89" i="208"/>
  <c r="L89" i="208"/>
  <c r="J89" i="208"/>
  <c r="AF7" i="208"/>
  <c r="G89" i="208"/>
  <c r="AD7" i="208"/>
  <c r="E89" i="208"/>
  <c r="AB7" i="208"/>
  <c r="C89" i="208"/>
  <c r="O88" i="208"/>
  <c r="N88" i="208"/>
  <c r="M88" i="208"/>
  <c r="L88" i="208"/>
  <c r="J88" i="208"/>
  <c r="AF6" i="208"/>
  <c r="F88" i="208"/>
  <c r="AD6" i="208"/>
  <c r="E88" i="208"/>
  <c r="AB6" i="208"/>
  <c r="C88" i="208"/>
  <c r="O87" i="208"/>
  <c r="N87" i="208"/>
  <c r="M87" i="208"/>
  <c r="L87" i="208"/>
  <c r="J87" i="208"/>
  <c r="AF5" i="208"/>
  <c r="G87" i="208"/>
  <c r="AD5" i="208"/>
  <c r="E87" i="208"/>
  <c r="AB5" i="208"/>
  <c r="C87" i="208"/>
  <c r="O86" i="208"/>
  <c r="N86" i="208"/>
  <c r="M86" i="208"/>
  <c r="L86" i="208"/>
  <c r="J86" i="208"/>
  <c r="AF4" i="208"/>
  <c r="G86" i="208"/>
  <c r="AD4" i="208"/>
  <c r="E86" i="208"/>
  <c r="AB4" i="208"/>
  <c r="C86" i="208"/>
  <c r="N85" i="208"/>
  <c r="F85" i="208"/>
  <c r="J83" i="208"/>
  <c r="C83" i="208"/>
  <c r="A65" i="208"/>
  <c r="AB34" i="208"/>
  <c r="AB33" i="208"/>
  <c r="AB32" i="208"/>
  <c r="AB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9" i="208"/>
  <c r="AB17" i="208"/>
  <c r="AB16" i="208"/>
  <c r="AB15" i="208"/>
  <c r="D16" i="208"/>
  <c r="D15" i="208"/>
  <c r="O14" i="208"/>
  <c r="D14" i="208"/>
  <c r="D13" i="208"/>
  <c r="O10" i="208"/>
  <c r="D10" i="208"/>
  <c r="O9" i="208"/>
  <c r="D9" i="208"/>
  <c r="O8" i="208"/>
  <c r="D8" i="208"/>
  <c r="A7" i="208"/>
  <c r="A4" i="208"/>
  <c r="AB2" i="208"/>
  <c r="A2" i="208"/>
  <c r="AD128" i="207"/>
  <c r="AB128" i="207"/>
  <c r="AD127" i="207"/>
  <c r="AB127" i="207"/>
  <c r="AD125" i="207"/>
  <c r="AB125" i="207"/>
  <c r="AD124" i="207"/>
  <c r="AB124" i="207"/>
  <c r="AB122" i="207"/>
  <c r="AB121" i="207"/>
  <c r="AB120" i="207"/>
  <c r="AB118" i="207"/>
  <c r="O14" i="207"/>
  <c r="AD111" i="207"/>
  <c r="AB111" i="207"/>
  <c r="AD110" i="207"/>
  <c r="AB110" i="207"/>
  <c r="AD109" i="207"/>
  <c r="AB109" i="207"/>
  <c r="AD108" i="207"/>
  <c r="AB108" i="207"/>
  <c r="AD105" i="207"/>
  <c r="AB105" i="207"/>
  <c r="AD104" i="207"/>
  <c r="AB104" i="207"/>
  <c r="O91" i="207"/>
  <c r="N91" i="207"/>
  <c r="M91" i="207"/>
  <c r="L91" i="207"/>
  <c r="K91" i="207"/>
  <c r="AF9" i="207"/>
  <c r="G91" i="207"/>
  <c r="AD9" i="207"/>
  <c r="D91" i="207"/>
  <c r="AB9" i="207"/>
  <c r="C91" i="207"/>
  <c r="O90" i="207"/>
  <c r="N90" i="207"/>
  <c r="M90" i="207"/>
  <c r="L90" i="207"/>
  <c r="K90" i="207"/>
  <c r="AF8" i="207"/>
  <c r="G90" i="207"/>
  <c r="AD8" i="207"/>
  <c r="E90" i="207"/>
  <c r="AB8" i="207"/>
  <c r="C90" i="207"/>
  <c r="M89" i="207"/>
  <c r="L89" i="207"/>
  <c r="J89" i="207"/>
  <c r="AF7" i="207"/>
  <c r="G89" i="207"/>
  <c r="AD7" i="207"/>
  <c r="E89" i="207"/>
  <c r="AB7" i="207"/>
  <c r="C89" i="207"/>
  <c r="O88" i="207"/>
  <c r="N88" i="207"/>
  <c r="M88" i="207"/>
  <c r="L88" i="207"/>
  <c r="J88" i="207"/>
  <c r="AF6" i="207"/>
  <c r="F88" i="207"/>
  <c r="AD6" i="207"/>
  <c r="E88" i="207"/>
  <c r="AB6" i="207"/>
  <c r="C88" i="207"/>
  <c r="O87" i="207"/>
  <c r="N87" i="207"/>
  <c r="M87" i="207"/>
  <c r="L87" i="207"/>
  <c r="J87" i="207"/>
  <c r="AF5" i="207"/>
  <c r="G87" i="207"/>
  <c r="AD5" i="207"/>
  <c r="D87" i="207"/>
  <c r="E87" i="207"/>
  <c r="AB5" i="207"/>
  <c r="C87" i="207"/>
  <c r="O86" i="207"/>
  <c r="N86" i="207"/>
  <c r="M86" i="207"/>
  <c r="L86" i="207"/>
  <c r="J86" i="207"/>
  <c r="AF4" i="207"/>
  <c r="F86" i="207"/>
  <c r="AD4" i="207"/>
  <c r="E86" i="207"/>
  <c r="AB4" i="207"/>
  <c r="C86" i="207"/>
  <c r="N85" i="207"/>
  <c r="F85" i="207"/>
  <c r="J83" i="207"/>
  <c r="C83" i="207"/>
  <c r="A65" i="207"/>
  <c r="AB34" i="207"/>
  <c r="AB33" i="207"/>
  <c r="AB32" i="207"/>
  <c r="AB31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9" i="207"/>
  <c r="AB17" i="207"/>
  <c r="AB16" i="207"/>
  <c r="AB15" i="207"/>
  <c r="D16" i="207"/>
  <c r="D15" i="207"/>
  <c r="D14" i="207"/>
  <c r="D13" i="207"/>
  <c r="O10" i="207"/>
  <c r="D10" i="207"/>
  <c r="O9" i="207"/>
  <c r="D9" i="207"/>
  <c r="O8" i="207"/>
  <c r="A7" i="207"/>
  <c r="A4" i="207"/>
  <c r="AB2" i="207"/>
  <c r="A2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AD111" i="206"/>
  <c r="AB111" i="206"/>
  <c r="AD110" i="206"/>
  <c r="AB110" i="206"/>
  <c r="AD109" i="206"/>
  <c r="AB109" i="206"/>
  <c r="AD108" i="206"/>
  <c r="AB108" i="206"/>
  <c r="AD105" i="206"/>
  <c r="AB105" i="206"/>
  <c r="AD104" i="206"/>
  <c r="AB104" i="206"/>
  <c r="O91" i="206"/>
  <c r="N91" i="206"/>
  <c r="M91" i="206"/>
  <c r="L91" i="206"/>
  <c r="K91" i="206"/>
  <c r="AF9" i="206"/>
  <c r="G91" i="206"/>
  <c r="AD9" i="206"/>
  <c r="D91" i="206"/>
  <c r="AB9" i="206"/>
  <c r="C91" i="206"/>
  <c r="O90" i="206"/>
  <c r="N90" i="206"/>
  <c r="M90" i="206"/>
  <c r="L90" i="206"/>
  <c r="K90" i="206"/>
  <c r="AF8" i="206"/>
  <c r="F90" i="206"/>
  <c r="AD8" i="206"/>
  <c r="E90" i="206"/>
  <c r="AB8" i="206"/>
  <c r="C90" i="206"/>
  <c r="M89" i="206"/>
  <c r="L89" i="206"/>
  <c r="J89" i="206"/>
  <c r="AF7" i="206"/>
  <c r="G89" i="206"/>
  <c r="AD7" i="206"/>
  <c r="E89" i="206"/>
  <c r="D89" i="206"/>
  <c r="AB7" i="206"/>
  <c r="C89" i="206"/>
  <c r="O88" i="206"/>
  <c r="N88" i="206"/>
  <c r="M88" i="206"/>
  <c r="L88" i="206"/>
  <c r="J88" i="206"/>
  <c r="AF6" i="206"/>
  <c r="G88" i="206"/>
  <c r="AD6" i="206"/>
  <c r="E88" i="206"/>
  <c r="AB6" i="206"/>
  <c r="C88" i="206"/>
  <c r="O87" i="206"/>
  <c r="N87" i="206"/>
  <c r="M87" i="206"/>
  <c r="L87" i="206"/>
  <c r="J87" i="206"/>
  <c r="AF5" i="206"/>
  <c r="F87" i="206"/>
  <c r="AD5" i="206"/>
  <c r="E87" i="206"/>
  <c r="AB5" i="206"/>
  <c r="C87" i="206"/>
  <c r="O86" i="206"/>
  <c r="N86" i="206"/>
  <c r="M86" i="206"/>
  <c r="L86" i="206"/>
  <c r="J86" i="206"/>
  <c r="AF4" i="206"/>
  <c r="G86" i="206"/>
  <c r="AD4" i="206"/>
  <c r="D86" i="206"/>
  <c r="AB4" i="206"/>
  <c r="C86" i="206"/>
  <c r="N85" i="206"/>
  <c r="F85" i="206"/>
  <c r="J83" i="206"/>
  <c r="C83" i="206"/>
  <c r="A65" i="206"/>
  <c r="AB34" i="206"/>
  <c r="AB33" i="206"/>
  <c r="AB32" i="206"/>
  <c r="AB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9" i="206"/>
  <c r="AB17" i="206"/>
  <c r="AB16" i="206"/>
  <c r="AB15" i="206"/>
  <c r="D16" i="206"/>
  <c r="D15" i="206"/>
  <c r="O14" i="206"/>
  <c r="D14" i="206"/>
  <c r="D13" i="206"/>
  <c r="O10" i="206"/>
  <c r="D10" i="206"/>
  <c r="O9" i="206"/>
  <c r="D9" i="206"/>
  <c r="A7" i="206"/>
  <c r="A4" i="206"/>
  <c r="AB2" i="206"/>
  <c r="A2" i="206"/>
  <c r="AD128" i="205"/>
  <c r="AB128" i="205"/>
  <c r="AD127" i="205"/>
  <c r="O9" i="205"/>
  <c r="AB127" i="205"/>
  <c r="AD125" i="205"/>
  <c r="AB125" i="205"/>
  <c r="AD124" i="205"/>
  <c r="AB124" i="205"/>
  <c r="AB122" i="205"/>
  <c r="AB121" i="205"/>
  <c r="AB120" i="205"/>
  <c r="AB118" i="205"/>
  <c r="AD111" i="205"/>
  <c r="AB111" i="205"/>
  <c r="AD110" i="205"/>
  <c r="AB110" i="205"/>
  <c r="AD109" i="205"/>
  <c r="AB109" i="205"/>
  <c r="AD108" i="205"/>
  <c r="D13" i="205"/>
  <c r="AB108" i="205"/>
  <c r="AD105" i="205"/>
  <c r="AB105" i="205"/>
  <c r="AD104" i="205"/>
  <c r="D9" i="205"/>
  <c r="AB104" i="205"/>
  <c r="O91" i="205"/>
  <c r="N91" i="205"/>
  <c r="M91" i="205"/>
  <c r="L91" i="205"/>
  <c r="K91" i="205"/>
  <c r="AF9" i="205"/>
  <c r="G91" i="205"/>
  <c r="AD9" i="205"/>
  <c r="D91" i="205"/>
  <c r="AB9" i="205"/>
  <c r="C91" i="205"/>
  <c r="O90" i="205"/>
  <c r="N90" i="205"/>
  <c r="M90" i="205"/>
  <c r="L90" i="205"/>
  <c r="K90" i="205"/>
  <c r="AF8" i="205"/>
  <c r="G90" i="205"/>
  <c r="AD8" i="205"/>
  <c r="D90" i="205"/>
  <c r="AB8" i="205"/>
  <c r="C90" i="205"/>
  <c r="O89" i="205"/>
  <c r="M89" i="205"/>
  <c r="L89" i="205"/>
  <c r="J89" i="205"/>
  <c r="AF7" i="205"/>
  <c r="G89" i="205"/>
  <c r="AD7" i="205"/>
  <c r="E89" i="205"/>
  <c r="AB7" i="205"/>
  <c r="C89" i="205"/>
  <c r="O88" i="205"/>
  <c r="N88" i="205"/>
  <c r="M88" i="205"/>
  <c r="L88" i="205"/>
  <c r="J88" i="205"/>
  <c r="AF6" i="205"/>
  <c r="G88" i="205"/>
  <c r="AD6" i="205"/>
  <c r="E88" i="205"/>
  <c r="AB6" i="205"/>
  <c r="C88" i="205"/>
  <c r="O87" i="205"/>
  <c r="N87" i="205"/>
  <c r="M87" i="205"/>
  <c r="L87" i="205"/>
  <c r="J87" i="205"/>
  <c r="AF5" i="205"/>
  <c r="G87" i="205"/>
  <c r="AD5" i="205"/>
  <c r="D87" i="205"/>
  <c r="E87" i="205"/>
  <c r="AB5" i="205"/>
  <c r="C87" i="205"/>
  <c r="O86" i="205"/>
  <c r="N86" i="205"/>
  <c r="M86" i="205"/>
  <c r="L86" i="205"/>
  <c r="J86" i="205"/>
  <c r="AF4" i="205"/>
  <c r="G86" i="205"/>
  <c r="AD4" i="205"/>
  <c r="E86" i="205"/>
  <c r="AB4" i="205"/>
  <c r="C86" i="205"/>
  <c r="N85" i="205"/>
  <c r="F85" i="205"/>
  <c r="J83" i="205"/>
  <c r="C83" i="205"/>
  <c r="A65" i="205"/>
  <c r="AB34" i="205"/>
  <c r="AB33" i="205"/>
  <c r="AB32" i="205"/>
  <c r="AB31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9" i="205"/>
  <c r="AB17" i="205"/>
  <c r="AB16" i="205"/>
  <c r="AB15" i="205"/>
  <c r="D16" i="205"/>
  <c r="D15" i="205"/>
  <c r="O14" i="205"/>
  <c r="D14" i="205"/>
  <c r="O10" i="205"/>
  <c r="D10" i="205"/>
  <c r="A7" i="205"/>
  <c r="A4" i="205"/>
  <c r="AB2" i="205"/>
  <c r="A2" i="205"/>
  <c r="AD128" i="204"/>
  <c r="AB128" i="204"/>
  <c r="AD127" i="204"/>
  <c r="O9" i="204"/>
  <c r="AB127" i="204"/>
  <c r="AD125" i="204"/>
  <c r="AB125" i="204"/>
  <c r="AD124" i="204"/>
  <c r="AB124" i="204"/>
  <c r="AB122" i="204"/>
  <c r="AB121" i="204"/>
  <c r="AB120" i="204"/>
  <c r="AB118" i="204"/>
  <c r="AD111" i="204"/>
  <c r="AB111" i="204"/>
  <c r="AD110" i="204"/>
  <c r="AB110" i="204"/>
  <c r="AD109" i="204"/>
  <c r="AB109" i="204"/>
  <c r="AD108" i="204"/>
  <c r="D13" i="204"/>
  <c r="AB108" i="204"/>
  <c r="AD105" i="204"/>
  <c r="AB105" i="204"/>
  <c r="AD104" i="204"/>
  <c r="D9" i="204"/>
  <c r="AB104" i="204"/>
  <c r="O91" i="204"/>
  <c r="N91" i="204"/>
  <c r="M91" i="204"/>
  <c r="L91" i="204"/>
  <c r="K91" i="204"/>
  <c r="AF9" i="204"/>
  <c r="G91" i="204"/>
  <c r="AD9" i="204"/>
  <c r="D91" i="204"/>
  <c r="AB9" i="204"/>
  <c r="C91" i="204"/>
  <c r="O90" i="204"/>
  <c r="N90" i="204"/>
  <c r="M90" i="204"/>
  <c r="L90" i="204"/>
  <c r="K90" i="204"/>
  <c r="AF8" i="204"/>
  <c r="F90" i="204"/>
  <c r="AD8" i="204"/>
  <c r="E90" i="204"/>
  <c r="AB8" i="204"/>
  <c r="C90" i="204"/>
  <c r="M89" i="204"/>
  <c r="L89" i="204"/>
  <c r="J89" i="204"/>
  <c r="AF7" i="204"/>
  <c r="G89" i="204"/>
  <c r="AD7" i="204"/>
  <c r="E89" i="204"/>
  <c r="AB7" i="204"/>
  <c r="C89" i="204"/>
  <c r="O88" i="204"/>
  <c r="N88" i="204"/>
  <c r="M88" i="204"/>
  <c r="L88" i="204"/>
  <c r="J88" i="204"/>
  <c r="AF6" i="204"/>
  <c r="F88" i="204"/>
  <c r="AD6" i="204"/>
  <c r="E88" i="204"/>
  <c r="AB6" i="204"/>
  <c r="C88" i="204"/>
  <c r="O87" i="204"/>
  <c r="N87" i="204"/>
  <c r="M87" i="204"/>
  <c r="L87" i="204"/>
  <c r="J87" i="204"/>
  <c r="AF5" i="204"/>
  <c r="G87" i="204"/>
  <c r="AD5" i="204"/>
  <c r="D87" i="204"/>
  <c r="AB5" i="204"/>
  <c r="C87" i="204"/>
  <c r="O86" i="204"/>
  <c r="N86" i="204"/>
  <c r="M86" i="204"/>
  <c r="L86" i="204"/>
  <c r="J86" i="204"/>
  <c r="AF4" i="204"/>
  <c r="G86" i="204"/>
  <c r="AD4" i="204"/>
  <c r="E86" i="204"/>
  <c r="AB4" i="204"/>
  <c r="C86" i="204"/>
  <c r="N85" i="204"/>
  <c r="F85" i="204"/>
  <c r="J83" i="204"/>
  <c r="C83" i="204"/>
  <c r="A65" i="204"/>
  <c r="AB34" i="204"/>
  <c r="AB33" i="204"/>
  <c r="AB32" i="204"/>
  <c r="AB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9" i="204"/>
  <c r="AB17" i="204"/>
  <c r="AB16" i="204"/>
  <c r="AB15" i="204"/>
  <c r="D16" i="204"/>
  <c r="D15" i="204"/>
  <c r="O14" i="204"/>
  <c r="D14" i="204"/>
  <c r="O10" i="204"/>
  <c r="D10" i="204"/>
  <c r="O8" i="204"/>
  <c r="A7" i="204"/>
  <c r="A4" i="204"/>
  <c r="AB2" i="204"/>
  <c r="A2" i="204"/>
  <c r="AD128" i="203"/>
  <c r="O10" i="203"/>
  <c r="AB128" i="203"/>
  <c r="AD127" i="203"/>
  <c r="AB127" i="203"/>
  <c r="AD125" i="203"/>
  <c r="AB125" i="203"/>
  <c r="AD124" i="203"/>
  <c r="AB124" i="203"/>
  <c r="AB122" i="203"/>
  <c r="AB121" i="203"/>
  <c r="AB120" i="203"/>
  <c r="AB118" i="203"/>
  <c r="AD111" i="203"/>
  <c r="D16" i="203"/>
  <c r="AB111" i="203"/>
  <c r="AD110" i="203"/>
  <c r="AB110" i="203"/>
  <c r="AD109" i="203"/>
  <c r="AB109" i="203"/>
  <c r="AD108" i="203"/>
  <c r="AB108" i="203"/>
  <c r="AD105" i="203"/>
  <c r="D10" i="203"/>
  <c r="AB105" i="203"/>
  <c r="AD104" i="203"/>
  <c r="AB104" i="203"/>
  <c r="O91" i="203"/>
  <c r="N91" i="203"/>
  <c r="M91" i="203"/>
  <c r="L91" i="203"/>
  <c r="K91" i="203"/>
  <c r="AF9" i="203"/>
  <c r="G91" i="203"/>
  <c r="AD9" i="203"/>
  <c r="E91" i="203"/>
  <c r="D91" i="203"/>
  <c r="AB9" i="203"/>
  <c r="C91" i="203"/>
  <c r="O90" i="203"/>
  <c r="N90" i="203"/>
  <c r="M90" i="203"/>
  <c r="L90" i="203"/>
  <c r="K90" i="203"/>
  <c r="AF8" i="203"/>
  <c r="G90" i="203"/>
  <c r="F90" i="203"/>
  <c r="AD8" i="203"/>
  <c r="E90" i="203"/>
  <c r="AB8" i="203"/>
  <c r="C90" i="203"/>
  <c r="M89" i="203"/>
  <c r="L89" i="203"/>
  <c r="J89" i="203"/>
  <c r="AF7" i="203"/>
  <c r="G89" i="203"/>
  <c r="AD7" i="203"/>
  <c r="E89" i="203"/>
  <c r="AB7" i="203"/>
  <c r="C89" i="203"/>
  <c r="O88" i="203"/>
  <c r="N88" i="203"/>
  <c r="M88" i="203"/>
  <c r="L88" i="203"/>
  <c r="J88" i="203"/>
  <c r="AF6" i="203"/>
  <c r="F88" i="203"/>
  <c r="G88" i="203"/>
  <c r="AD6" i="203"/>
  <c r="E88" i="203"/>
  <c r="AB6" i="203"/>
  <c r="C88" i="203"/>
  <c r="O87" i="203"/>
  <c r="N87" i="203"/>
  <c r="M87" i="203"/>
  <c r="L87" i="203"/>
  <c r="J87" i="203"/>
  <c r="AF5" i="203"/>
  <c r="G87" i="203"/>
  <c r="AD5" i="203"/>
  <c r="D87" i="203"/>
  <c r="AB5" i="203"/>
  <c r="C87" i="203"/>
  <c r="O86" i="203"/>
  <c r="N86" i="203"/>
  <c r="M86" i="203"/>
  <c r="L86" i="203"/>
  <c r="J86" i="203"/>
  <c r="AF4" i="203"/>
  <c r="F86" i="203"/>
  <c r="AD4" i="203"/>
  <c r="E86" i="203"/>
  <c r="AB4" i="203"/>
  <c r="C86" i="203"/>
  <c r="N85" i="203"/>
  <c r="F85" i="203"/>
  <c r="J83" i="203"/>
  <c r="C83" i="203"/>
  <c r="A65" i="203"/>
  <c r="AB34" i="203"/>
  <c r="AB33" i="203"/>
  <c r="AB32" i="203"/>
  <c r="AB31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9" i="203"/>
  <c r="AB17" i="203"/>
  <c r="AB16" i="203"/>
  <c r="AB15" i="203"/>
  <c r="D15" i="203"/>
  <c r="O14" i="203"/>
  <c r="D14" i="203"/>
  <c r="D13" i="203"/>
  <c r="O9" i="203"/>
  <c r="D9" i="203"/>
  <c r="D8" i="203"/>
  <c r="A7" i="203"/>
  <c r="A4" i="203"/>
  <c r="AB2" i="203"/>
  <c r="A2" i="203"/>
  <c r="AD128" i="202"/>
  <c r="AB128" i="202"/>
  <c r="AD127" i="202"/>
  <c r="O9" i="202"/>
  <c r="AB127" i="202"/>
  <c r="AD125" i="202"/>
  <c r="AB125" i="202"/>
  <c r="AD124" i="202"/>
  <c r="AB124" i="202"/>
  <c r="AB122" i="202"/>
  <c r="AB121" i="202"/>
  <c r="AB120" i="202"/>
  <c r="AB118" i="202"/>
  <c r="AD111" i="202"/>
  <c r="D16" i="202"/>
  <c r="AB111" i="202"/>
  <c r="AD110" i="202"/>
  <c r="AB110" i="202"/>
  <c r="AD109" i="202"/>
  <c r="AB109" i="202"/>
  <c r="AD108" i="202"/>
  <c r="D13" i="202"/>
  <c r="AB108" i="202"/>
  <c r="AD105" i="202"/>
  <c r="D10" i="202"/>
  <c r="AB105" i="202"/>
  <c r="AD104" i="202"/>
  <c r="D9" i="202"/>
  <c r="AB104" i="202"/>
  <c r="O91" i="202"/>
  <c r="N91" i="202"/>
  <c r="M91" i="202"/>
  <c r="L91" i="202"/>
  <c r="K91" i="202"/>
  <c r="AF9" i="202"/>
  <c r="G91" i="202"/>
  <c r="AD9" i="202"/>
  <c r="E91" i="202"/>
  <c r="AB9" i="202"/>
  <c r="C91" i="202"/>
  <c r="O90" i="202"/>
  <c r="N90" i="202"/>
  <c r="M90" i="202"/>
  <c r="L90" i="202"/>
  <c r="K90" i="202"/>
  <c r="AF8" i="202"/>
  <c r="G90" i="202"/>
  <c r="AD8" i="202"/>
  <c r="E90" i="202"/>
  <c r="AB8" i="202"/>
  <c r="C90" i="202"/>
  <c r="M89" i="202"/>
  <c r="L89" i="202"/>
  <c r="J89" i="202"/>
  <c r="AF7" i="202"/>
  <c r="G89" i="202"/>
  <c r="AD7" i="202"/>
  <c r="E89" i="202"/>
  <c r="AB7" i="202"/>
  <c r="C89" i="202"/>
  <c r="O88" i="202"/>
  <c r="N88" i="202"/>
  <c r="M88" i="202"/>
  <c r="L88" i="202"/>
  <c r="J88" i="202"/>
  <c r="AF6" i="202"/>
  <c r="F88" i="202"/>
  <c r="AD6" i="202"/>
  <c r="D88" i="202"/>
  <c r="AB6" i="202"/>
  <c r="C88" i="202"/>
  <c r="O87" i="202"/>
  <c r="N87" i="202"/>
  <c r="M87" i="202"/>
  <c r="L87" i="202"/>
  <c r="J87" i="202"/>
  <c r="AF5" i="202"/>
  <c r="G87" i="202"/>
  <c r="AD5" i="202"/>
  <c r="D87" i="202"/>
  <c r="E87" i="202"/>
  <c r="AB5" i="202"/>
  <c r="C87" i="202"/>
  <c r="O86" i="202"/>
  <c r="N86" i="202"/>
  <c r="M86" i="202"/>
  <c r="L86" i="202"/>
  <c r="J86" i="202"/>
  <c r="AF4" i="202"/>
  <c r="G86" i="202"/>
  <c r="AD4" i="202"/>
  <c r="D86" i="202"/>
  <c r="AB4" i="202"/>
  <c r="D8" i="202"/>
  <c r="N85" i="202"/>
  <c r="F85" i="202"/>
  <c r="J83" i="202"/>
  <c r="C83" i="202"/>
  <c r="A65" i="202"/>
  <c r="AB34" i="202"/>
  <c r="AB33" i="202"/>
  <c r="AB32" i="202"/>
  <c r="AB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9" i="202"/>
  <c r="AB17" i="202"/>
  <c r="AB16" i="202"/>
  <c r="AB15" i="202"/>
  <c r="D15" i="202"/>
  <c r="O14" i="202"/>
  <c r="D14" i="202"/>
  <c r="O10" i="202"/>
  <c r="A7" i="202"/>
  <c r="A4" i="202"/>
  <c r="AB2" i="202"/>
  <c r="A2" i="202"/>
  <c r="AD128" i="201"/>
  <c r="AB128" i="201"/>
  <c r="AD127" i="201"/>
  <c r="AB127" i="201"/>
  <c r="AD125" i="201"/>
  <c r="AB125" i="201"/>
  <c r="AD124" i="201"/>
  <c r="AB124" i="201"/>
  <c r="AB122" i="201"/>
  <c r="AB121" i="201"/>
  <c r="AB120" i="201"/>
  <c r="AB118" i="201"/>
  <c r="O14" i="201"/>
  <c r="AD111" i="201"/>
  <c r="AB111" i="201"/>
  <c r="AD110" i="201"/>
  <c r="AB110" i="201"/>
  <c r="AD109" i="201"/>
  <c r="AB109" i="201"/>
  <c r="AD108" i="201"/>
  <c r="AB108" i="201"/>
  <c r="AD105" i="201"/>
  <c r="AB105" i="201"/>
  <c r="AD104" i="201"/>
  <c r="AB104" i="201"/>
  <c r="O91" i="201"/>
  <c r="N91" i="201"/>
  <c r="M91" i="201"/>
  <c r="L91" i="201"/>
  <c r="K91" i="201"/>
  <c r="AF9" i="201"/>
  <c r="F91" i="201"/>
  <c r="AD9" i="201"/>
  <c r="D91" i="201"/>
  <c r="E91" i="201"/>
  <c r="AB9" i="201"/>
  <c r="C91" i="201"/>
  <c r="O90" i="201"/>
  <c r="N90" i="201"/>
  <c r="M90" i="201"/>
  <c r="L90" i="201"/>
  <c r="K90" i="201"/>
  <c r="AF8" i="201"/>
  <c r="G90" i="201"/>
  <c r="AD8" i="201"/>
  <c r="D90" i="201"/>
  <c r="AB8" i="201"/>
  <c r="C90" i="201"/>
  <c r="M89" i="201"/>
  <c r="L89" i="201"/>
  <c r="J89" i="201"/>
  <c r="AF7" i="201"/>
  <c r="G89" i="201"/>
  <c r="AD7" i="201"/>
  <c r="E89" i="201"/>
  <c r="AB7" i="201"/>
  <c r="C89" i="201"/>
  <c r="O88" i="201"/>
  <c r="N88" i="201"/>
  <c r="M88" i="201"/>
  <c r="L88" i="201"/>
  <c r="J88" i="201"/>
  <c r="AF6" i="201"/>
  <c r="G88" i="201"/>
  <c r="AD6" i="201"/>
  <c r="E88" i="201"/>
  <c r="AB6" i="201"/>
  <c r="C88" i="201"/>
  <c r="O87" i="201"/>
  <c r="N87" i="201"/>
  <c r="M87" i="201"/>
  <c r="L87" i="201"/>
  <c r="J87" i="201"/>
  <c r="AF5" i="201"/>
  <c r="G87" i="201"/>
  <c r="AD5" i="201"/>
  <c r="E87" i="201"/>
  <c r="AB5" i="201"/>
  <c r="C87" i="201"/>
  <c r="O86" i="201"/>
  <c r="N86" i="201"/>
  <c r="M86" i="201"/>
  <c r="L86" i="201"/>
  <c r="J86" i="201"/>
  <c r="AF4" i="201"/>
  <c r="F86" i="201"/>
  <c r="AD4" i="201"/>
  <c r="E86" i="201"/>
  <c r="AB4" i="201"/>
  <c r="C86" i="201"/>
  <c r="N85" i="201"/>
  <c r="F85" i="201"/>
  <c r="J83" i="201"/>
  <c r="C83" i="201"/>
  <c r="A65" i="201"/>
  <c r="AB34" i="201"/>
  <c r="AB33" i="201"/>
  <c r="AB32" i="201"/>
  <c r="AB31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9" i="201"/>
  <c r="AB17" i="201"/>
  <c r="AB16" i="201"/>
  <c r="AB15" i="201"/>
  <c r="D16" i="201"/>
  <c r="D15" i="201"/>
  <c r="D14" i="201"/>
  <c r="D13" i="201"/>
  <c r="O10" i="201"/>
  <c r="D10" i="201"/>
  <c r="O9" i="201"/>
  <c r="D9" i="201"/>
  <c r="A7" i="201"/>
  <c r="A4" i="201"/>
  <c r="AB2" i="201"/>
  <c r="A2" i="201"/>
  <c r="AD128" i="200"/>
  <c r="AB128" i="200"/>
  <c r="AD127" i="200"/>
  <c r="AB127" i="200"/>
  <c r="AD125" i="200"/>
  <c r="AB125" i="200"/>
  <c r="AD124" i="200"/>
  <c r="AB124" i="200"/>
  <c r="AB122" i="200"/>
  <c r="AB121" i="200"/>
  <c r="AB120" i="200"/>
  <c r="AB118" i="200"/>
  <c r="AD111" i="200"/>
  <c r="AB111" i="200"/>
  <c r="AD110" i="200"/>
  <c r="AB110" i="200"/>
  <c r="AD109" i="200"/>
  <c r="AB109" i="200"/>
  <c r="AD108" i="200"/>
  <c r="AB108" i="200"/>
  <c r="AD105" i="200"/>
  <c r="AB105" i="200"/>
  <c r="AD104" i="200"/>
  <c r="AB104" i="200"/>
  <c r="O91" i="200"/>
  <c r="N91" i="200"/>
  <c r="M91" i="200"/>
  <c r="L91" i="200"/>
  <c r="K91" i="200"/>
  <c r="AF9" i="200"/>
  <c r="G91" i="200"/>
  <c r="AD9" i="200"/>
  <c r="D91" i="200"/>
  <c r="AB9" i="200"/>
  <c r="C91" i="200"/>
  <c r="O90" i="200"/>
  <c r="N90" i="200"/>
  <c r="M90" i="200"/>
  <c r="L90" i="200"/>
  <c r="K90" i="200"/>
  <c r="AF8" i="200"/>
  <c r="F90" i="200"/>
  <c r="AD8" i="200"/>
  <c r="E90" i="200"/>
  <c r="AB8" i="200"/>
  <c r="C90" i="200"/>
  <c r="O89" i="200"/>
  <c r="M89" i="200"/>
  <c r="L89" i="200"/>
  <c r="J89" i="200"/>
  <c r="AF7" i="200"/>
  <c r="G89" i="200"/>
  <c r="AD7" i="200"/>
  <c r="E89" i="200"/>
  <c r="AB7" i="200"/>
  <c r="C89" i="200"/>
  <c r="O88" i="200"/>
  <c r="N88" i="200"/>
  <c r="M88" i="200"/>
  <c r="L88" i="200"/>
  <c r="J88" i="200"/>
  <c r="AF6" i="200"/>
  <c r="F88" i="200"/>
  <c r="AD6" i="200"/>
  <c r="E88" i="200"/>
  <c r="AB6" i="200"/>
  <c r="C88" i="200"/>
  <c r="O87" i="200"/>
  <c r="N87" i="200"/>
  <c r="M87" i="200"/>
  <c r="L87" i="200"/>
  <c r="J87" i="200"/>
  <c r="AF5" i="200"/>
  <c r="F87" i="200"/>
  <c r="AD5" i="200"/>
  <c r="D87" i="200"/>
  <c r="AB5" i="200"/>
  <c r="C87" i="200"/>
  <c r="O86" i="200"/>
  <c r="N86" i="200"/>
  <c r="M86" i="200"/>
  <c r="L86" i="200"/>
  <c r="J86" i="200"/>
  <c r="AF4" i="200"/>
  <c r="G86" i="200"/>
  <c r="AD4" i="200"/>
  <c r="D86" i="200"/>
  <c r="AB4" i="200"/>
  <c r="C86" i="200"/>
  <c r="N85" i="200"/>
  <c r="F85" i="200"/>
  <c r="J83" i="200"/>
  <c r="C83" i="200"/>
  <c r="A65" i="200"/>
  <c r="AB34" i="200"/>
  <c r="AB33" i="200"/>
  <c r="AB32" i="200"/>
  <c r="AB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9" i="200"/>
  <c r="AB17" i="200"/>
  <c r="AB16" i="200"/>
  <c r="AB15" i="200"/>
  <c r="D16" i="200"/>
  <c r="D15" i="200"/>
  <c r="O14" i="200"/>
  <c r="D14" i="200"/>
  <c r="D13" i="200"/>
  <c r="O10" i="200"/>
  <c r="D10" i="200"/>
  <c r="O9" i="200"/>
  <c r="D9" i="200"/>
  <c r="A7" i="200"/>
  <c r="A4" i="200"/>
  <c r="AB2" i="200"/>
  <c r="A2" i="200"/>
  <c r="AD128" i="199"/>
  <c r="O10" i="199"/>
  <c r="AB128" i="199"/>
  <c r="AD127" i="199"/>
  <c r="O9" i="199"/>
  <c r="AB127" i="199"/>
  <c r="AD125" i="199"/>
  <c r="AB125" i="199"/>
  <c r="AD124" i="199"/>
  <c r="AB124" i="199"/>
  <c r="AB122" i="199"/>
  <c r="AB121" i="199"/>
  <c r="AB120" i="199"/>
  <c r="AB118" i="199"/>
  <c r="AD111" i="199"/>
  <c r="D16" i="199"/>
  <c r="AB111" i="199"/>
  <c r="AD110" i="199"/>
  <c r="D15" i="199"/>
  <c r="AB110" i="199"/>
  <c r="AD109" i="199"/>
  <c r="D14" i="199"/>
  <c r="AB109" i="199"/>
  <c r="AD108" i="199"/>
  <c r="D13" i="199"/>
  <c r="AB108" i="199"/>
  <c r="AD105" i="199"/>
  <c r="AB105" i="199"/>
  <c r="AD104" i="199"/>
  <c r="D9" i="199"/>
  <c r="AB104" i="199"/>
  <c r="O91" i="199"/>
  <c r="N91" i="199"/>
  <c r="M91" i="199"/>
  <c r="L91" i="199"/>
  <c r="K91" i="199"/>
  <c r="AF9" i="199"/>
  <c r="G91" i="199"/>
  <c r="AD9" i="199"/>
  <c r="D91" i="199"/>
  <c r="AB9" i="199"/>
  <c r="C91" i="199"/>
  <c r="O90" i="199"/>
  <c r="N90" i="199"/>
  <c r="M90" i="199"/>
  <c r="L90" i="199"/>
  <c r="K90" i="199"/>
  <c r="AF8" i="199"/>
  <c r="G90" i="199"/>
  <c r="AD8" i="199"/>
  <c r="E90" i="199"/>
  <c r="AB8" i="199"/>
  <c r="C90" i="199"/>
  <c r="O89" i="199"/>
  <c r="M89" i="199"/>
  <c r="L89" i="199"/>
  <c r="J89" i="199"/>
  <c r="AF7" i="199"/>
  <c r="G89" i="199"/>
  <c r="AD7" i="199"/>
  <c r="D89" i="199"/>
  <c r="AB7" i="199"/>
  <c r="C89" i="199"/>
  <c r="O88" i="199"/>
  <c r="N88" i="199"/>
  <c r="M88" i="199"/>
  <c r="L88" i="199"/>
  <c r="J88" i="199"/>
  <c r="AF6" i="199"/>
  <c r="G88" i="199"/>
  <c r="AD6" i="199"/>
  <c r="E88" i="199"/>
  <c r="AB6" i="199"/>
  <c r="C88" i="199"/>
  <c r="O87" i="199"/>
  <c r="N87" i="199"/>
  <c r="M87" i="199"/>
  <c r="L87" i="199"/>
  <c r="J87" i="199"/>
  <c r="AF5" i="199"/>
  <c r="G87" i="199"/>
  <c r="AD5" i="199"/>
  <c r="E87" i="199"/>
  <c r="AB5" i="199"/>
  <c r="C87" i="199"/>
  <c r="O86" i="199"/>
  <c r="N86" i="199"/>
  <c r="M86" i="199"/>
  <c r="L86" i="199"/>
  <c r="J86" i="199"/>
  <c r="AF4" i="199"/>
  <c r="G86" i="199"/>
  <c r="AD4" i="199"/>
  <c r="E86" i="199"/>
  <c r="AB4" i="199"/>
  <c r="C86" i="199"/>
  <c r="N85" i="199"/>
  <c r="F85" i="199"/>
  <c r="J83" i="199"/>
  <c r="C83" i="199"/>
  <c r="A65" i="199"/>
  <c r="A50" i="199"/>
  <c r="AB34" i="199"/>
  <c r="AB33" i="199"/>
  <c r="AB32" i="199"/>
  <c r="AB31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9" i="199"/>
  <c r="A19" i="199"/>
  <c r="AB17" i="199"/>
  <c r="AB16" i="199"/>
  <c r="AB15" i="199"/>
  <c r="O14" i="199"/>
  <c r="D10" i="199"/>
  <c r="A7" i="199"/>
  <c r="A4" i="199"/>
  <c r="AB2" i="199"/>
  <c r="A2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AD111" i="198"/>
  <c r="AB111" i="198"/>
  <c r="AD110" i="198"/>
  <c r="AB110" i="198"/>
  <c r="AD109" i="198"/>
  <c r="AB109" i="198"/>
  <c r="AD108" i="198"/>
  <c r="AB108" i="198"/>
  <c r="AD105" i="198"/>
  <c r="AB105" i="198"/>
  <c r="AD104" i="198"/>
  <c r="AB104" i="198"/>
  <c r="O91" i="198"/>
  <c r="N91" i="198"/>
  <c r="M91" i="198"/>
  <c r="L91" i="198"/>
  <c r="K91" i="198"/>
  <c r="AF9" i="198"/>
  <c r="G91" i="198"/>
  <c r="AD9" i="198"/>
  <c r="E91" i="198"/>
  <c r="D91" i="198"/>
  <c r="AB9" i="198"/>
  <c r="C91" i="198"/>
  <c r="O90" i="198"/>
  <c r="N90" i="198"/>
  <c r="M90" i="198"/>
  <c r="L90" i="198"/>
  <c r="K90" i="198"/>
  <c r="AF8" i="198"/>
  <c r="F90" i="198"/>
  <c r="AD8" i="198"/>
  <c r="E90" i="198"/>
  <c r="AB8" i="198"/>
  <c r="C90" i="198"/>
  <c r="O89" i="198"/>
  <c r="M89" i="198"/>
  <c r="L89" i="198"/>
  <c r="J89" i="198"/>
  <c r="AF7" i="198"/>
  <c r="G89" i="198"/>
  <c r="AD7" i="198"/>
  <c r="E89" i="198"/>
  <c r="AB7" i="198"/>
  <c r="O8" i="198"/>
  <c r="O88" i="198"/>
  <c r="N88" i="198"/>
  <c r="M88" i="198"/>
  <c r="L88" i="198"/>
  <c r="J88" i="198"/>
  <c r="AF6" i="198"/>
  <c r="F88" i="198"/>
  <c r="AD6" i="198"/>
  <c r="E88" i="198"/>
  <c r="AB6" i="198"/>
  <c r="C88" i="198"/>
  <c r="O87" i="198"/>
  <c r="N87" i="198"/>
  <c r="M87" i="198"/>
  <c r="L87" i="198"/>
  <c r="J87" i="198"/>
  <c r="AF5" i="198"/>
  <c r="G87" i="198"/>
  <c r="AD5" i="198"/>
  <c r="E87" i="198"/>
  <c r="AB5" i="198"/>
  <c r="C87" i="198"/>
  <c r="O86" i="198"/>
  <c r="N86" i="198"/>
  <c r="M86" i="198"/>
  <c r="L86" i="198"/>
  <c r="J86" i="198"/>
  <c r="AF4" i="198"/>
  <c r="F86" i="198"/>
  <c r="AD4" i="198"/>
  <c r="E86" i="198"/>
  <c r="AB4" i="198"/>
  <c r="C86" i="198"/>
  <c r="N85" i="198"/>
  <c r="F85" i="198"/>
  <c r="J83" i="198"/>
  <c r="C83" i="198"/>
  <c r="A65" i="198"/>
  <c r="AB34" i="198"/>
  <c r="AB33" i="198"/>
  <c r="AB32" i="198"/>
  <c r="AB31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9" i="198"/>
  <c r="AB17" i="198"/>
  <c r="AB16" i="198"/>
  <c r="AB15" i="198"/>
  <c r="D16" i="198"/>
  <c r="D15" i="198"/>
  <c r="O14" i="198"/>
  <c r="D14" i="198"/>
  <c r="D13" i="198"/>
  <c r="O10" i="198"/>
  <c r="D10" i="198"/>
  <c r="O9" i="198"/>
  <c r="D9" i="198"/>
  <c r="D8" i="198"/>
  <c r="A7" i="198"/>
  <c r="A4" i="198"/>
  <c r="AB2" i="198"/>
  <c r="A2" i="198"/>
  <c r="AD128" i="197"/>
  <c r="O10" i="197"/>
  <c r="AB128" i="197"/>
  <c r="AD127" i="197"/>
  <c r="O9" i="197"/>
  <c r="AB127" i="197"/>
  <c r="AD125" i="197"/>
  <c r="AB125" i="197"/>
  <c r="AD124" i="197"/>
  <c r="AB124" i="197"/>
  <c r="AB122" i="197"/>
  <c r="AB121" i="197"/>
  <c r="AB120" i="197"/>
  <c r="AB118" i="197"/>
  <c r="O14" i="197"/>
  <c r="AD111" i="197"/>
  <c r="AB111" i="197"/>
  <c r="AD110" i="197"/>
  <c r="D15" i="197"/>
  <c r="AB110" i="197"/>
  <c r="AD109" i="197"/>
  <c r="AB109" i="197"/>
  <c r="AD108" i="197"/>
  <c r="D13" i="197"/>
  <c r="AB108" i="197"/>
  <c r="AD105" i="197"/>
  <c r="AB105" i="197"/>
  <c r="AD104" i="197"/>
  <c r="AB104" i="197"/>
  <c r="O91" i="197"/>
  <c r="N91" i="197"/>
  <c r="M91" i="197"/>
  <c r="L91" i="197"/>
  <c r="K91" i="197"/>
  <c r="AF9" i="197"/>
  <c r="G91" i="197"/>
  <c r="AD9" i="197"/>
  <c r="E91" i="197"/>
  <c r="AB9" i="197"/>
  <c r="C91" i="197"/>
  <c r="O90" i="197"/>
  <c r="N90" i="197"/>
  <c r="M90" i="197"/>
  <c r="L90" i="197"/>
  <c r="K90" i="197"/>
  <c r="AF8" i="197"/>
  <c r="F90" i="197"/>
  <c r="AD8" i="197"/>
  <c r="E90" i="197"/>
  <c r="AB8" i="197"/>
  <c r="C90" i="197"/>
  <c r="N89" i="197"/>
  <c r="M89" i="197"/>
  <c r="L89" i="197"/>
  <c r="J89" i="197"/>
  <c r="AF7" i="197"/>
  <c r="G89" i="197"/>
  <c r="AD7" i="197"/>
  <c r="D89" i="197"/>
  <c r="AB7" i="197"/>
  <c r="C89" i="197"/>
  <c r="O88" i="197"/>
  <c r="N88" i="197"/>
  <c r="M88" i="197"/>
  <c r="L88" i="197"/>
  <c r="J88" i="197"/>
  <c r="AF6" i="197"/>
  <c r="F88" i="197"/>
  <c r="AD6" i="197"/>
  <c r="E88" i="197"/>
  <c r="D88" i="197"/>
  <c r="AB6" i="197"/>
  <c r="C88" i="197"/>
  <c r="O87" i="197"/>
  <c r="N87" i="197"/>
  <c r="M87" i="197"/>
  <c r="L87" i="197"/>
  <c r="J87" i="197"/>
  <c r="AF5" i="197"/>
  <c r="G87" i="197"/>
  <c r="AD5" i="197"/>
  <c r="D87" i="197"/>
  <c r="AB5" i="197"/>
  <c r="C87" i="197"/>
  <c r="O86" i="197"/>
  <c r="N86" i="197"/>
  <c r="M86" i="197"/>
  <c r="L86" i="197"/>
  <c r="J86" i="197"/>
  <c r="AF4" i="197"/>
  <c r="G86" i="197"/>
  <c r="AD4" i="197"/>
  <c r="E86" i="197"/>
  <c r="AB4" i="197"/>
  <c r="C86" i="197"/>
  <c r="N85" i="197"/>
  <c r="F85" i="197"/>
  <c r="J83" i="197"/>
  <c r="C83" i="197"/>
  <c r="A65" i="197"/>
  <c r="AB34" i="197"/>
  <c r="AB33" i="197"/>
  <c r="AB32" i="197"/>
  <c r="AB31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9" i="197"/>
  <c r="AB17" i="197"/>
  <c r="AB16" i="197"/>
  <c r="AB15" i="197"/>
  <c r="D16" i="197"/>
  <c r="D14" i="197"/>
  <c r="D10" i="197"/>
  <c r="D9" i="197"/>
  <c r="O8" i="197"/>
  <c r="D8" i="197"/>
  <c r="A7" i="197"/>
  <c r="A4" i="197"/>
  <c r="AB2" i="197"/>
  <c r="A2" i="197"/>
  <c r="AD128" i="196"/>
  <c r="AB128" i="196"/>
  <c r="AD127" i="196"/>
  <c r="AB127" i="196"/>
  <c r="AD125" i="196"/>
  <c r="AB125" i="196"/>
  <c r="AD124" i="196"/>
  <c r="AB124" i="196"/>
  <c r="AB122" i="196"/>
  <c r="AB121" i="196"/>
  <c r="AB120" i="196"/>
  <c r="AB118" i="196"/>
  <c r="O14" i="196"/>
  <c r="AD111" i="196"/>
  <c r="D16" i="196"/>
  <c r="AB111" i="196"/>
  <c r="AD110" i="196"/>
  <c r="AB110" i="196"/>
  <c r="AD109" i="196"/>
  <c r="D14" i="196"/>
  <c r="AB109" i="196"/>
  <c r="AD108" i="196"/>
  <c r="AB108" i="196"/>
  <c r="AD105" i="196"/>
  <c r="D10" i="196"/>
  <c r="AB105" i="196"/>
  <c r="AD104" i="196"/>
  <c r="AB104" i="196"/>
  <c r="O91" i="196"/>
  <c r="N91" i="196"/>
  <c r="M91" i="196"/>
  <c r="L91" i="196"/>
  <c r="K91" i="196"/>
  <c r="AF9" i="196"/>
  <c r="G91" i="196"/>
  <c r="AD9" i="196"/>
  <c r="E91" i="196"/>
  <c r="AB9" i="196"/>
  <c r="C91" i="196"/>
  <c r="O90" i="196"/>
  <c r="N90" i="196"/>
  <c r="M90" i="196"/>
  <c r="L90" i="196"/>
  <c r="K90" i="196"/>
  <c r="AF8" i="196"/>
  <c r="G90" i="196"/>
  <c r="F90" i="196"/>
  <c r="AD8" i="196"/>
  <c r="E90" i="196"/>
  <c r="AB8" i="196"/>
  <c r="C90" i="196"/>
  <c r="M89" i="196"/>
  <c r="L89" i="196"/>
  <c r="J89" i="196"/>
  <c r="AF7" i="196"/>
  <c r="G89" i="196"/>
  <c r="AD7" i="196"/>
  <c r="D89" i="196"/>
  <c r="E89" i="196"/>
  <c r="AB7" i="196"/>
  <c r="C89" i="196"/>
  <c r="O88" i="196"/>
  <c r="N88" i="196"/>
  <c r="M88" i="196"/>
  <c r="L88" i="196"/>
  <c r="J88" i="196"/>
  <c r="AF6" i="196"/>
  <c r="G88" i="196"/>
  <c r="AD6" i="196"/>
  <c r="E88" i="196"/>
  <c r="AB6" i="196"/>
  <c r="C88" i="196"/>
  <c r="O87" i="196"/>
  <c r="N87" i="196"/>
  <c r="M87" i="196"/>
  <c r="L87" i="196"/>
  <c r="J87" i="196"/>
  <c r="AF5" i="196"/>
  <c r="G87" i="196"/>
  <c r="AD5" i="196"/>
  <c r="D87" i="196"/>
  <c r="AB5" i="196"/>
  <c r="C87" i="196"/>
  <c r="O86" i="196"/>
  <c r="N86" i="196"/>
  <c r="M86" i="196"/>
  <c r="L86" i="196"/>
  <c r="J86" i="196"/>
  <c r="AF4" i="196"/>
  <c r="G86" i="196"/>
  <c r="AD4" i="196"/>
  <c r="E86" i="196"/>
  <c r="AB4" i="196"/>
  <c r="C86" i="196"/>
  <c r="N85" i="196"/>
  <c r="F85" i="196"/>
  <c r="J83" i="196"/>
  <c r="C83" i="196"/>
  <c r="A65" i="196"/>
  <c r="AB34" i="196"/>
  <c r="AB33" i="196"/>
  <c r="AB32" i="196"/>
  <c r="AB31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9" i="196"/>
  <c r="AB17" i="196"/>
  <c r="AB16" i="196"/>
  <c r="AB15" i="196"/>
  <c r="D15" i="196"/>
  <c r="D13" i="196"/>
  <c r="O10" i="196"/>
  <c r="O9" i="196"/>
  <c r="D9" i="196"/>
  <c r="D8" i="196"/>
  <c r="A7" i="196"/>
  <c r="A4" i="196"/>
  <c r="AB2" i="196"/>
  <c r="A2" i="196"/>
  <c r="AD128" i="195"/>
  <c r="O10" i="195"/>
  <c r="AB128" i="195"/>
  <c r="AD127" i="195"/>
  <c r="AB127" i="195"/>
  <c r="AD125" i="195"/>
  <c r="AB125" i="195"/>
  <c r="AD124" i="195"/>
  <c r="AB124" i="195"/>
  <c r="AB122" i="195"/>
  <c r="AB121" i="195"/>
  <c r="AB120" i="195"/>
  <c r="AB118" i="195"/>
  <c r="AD111" i="195"/>
  <c r="D16" i="195"/>
  <c r="AB111" i="195"/>
  <c r="AD110" i="195"/>
  <c r="AB110" i="195"/>
  <c r="AD109" i="195"/>
  <c r="D14" i="195"/>
  <c r="AB109" i="195"/>
  <c r="AD108" i="195"/>
  <c r="AB108" i="195"/>
  <c r="AD105" i="195"/>
  <c r="AB105" i="195"/>
  <c r="AD104" i="195"/>
  <c r="AB104" i="195"/>
  <c r="O91" i="195"/>
  <c r="N91" i="195"/>
  <c r="M91" i="195"/>
  <c r="L91" i="195"/>
  <c r="K91" i="195"/>
  <c r="AF9" i="195"/>
  <c r="G91" i="195"/>
  <c r="AD9" i="195"/>
  <c r="D91" i="195"/>
  <c r="AB9" i="195"/>
  <c r="C91" i="195"/>
  <c r="O90" i="195"/>
  <c r="N90" i="195"/>
  <c r="M90" i="195"/>
  <c r="L90" i="195"/>
  <c r="K90" i="195"/>
  <c r="AF8" i="195"/>
  <c r="G90" i="195"/>
  <c r="AD8" i="195"/>
  <c r="E90" i="195"/>
  <c r="AB8" i="195"/>
  <c r="C90" i="195"/>
  <c r="M89" i="195"/>
  <c r="L89" i="195"/>
  <c r="J89" i="195"/>
  <c r="AF7" i="195"/>
  <c r="G89" i="195"/>
  <c r="AD7" i="195"/>
  <c r="E89" i="195"/>
  <c r="AB7" i="195"/>
  <c r="C89" i="195"/>
  <c r="O88" i="195"/>
  <c r="N88" i="195"/>
  <c r="M88" i="195"/>
  <c r="L88" i="195"/>
  <c r="J88" i="195"/>
  <c r="AF6" i="195"/>
  <c r="G88" i="195"/>
  <c r="AD6" i="195"/>
  <c r="E88" i="195"/>
  <c r="AB6" i="195"/>
  <c r="C88" i="195"/>
  <c r="O87" i="195"/>
  <c r="N87" i="195"/>
  <c r="M87" i="195"/>
  <c r="L87" i="195"/>
  <c r="J87" i="195"/>
  <c r="AF5" i="195"/>
  <c r="F87" i="195"/>
  <c r="AD5" i="195"/>
  <c r="D87" i="195"/>
  <c r="E87" i="195"/>
  <c r="AB5" i="195"/>
  <c r="C87" i="195"/>
  <c r="O86" i="195"/>
  <c r="N86" i="195"/>
  <c r="M86" i="195"/>
  <c r="L86" i="195"/>
  <c r="J86" i="195"/>
  <c r="AF4" i="195"/>
  <c r="G86" i="195"/>
  <c r="AD4" i="195"/>
  <c r="D86" i="195"/>
  <c r="AB4" i="195"/>
  <c r="C86" i="195"/>
  <c r="N85" i="195"/>
  <c r="F85" i="195"/>
  <c r="J83" i="195"/>
  <c r="C83" i="195"/>
  <c r="A65" i="195"/>
  <c r="AB34" i="195"/>
  <c r="AB33" i="195"/>
  <c r="AB32" i="195"/>
  <c r="AB31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9" i="195"/>
  <c r="AB17" i="195"/>
  <c r="AB16" i="195"/>
  <c r="AB15" i="195"/>
  <c r="D15" i="195"/>
  <c r="O14" i="195"/>
  <c r="D13" i="195"/>
  <c r="D10" i="195"/>
  <c r="O9" i="195"/>
  <c r="D9" i="195"/>
  <c r="A7" i="195"/>
  <c r="A4" i="195"/>
  <c r="AB2" i="195"/>
  <c r="A2" i="195"/>
  <c r="AD128" i="194"/>
  <c r="AB128" i="194"/>
  <c r="AD127" i="194"/>
  <c r="AB127" i="194"/>
  <c r="AD125" i="194"/>
  <c r="AB125" i="194"/>
  <c r="AD124" i="194"/>
  <c r="AB124" i="194"/>
  <c r="AB122" i="194"/>
  <c r="AB121" i="194"/>
  <c r="AB120" i="194"/>
  <c r="AB118" i="194"/>
  <c r="AD111" i="194"/>
  <c r="AB111" i="194"/>
  <c r="AD110" i="194"/>
  <c r="AB110" i="194"/>
  <c r="AD109" i="194"/>
  <c r="AB109" i="194"/>
  <c r="AD108" i="194"/>
  <c r="AB108" i="194"/>
  <c r="AD105" i="194"/>
  <c r="AB105" i="194"/>
  <c r="AD104" i="194"/>
  <c r="AB104" i="194"/>
  <c r="O91" i="194"/>
  <c r="N91" i="194"/>
  <c r="M91" i="194"/>
  <c r="L91" i="194"/>
  <c r="K91" i="194"/>
  <c r="AF9" i="194"/>
  <c r="G91" i="194"/>
  <c r="AD9" i="194"/>
  <c r="E91" i="194"/>
  <c r="AB9" i="194"/>
  <c r="C91" i="194"/>
  <c r="O90" i="194"/>
  <c r="N90" i="194"/>
  <c r="M90" i="194"/>
  <c r="L90" i="194"/>
  <c r="K90" i="194"/>
  <c r="AF8" i="194"/>
  <c r="F90" i="194"/>
  <c r="AD8" i="194"/>
  <c r="E90" i="194"/>
  <c r="AB8" i="194"/>
  <c r="C90" i="194"/>
  <c r="N89" i="194"/>
  <c r="M89" i="194"/>
  <c r="L89" i="194"/>
  <c r="J89" i="194"/>
  <c r="AF7" i="194"/>
  <c r="G89" i="194"/>
  <c r="AD7" i="194"/>
  <c r="D89" i="194"/>
  <c r="AB7" i="194"/>
  <c r="C89" i="194"/>
  <c r="O88" i="194"/>
  <c r="N88" i="194"/>
  <c r="M88" i="194"/>
  <c r="L88" i="194"/>
  <c r="J88" i="194"/>
  <c r="AF6" i="194"/>
  <c r="G88" i="194"/>
  <c r="AD6" i="194"/>
  <c r="E88" i="194"/>
  <c r="AB6" i="194"/>
  <c r="C88" i="194"/>
  <c r="O87" i="194"/>
  <c r="N87" i="194"/>
  <c r="M87" i="194"/>
  <c r="L87" i="194"/>
  <c r="J87" i="194"/>
  <c r="AF5" i="194"/>
  <c r="G87" i="194"/>
  <c r="AD5" i="194"/>
  <c r="D87" i="194"/>
  <c r="AB5" i="194"/>
  <c r="C87" i="194"/>
  <c r="O86" i="194"/>
  <c r="N86" i="194"/>
  <c r="M86" i="194"/>
  <c r="L86" i="194"/>
  <c r="J86" i="194"/>
  <c r="AF4" i="194"/>
  <c r="G86" i="194"/>
  <c r="AD4" i="194"/>
  <c r="E86" i="194"/>
  <c r="AB4" i="194"/>
  <c r="C86" i="194"/>
  <c r="N85" i="194"/>
  <c r="F85" i="194"/>
  <c r="J83" i="194"/>
  <c r="C83" i="194"/>
  <c r="A65" i="194"/>
  <c r="AB34" i="194"/>
  <c r="AB33" i="194"/>
  <c r="AB32" i="194"/>
  <c r="AB31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9" i="194"/>
  <c r="AB17" i="194"/>
  <c r="AB16" i="194"/>
  <c r="AB15" i="194"/>
  <c r="D16" i="194"/>
  <c r="D15" i="194"/>
  <c r="O14" i="194"/>
  <c r="D14" i="194"/>
  <c r="D13" i="194"/>
  <c r="O10" i="194"/>
  <c r="D10" i="194"/>
  <c r="O9" i="194"/>
  <c r="D9" i="194"/>
  <c r="A7" i="194"/>
  <c r="A4" i="194"/>
  <c r="AB2" i="194"/>
  <c r="A2" i="194"/>
  <c r="AD128" i="193"/>
  <c r="O10" i="193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AD111" i="193"/>
  <c r="D16" i="193"/>
  <c r="AB111" i="193"/>
  <c r="AD110" i="193"/>
  <c r="AB110" i="193"/>
  <c r="AD109" i="193"/>
  <c r="AB109" i="193"/>
  <c r="AD108" i="193"/>
  <c r="D13" i="193"/>
  <c r="AB108" i="193"/>
  <c r="AD105" i="193"/>
  <c r="D10" i="193"/>
  <c r="AB105" i="193"/>
  <c r="AD104" i="193"/>
  <c r="AB104" i="193"/>
  <c r="O91" i="193"/>
  <c r="N91" i="193"/>
  <c r="M91" i="193"/>
  <c r="L91" i="193"/>
  <c r="K91" i="193"/>
  <c r="AF9" i="193"/>
  <c r="G91" i="193"/>
  <c r="AD9" i="193"/>
  <c r="E91" i="193"/>
  <c r="AB9" i="193"/>
  <c r="C91" i="193"/>
  <c r="O90" i="193"/>
  <c r="N90" i="193"/>
  <c r="M90" i="193"/>
  <c r="L90" i="193"/>
  <c r="K90" i="193"/>
  <c r="AF8" i="193"/>
  <c r="F90" i="193"/>
  <c r="G90" i="193"/>
  <c r="AD8" i="193"/>
  <c r="E90" i="193"/>
  <c r="AB8" i="193"/>
  <c r="C90" i="193"/>
  <c r="O89" i="193"/>
  <c r="M89" i="193"/>
  <c r="L89" i="193"/>
  <c r="J89" i="193"/>
  <c r="AF7" i="193"/>
  <c r="G89" i="193"/>
  <c r="AD7" i="193"/>
  <c r="E89" i="193"/>
  <c r="AB7" i="193"/>
  <c r="C89" i="193"/>
  <c r="O88" i="193"/>
  <c r="N88" i="193"/>
  <c r="M88" i="193"/>
  <c r="L88" i="193"/>
  <c r="J88" i="193"/>
  <c r="AF6" i="193"/>
  <c r="G88" i="193"/>
  <c r="AD6" i="193"/>
  <c r="D88" i="193"/>
  <c r="AB6" i="193"/>
  <c r="C88" i="193"/>
  <c r="O87" i="193"/>
  <c r="N87" i="193"/>
  <c r="M87" i="193"/>
  <c r="L87" i="193"/>
  <c r="J87" i="193"/>
  <c r="AF5" i="193"/>
  <c r="G87" i="193"/>
  <c r="AD5" i="193"/>
  <c r="E87" i="193"/>
  <c r="AB5" i="193"/>
  <c r="C87" i="193"/>
  <c r="O86" i="193"/>
  <c r="N86" i="193"/>
  <c r="M86" i="193"/>
  <c r="L86" i="193"/>
  <c r="J86" i="193"/>
  <c r="AF4" i="193"/>
  <c r="F86" i="193"/>
  <c r="AD4" i="193"/>
  <c r="E86" i="193"/>
  <c r="AB4" i="193"/>
  <c r="C86" i="193"/>
  <c r="N85" i="193"/>
  <c r="F85" i="193"/>
  <c r="J83" i="193"/>
  <c r="C83" i="193"/>
  <c r="A65" i="193"/>
  <c r="AB34" i="193"/>
  <c r="AB33" i="193"/>
  <c r="AB32" i="193"/>
  <c r="AB31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9" i="193"/>
  <c r="AB17" i="193"/>
  <c r="AB16" i="193"/>
  <c r="AB15" i="193"/>
  <c r="D15" i="193"/>
  <c r="O14" i="193"/>
  <c r="D14" i="193"/>
  <c r="O9" i="193"/>
  <c r="D9" i="193"/>
  <c r="O8" i="193"/>
  <c r="A7" i="193"/>
  <c r="A4" i="193"/>
  <c r="AB2" i="193"/>
  <c r="A2" i="193"/>
  <c r="AD128" i="192"/>
  <c r="AB128" i="192"/>
  <c r="AD127" i="192"/>
  <c r="AB127" i="192"/>
  <c r="AD125" i="192"/>
  <c r="AB125" i="192"/>
  <c r="AD124" i="192"/>
  <c r="AB124" i="192"/>
  <c r="AB122" i="192"/>
  <c r="AB121" i="192"/>
  <c r="AB120" i="192"/>
  <c r="AB118" i="192"/>
  <c r="O14" i="192"/>
  <c r="AD111" i="192"/>
  <c r="AB111" i="192"/>
  <c r="AD110" i="192"/>
  <c r="AB110" i="192"/>
  <c r="AD109" i="192"/>
  <c r="AB109" i="192"/>
  <c r="AD108" i="192"/>
  <c r="AB108" i="192"/>
  <c r="AD105" i="192"/>
  <c r="AB105" i="192"/>
  <c r="AD104" i="192"/>
  <c r="AB104" i="192"/>
  <c r="O91" i="192"/>
  <c r="N91" i="192"/>
  <c r="M91" i="192"/>
  <c r="L91" i="192"/>
  <c r="K91" i="192"/>
  <c r="AF9" i="192"/>
  <c r="G91" i="192"/>
  <c r="AD9" i="192"/>
  <c r="E91" i="192"/>
  <c r="AB9" i="192"/>
  <c r="C91" i="192"/>
  <c r="O90" i="192"/>
  <c r="N90" i="192"/>
  <c r="M90" i="192"/>
  <c r="L90" i="192"/>
  <c r="K90" i="192"/>
  <c r="AF8" i="192"/>
  <c r="F90" i="192"/>
  <c r="AD8" i="192"/>
  <c r="D90" i="192"/>
  <c r="AB8" i="192"/>
  <c r="C90" i="192"/>
  <c r="M89" i="192"/>
  <c r="L89" i="192"/>
  <c r="J89" i="192"/>
  <c r="AF7" i="192"/>
  <c r="G89" i="192"/>
  <c r="AD7" i="192"/>
  <c r="D89" i="192"/>
  <c r="AB7" i="192"/>
  <c r="C89" i="192"/>
  <c r="O88" i="192"/>
  <c r="N88" i="192"/>
  <c r="M88" i="192"/>
  <c r="L88" i="192"/>
  <c r="J88" i="192"/>
  <c r="AF6" i="192"/>
  <c r="F88" i="192"/>
  <c r="AD6" i="192"/>
  <c r="E88" i="192"/>
  <c r="AB6" i="192"/>
  <c r="C88" i="192"/>
  <c r="O87" i="192"/>
  <c r="N87" i="192"/>
  <c r="M87" i="192"/>
  <c r="L87" i="192"/>
  <c r="J87" i="192"/>
  <c r="AF5" i="192"/>
  <c r="F87" i="192"/>
  <c r="AD5" i="192"/>
  <c r="D87" i="192"/>
  <c r="AB5" i="192"/>
  <c r="C87" i="192"/>
  <c r="O86" i="192"/>
  <c r="N86" i="192"/>
  <c r="M86" i="192"/>
  <c r="L86" i="192"/>
  <c r="J86" i="192"/>
  <c r="AF4" i="192"/>
  <c r="G86" i="192"/>
  <c r="F86" i="192"/>
  <c r="AD4" i="192"/>
  <c r="E86" i="192"/>
  <c r="AB4" i="192"/>
  <c r="C86" i="192"/>
  <c r="N85" i="192"/>
  <c r="F85" i="192"/>
  <c r="J83" i="192"/>
  <c r="C83" i="192"/>
  <c r="A65" i="192"/>
  <c r="AB34" i="192"/>
  <c r="AB33" i="192"/>
  <c r="AB32" i="192"/>
  <c r="AB31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9" i="192"/>
  <c r="AB17" i="192"/>
  <c r="AB16" i="192"/>
  <c r="AB15" i="192"/>
  <c r="D16" i="192"/>
  <c r="D15" i="192"/>
  <c r="D14" i="192"/>
  <c r="D13" i="192"/>
  <c r="O10" i="192"/>
  <c r="D10" i="192"/>
  <c r="O9" i="192"/>
  <c r="D9" i="192"/>
  <c r="A7" i="192"/>
  <c r="A4" i="192"/>
  <c r="AB2" i="192"/>
  <c r="A2" i="192"/>
  <c r="AD128" i="191"/>
  <c r="AB128" i="191"/>
  <c r="AD127" i="191"/>
  <c r="AB127" i="191"/>
  <c r="AD125" i="191"/>
  <c r="AB125" i="191"/>
  <c r="AD124" i="191"/>
  <c r="AB124" i="191"/>
  <c r="AB122" i="191"/>
  <c r="AB121" i="191"/>
  <c r="AB120" i="191"/>
  <c r="AB118" i="191"/>
  <c r="AD111" i="191"/>
  <c r="AB111" i="191"/>
  <c r="AD110" i="191"/>
  <c r="AB110" i="191"/>
  <c r="AD109" i="191"/>
  <c r="AB109" i="191"/>
  <c r="AD108" i="191"/>
  <c r="AB108" i="191"/>
  <c r="AD105" i="191"/>
  <c r="AB105" i="191"/>
  <c r="AD104" i="191"/>
  <c r="AB104" i="191"/>
  <c r="O91" i="191"/>
  <c r="N91" i="191"/>
  <c r="M91" i="191"/>
  <c r="L91" i="191"/>
  <c r="K91" i="191"/>
  <c r="AF9" i="191"/>
  <c r="G91" i="191"/>
  <c r="AD9" i="191"/>
  <c r="D91" i="191"/>
  <c r="E91" i="191"/>
  <c r="AB9" i="191"/>
  <c r="C91" i="191"/>
  <c r="O90" i="191"/>
  <c r="N90" i="191"/>
  <c r="M90" i="191"/>
  <c r="L90" i="191"/>
  <c r="K90" i="191"/>
  <c r="AF8" i="191"/>
  <c r="F90" i="191"/>
  <c r="G90" i="191"/>
  <c r="AD8" i="191"/>
  <c r="E90" i="191"/>
  <c r="AB8" i="191"/>
  <c r="C90" i="191"/>
  <c r="O89" i="191"/>
  <c r="M89" i="191"/>
  <c r="L89" i="191"/>
  <c r="J89" i="191"/>
  <c r="AF7" i="191"/>
  <c r="G89" i="191"/>
  <c r="AD7" i="191"/>
  <c r="E89" i="191"/>
  <c r="AB7" i="191"/>
  <c r="C89" i="191"/>
  <c r="O88" i="191"/>
  <c r="N88" i="191"/>
  <c r="M88" i="191"/>
  <c r="L88" i="191"/>
  <c r="J88" i="191"/>
  <c r="AF6" i="191"/>
  <c r="F88" i="191"/>
  <c r="AD6" i="191"/>
  <c r="E88" i="191"/>
  <c r="AB6" i="191"/>
  <c r="C88" i="191"/>
  <c r="O87" i="191"/>
  <c r="N87" i="191"/>
  <c r="M87" i="191"/>
  <c r="L87" i="191"/>
  <c r="J87" i="191"/>
  <c r="AF5" i="191"/>
  <c r="G87" i="191"/>
  <c r="F87" i="191"/>
  <c r="AD5" i="191"/>
  <c r="D87" i="191"/>
  <c r="AB5" i="191"/>
  <c r="C87" i="191"/>
  <c r="O86" i="191"/>
  <c r="N86" i="191"/>
  <c r="M86" i="191"/>
  <c r="L86" i="191"/>
  <c r="J86" i="191"/>
  <c r="AF4" i="191"/>
  <c r="G86" i="191"/>
  <c r="F86" i="191"/>
  <c r="AD4" i="191"/>
  <c r="E86" i="191"/>
  <c r="D86" i="191"/>
  <c r="AB4" i="191"/>
  <c r="C86" i="191"/>
  <c r="N85" i="191"/>
  <c r="F85" i="191"/>
  <c r="J83" i="191"/>
  <c r="C83" i="191"/>
  <c r="A65" i="191"/>
  <c r="AB34" i="191"/>
  <c r="AB33" i="191"/>
  <c r="AB32" i="191"/>
  <c r="AB31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9" i="191"/>
  <c r="AB17" i="191"/>
  <c r="AB16" i="191"/>
  <c r="AB15" i="191"/>
  <c r="D16" i="191"/>
  <c r="D15" i="191"/>
  <c r="O14" i="191"/>
  <c r="D14" i="191"/>
  <c r="D13" i="191"/>
  <c r="O10" i="191"/>
  <c r="D10" i="191"/>
  <c r="O9" i="191"/>
  <c r="D9" i="191"/>
  <c r="O8" i="191"/>
  <c r="A7" i="191"/>
  <c r="A4" i="191"/>
  <c r="AB2" i="191"/>
  <c r="A2" i="191"/>
  <c r="AD128" i="190"/>
  <c r="AB128" i="190"/>
  <c r="AD127" i="190"/>
  <c r="AB127" i="190"/>
  <c r="AD125" i="190"/>
  <c r="AB125" i="190"/>
  <c r="AD124" i="190"/>
  <c r="AB124" i="190"/>
  <c r="AB122" i="190"/>
  <c r="AB121" i="190"/>
  <c r="AB120" i="190"/>
  <c r="AB118" i="190"/>
  <c r="O14" i="190"/>
  <c r="AD111" i="190"/>
  <c r="AB111" i="190"/>
  <c r="AD110" i="190"/>
  <c r="AB110" i="190"/>
  <c r="AD109" i="190"/>
  <c r="AB109" i="190"/>
  <c r="AD108" i="190"/>
  <c r="AB108" i="190"/>
  <c r="AD105" i="190"/>
  <c r="D10" i="190"/>
  <c r="AB105" i="190"/>
  <c r="AD104" i="190"/>
  <c r="AB104" i="190"/>
  <c r="O91" i="190"/>
  <c r="N91" i="190"/>
  <c r="M91" i="190"/>
  <c r="L91" i="190"/>
  <c r="K91" i="190"/>
  <c r="AF9" i="190"/>
  <c r="G91" i="190"/>
  <c r="AD9" i="190"/>
  <c r="E91" i="190"/>
  <c r="AB9" i="190"/>
  <c r="C91" i="190"/>
  <c r="O90" i="190"/>
  <c r="N90" i="190"/>
  <c r="M90" i="190"/>
  <c r="L90" i="190"/>
  <c r="K90" i="190"/>
  <c r="AF8" i="190"/>
  <c r="G90" i="190"/>
  <c r="AD8" i="190"/>
  <c r="E90" i="190"/>
  <c r="AB8" i="190"/>
  <c r="C90" i="190"/>
  <c r="O89" i="190"/>
  <c r="M89" i="190"/>
  <c r="L89" i="190"/>
  <c r="J89" i="190"/>
  <c r="AF7" i="190"/>
  <c r="G89" i="190"/>
  <c r="AD7" i="190"/>
  <c r="E89" i="190"/>
  <c r="AB7" i="190"/>
  <c r="C89" i="190"/>
  <c r="O88" i="190"/>
  <c r="N88" i="190"/>
  <c r="M88" i="190"/>
  <c r="L88" i="190"/>
  <c r="J88" i="190"/>
  <c r="AF6" i="190"/>
  <c r="G88" i="190"/>
  <c r="AD6" i="190"/>
  <c r="E88" i="190"/>
  <c r="AB6" i="190"/>
  <c r="C88" i="190"/>
  <c r="O87" i="190"/>
  <c r="N87" i="190"/>
  <c r="M87" i="190"/>
  <c r="L87" i="190"/>
  <c r="J87" i="190"/>
  <c r="AF5" i="190"/>
  <c r="G87" i="190"/>
  <c r="AD5" i="190"/>
  <c r="E87" i="190"/>
  <c r="AB5" i="190"/>
  <c r="C87" i="190"/>
  <c r="O86" i="190"/>
  <c r="N86" i="190"/>
  <c r="M86" i="190"/>
  <c r="L86" i="190"/>
  <c r="J86" i="190"/>
  <c r="AF4" i="190"/>
  <c r="F86" i="190"/>
  <c r="AD4" i="190"/>
  <c r="E86" i="190"/>
  <c r="AB4" i="190"/>
  <c r="C86" i="190"/>
  <c r="N85" i="190"/>
  <c r="F85" i="190"/>
  <c r="J83" i="190"/>
  <c r="C83" i="190"/>
  <c r="A65" i="190"/>
  <c r="AB34" i="190"/>
  <c r="AB33" i="190"/>
  <c r="AB32" i="190"/>
  <c r="AB31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9" i="190"/>
  <c r="AB17" i="190"/>
  <c r="AB16" i="190"/>
  <c r="AB15" i="190"/>
  <c r="D16" i="190"/>
  <c r="D15" i="190"/>
  <c r="D14" i="190"/>
  <c r="D13" i="190"/>
  <c r="O10" i="190"/>
  <c r="O9" i="190"/>
  <c r="D9" i="190"/>
  <c r="O8" i="190"/>
  <c r="A7" i="190"/>
  <c r="A4" i="190"/>
  <c r="AB2" i="190"/>
  <c r="A2" i="190"/>
  <c r="AD128" i="189"/>
  <c r="AB128" i="189"/>
  <c r="AD127" i="189"/>
  <c r="AB127" i="189"/>
  <c r="AD125" i="189"/>
  <c r="AB125" i="189"/>
  <c r="AD124" i="189"/>
  <c r="AB124" i="189"/>
  <c r="AB122" i="189"/>
  <c r="AB121" i="189"/>
  <c r="AB120" i="189"/>
  <c r="AB118" i="189"/>
  <c r="AD111" i="189"/>
  <c r="AB111" i="189"/>
  <c r="AD110" i="189"/>
  <c r="AB110" i="189"/>
  <c r="AD109" i="189"/>
  <c r="AB109" i="189"/>
  <c r="AD108" i="189"/>
  <c r="AB108" i="189"/>
  <c r="AD105" i="189"/>
  <c r="AB105" i="189"/>
  <c r="AD104" i="189"/>
  <c r="AB104" i="189"/>
  <c r="O91" i="189"/>
  <c r="N91" i="189"/>
  <c r="M91" i="189"/>
  <c r="L91" i="189"/>
  <c r="K91" i="189"/>
  <c r="AF9" i="189"/>
  <c r="G91" i="189"/>
  <c r="AD9" i="189"/>
  <c r="E91" i="189"/>
  <c r="D91" i="189"/>
  <c r="AB9" i="189"/>
  <c r="C91" i="189"/>
  <c r="O90" i="189"/>
  <c r="N90" i="189"/>
  <c r="M90" i="189"/>
  <c r="L90" i="189"/>
  <c r="K90" i="189"/>
  <c r="AF8" i="189"/>
  <c r="G90" i="189"/>
  <c r="F90" i="189"/>
  <c r="AD8" i="189"/>
  <c r="E90" i="189"/>
  <c r="AB8" i="189"/>
  <c r="C90" i="189"/>
  <c r="N89" i="189"/>
  <c r="M89" i="189"/>
  <c r="L89" i="189"/>
  <c r="J89" i="189"/>
  <c r="AF7" i="189"/>
  <c r="F89" i="189"/>
  <c r="AD7" i="189"/>
  <c r="E89" i="189"/>
  <c r="D89" i="189"/>
  <c r="AB7" i="189"/>
  <c r="C89" i="189"/>
  <c r="O88" i="189"/>
  <c r="N88" i="189"/>
  <c r="M88" i="189"/>
  <c r="L88" i="189"/>
  <c r="J88" i="189"/>
  <c r="AF6" i="189"/>
  <c r="F88" i="189"/>
  <c r="AD6" i="189"/>
  <c r="D88" i="189"/>
  <c r="AB6" i="189"/>
  <c r="C88" i="189"/>
  <c r="O87" i="189"/>
  <c r="N87" i="189"/>
  <c r="M87" i="189"/>
  <c r="L87" i="189"/>
  <c r="J87" i="189"/>
  <c r="AF5" i="189"/>
  <c r="G87" i="189"/>
  <c r="AD5" i="189"/>
  <c r="D87" i="189"/>
  <c r="AB5" i="189"/>
  <c r="C87" i="189"/>
  <c r="O86" i="189"/>
  <c r="N86" i="189"/>
  <c r="M86" i="189"/>
  <c r="L86" i="189"/>
  <c r="J86" i="189"/>
  <c r="AF4" i="189"/>
  <c r="G86" i="189"/>
  <c r="AD4" i="189"/>
  <c r="E86" i="189"/>
  <c r="AB4" i="189"/>
  <c r="C86" i="189"/>
  <c r="N85" i="189"/>
  <c r="F85" i="189"/>
  <c r="J83" i="189"/>
  <c r="C83" i="189"/>
  <c r="A65" i="189"/>
  <c r="AB34" i="189"/>
  <c r="AB33" i="189"/>
  <c r="AB32" i="189"/>
  <c r="AB31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9" i="189"/>
  <c r="AB17" i="189"/>
  <c r="AB16" i="189"/>
  <c r="AB15" i="189"/>
  <c r="D16" i="189"/>
  <c r="D15" i="189"/>
  <c r="O14" i="189"/>
  <c r="D14" i="189"/>
  <c r="D13" i="189"/>
  <c r="O10" i="189"/>
  <c r="D10" i="189"/>
  <c r="O9" i="189"/>
  <c r="D9" i="189"/>
  <c r="D8" i="189"/>
  <c r="A7" i="189"/>
  <c r="A4" i="189"/>
  <c r="AB2" i="189"/>
  <c r="A2" i="189"/>
  <c r="AD128" i="188"/>
  <c r="AB128" i="188"/>
  <c r="AD127" i="188"/>
  <c r="O9" i="188"/>
  <c r="AB127" i="188"/>
  <c r="AD125" i="188"/>
  <c r="AB125" i="188"/>
  <c r="AD124" i="188"/>
  <c r="AB124" i="188"/>
  <c r="AB122" i="188"/>
  <c r="AB121" i="188"/>
  <c r="AB120" i="188"/>
  <c r="AB118" i="188"/>
  <c r="O14" i="188"/>
  <c r="AD111" i="188"/>
  <c r="AB111" i="188"/>
  <c r="AD110" i="188"/>
  <c r="D15" i="188"/>
  <c r="AB110" i="188"/>
  <c r="AD109" i="188"/>
  <c r="AB109" i="188"/>
  <c r="AD108" i="188"/>
  <c r="AB108" i="188"/>
  <c r="AD105" i="188"/>
  <c r="AB105" i="188"/>
  <c r="AD104" i="188"/>
  <c r="D9" i="188"/>
  <c r="AB104" i="188"/>
  <c r="O91" i="188"/>
  <c r="N91" i="188"/>
  <c r="M91" i="188"/>
  <c r="L91" i="188"/>
  <c r="K91" i="188"/>
  <c r="AF9" i="188"/>
  <c r="G91" i="188"/>
  <c r="AD9" i="188"/>
  <c r="D91" i="188"/>
  <c r="AB9" i="188"/>
  <c r="C91" i="188"/>
  <c r="O90" i="188"/>
  <c r="N90" i="188"/>
  <c r="M90" i="188"/>
  <c r="L90" i="188"/>
  <c r="K90" i="188"/>
  <c r="AF8" i="188"/>
  <c r="G90" i="188"/>
  <c r="AD8" i="188"/>
  <c r="D90" i="188"/>
  <c r="E90" i="188"/>
  <c r="AB8" i="188"/>
  <c r="C90" i="188"/>
  <c r="N89" i="188"/>
  <c r="M89" i="188"/>
  <c r="L89" i="188"/>
  <c r="J89" i="188"/>
  <c r="AF7" i="188"/>
  <c r="G89" i="188"/>
  <c r="AD7" i="188"/>
  <c r="D89" i="188"/>
  <c r="AB7" i="188"/>
  <c r="C89" i="188"/>
  <c r="O88" i="188"/>
  <c r="N88" i="188"/>
  <c r="M88" i="188"/>
  <c r="L88" i="188"/>
  <c r="J88" i="188"/>
  <c r="AF6" i="188"/>
  <c r="F88" i="188"/>
  <c r="AD6" i="188"/>
  <c r="E88" i="188"/>
  <c r="AB6" i="188"/>
  <c r="C88" i="188"/>
  <c r="O87" i="188"/>
  <c r="N87" i="188"/>
  <c r="M87" i="188"/>
  <c r="L87" i="188"/>
  <c r="J87" i="188"/>
  <c r="AF5" i="188"/>
  <c r="G87" i="188"/>
  <c r="AD5" i="188"/>
  <c r="D87" i="188"/>
  <c r="AB5" i="188"/>
  <c r="C87" i="188"/>
  <c r="O86" i="188"/>
  <c r="N86" i="188"/>
  <c r="M86" i="188"/>
  <c r="L86" i="188"/>
  <c r="J86" i="188"/>
  <c r="AF4" i="188"/>
  <c r="G86" i="188"/>
  <c r="AD4" i="188"/>
  <c r="E86" i="188"/>
  <c r="AB4" i="188"/>
  <c r="C86" i="188"/>
  <c r="N85" i="188"/>
  <c r="F85" i="188"/>
  <c r="J83" i="188"/>
  <c r="C83" i="188"/>
  <c r="A65" i="188"/>
  <c r="AB34" i="188"/>
  <c r="AB33" i="188"/>
  <c r="AB32" i="188"/>
  <c r="AB31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9" i="188"/>
  <c r="AB17" i="188"/>
  <c r="AB16" i="188"/>
  <c r="AB15" i="188"/>
  <c r="D16" i="188"/>
  <c r="D14" i="188"/>
  <c r="D13" i="188"/>
  <c r="O10" i="188"/>
  <c r="D10" i="188"/>
  <c r="O8" i="188"/>
  <c r="A7" i="188"/>
  <c r="A4" i="188"/>
  <c r="AB2" i="188"/>
  <c r="A2" i="188"/>
  <c r="AD128" i="187"/>
  <c r="AB128" i="187"/>
  <c r="AD127" i="187"/>
  <c r="O9" i="187"/>
  <c r="AB127" i="187"/>
  <c r="AD125" i="187"/>
  <c r="AB125" i="187"/>
  <c r="AD124" i="187"/>
  <c r="AB124" i="187"/>
  <c r="AB122" i="187"/>
  <c r="AB121" i="187"/>
  <c r="AB120" i="187"/>
  <c r="AB118" i="187"/>
  <c r="O14" i="187"/>
  <c r="AD111" i="187"/>
  <c r="AB111" i="187"/>
  <c r="AD110" i="187"/>
  <c r="D15" i="187"/>
  <c r="AB110" i="187"/>
  <c r="AD109" i="187"/>
  <c r="AB109" i="187"/>
  <c r="AD108" i="187"/>
  <c r="D13" i="187"/>
  <c r="AB108" i="187"/>
  <c r="AD105" i="187"/>
  <c r="AB105" i="187"/>
  <c r="AD104" i="187"/>
  <c r="D9" i="187"/>
  <c r="AB104" i="187"/>
  <c r="O91" i="187"/>
  <c r="N91" i="187"/>
  <c r="M91" i="187"/>
  <c r="L91" i="187"/>
  <c r="K91" i="187"/>
  <c r="AF9" i="187"/>
  <c r="G91" i="187"/>
  <c r="AD9" i="187"/>
  <c r="D91" i="187"/>
  <c r="AB9" i="187"/>
  <c r="C91" i="187"/>
  <c r="O90" i="187"/>
  <c r="N90" i="187"/>
  <c r="M90" i="187"/>
  <c r="L90" i="187"/>
  <c r="K90" i="187"/>
  <c r="AF8" i="187"/>
  <c r="F90" i="187"/>
  <c r="G90" i="187"/>
  <c r="AD8" i="187"/>
  <c r="E90" i="187"/>
  <c r="AB8" i="187"/>
  <c r="C90" i="187"/>
  <c r="O89" i="187"/>
  <c r="N89" i="187"/>
  <c r="M89" i="187"/>
  <c r="L89" i="187"/>
  <c r="J89" i="187"/>
  <c r="AF7" i="187"/>
  <c r="G89" i="187"/>
  <c r="AD7" i="187"/>
  <c r="D89" i="187"/>
  <c r="AB7" i="187"/>
  <c r="C89" i="187"/>
  <c r="O88" i="187"/>
  <c r="N88" i="187"/>
  <c r="M88" i="187"/>
  <c r="L88" i="187"/>
  <c r="J88" i="187"/>
  <c r="AF6" i="187"/>
  <c r="F88" i="187"/>
  <c r="AD6" i="187"/>
  <c r="D88" i="187"/>
  <c r="AB6" i="187"/>
  <c r="C88" i="187"/>
  <c r="O87" i="187"/>
  <c r="N87" i="187"/>
  <c r="M87" i="187"/>
  <c r="L87" i="187"/>
  <c r="J87" i="187"/>
  <c r="AF5" i="187"/>
  <c r="G87" i="187"/>
  <c r="AD5" i="187"/>
  <c r="D87" i="187"/>
  <c r="AB5" i="187"/>
  <c r="C87" i="187"/>
  <c r="O86" i="187"/>
  <c r="N86" i="187"/>
  <c r="M86" i="187"/>
  <c r="L86" i="187"/>
  <c r="J86" i="187"/>
  <c r="AF4" i="187"/>
  <c r="G86" i="187"/>
  <c r="AD4" i="187"/>
  <c r="E86" i="187"/>
  <c r="AB4" i="187"/>
  <c r="C86" i="187"/>
  <c r="N85" i="187"/>
  <c r="F85" i="187"/>
  <c r="J83" i="187"/>
  <c r="C83" i="187"/>
  <c r="A65" i="187"/>
  <c r="AB34" i="187"/>
  <c r="AB33" i="187"/>
  <c r="AB32" i="187"/>
  <c r="AB31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9" i="187"/>
  <c r="AB17" i="187"/>
  <c r="AB16" i="187"/>
  <c r="AB15" i="187"/>
  <c r="D16" i="187"/>
  <c r="D14" i="187"/>
  <c r="O10" i="187"/>
  <c r="D10" i="187"/>
  <c r="A7" i="187"/>
  <c r="A4" i="187"/>
  <c r="AB2" i="187"/>
  <c r="A2" i="187"/>
  <c r="AD128" i="186"/>
  <c r="AB128" i="186"/>
  <c r="AD127" i="186"/>
  <c r="AB127" i="186"/>
  <c r="AD125" i="186"/>
  <c r="AB125" i="186"/>
  <c r="AD124" i="186"/>
  <c r="AB124" i="186"/>
  <c r="AB122" i="186"/>
  <c r="AB121" i="186"/>
  <c r="AB120" i="186"/>
  <c r="AB118" i="186"/>
  <c r="O14" i="186"/>
  <c r="AD111" i="186"/>
  <c r="D16" i="186"/>
  <c r="AB111" i="186"/>
  <c r="AD110" i="186"/>
  <c r="AB110" i="186"/>
  <c r="AD109" i="186"/>
  <c r="D14" i="186"/>
  <c r="AB109" i="186"/>
  <c r="AD108" i="186"/>
  <c r="AB108" i="186"/>
  <c r="AD105" i="186"/>
  <c r="AB105" i="186"/>
  <c r="AD104" i="186"/>
  <c r="AB104" i="186"/>
  <c r="O91" i="186"/>
  <c r="N91" i="186"/>
  <c r="M91" i="186"/>
  <c r="L91" i="186"/>
  <c r="K91" i="186"/>
  <c r="AF9" i="186"/>
  <c r="F91" i="186"/>
  <c r="AD9" i="186"/>
  <c r="E91" i="186"/>
  <c r="AB9" i="186"/>
  <c r="C91" i="186"/>
  <c r="O90" i="186"/>
  <c r="N90" i="186"/>
  <c r="M90" i="186"/>
  <c r="L90" i="186"/>
  <c r="K90" i="186"/>
  <c r="AF8" i="186"/>
  <c r="G90" i="186"/>
  <c r="AD8" i="186"/>
  <c r="E90" i="186"/>
  <c r="AB8" i="186"/>
  <c r="C90" i="186"/>
  <c r="O89" i="186"/>
  <c r="N89" i="186"/>
  <c r="M89" i="186"/>
  <c r="L89" i="186"/>
  <c r="J89" i="186"/>
  <c r="AF7" i="186"/>
  <c r="F89" i="186"/>
  <c r="AD7" i="186"/>
  <c r="D89" i="186"/>
  <c r="AB7" i="186"/>
  <c r="C89" i="186"/>
  <c r="O88" i="186"/>
  <c r="N88" i="186"/>
  <c r="M88" i="186"/>
  <c r="L88" i="186"/>
  <c r="J88" i="186"/>
  <c r="AF6" i="186"/>
  <c r="F88" i="186"/>
  <c r="AD6" i="186"/>
  <c r="D88" i="186"/>
  <c r="AB6" i="186"/>
  <c r="C88" i="186"/>
  <c r="O87" i="186"/>
  <c r="N87" i="186"/>
  <c r="M87" i="186"/>
  <c r="L87" i="186"/>
  <c r="J87" i="186"/>
  <c r="AF5" i="186"/>
  <c r="F87" i="186"/>
  <c r="AD5" i="186"/>
  <c r="E87" i="186"/>
  <c r="AB5" i="186"/>
  <c r="C87" i="186"/>
  <c r="O86" i="186"/>
  <c r="N86" i="186"/>
  <c r="M86" i="186"/>
  <c r="L86" i="186"/>
  <c r="J86" i="186"/>
  <c r="AF4" i="186"/>
  <c r="F86" i="186"/>
  <c r="AD4" i="186"/>
  <c r="D86" i="186"/>
  <c r="AB4" i="186"/>
  <c r="C86" i="186"/>
  <c r="N85" i="186"/>
  <c r="F85" i="186"/>
  <c r="J83" i="186"/>
  <c r="C83" i="186"/>
  <c r="A65" i="186"/>
  <c r="AB34" i="186"/>
  <c r="AB33" i="186"/>
  <c r="AB32" i="186"/>
  <c r="AB31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9" i="186"/>
  <c r="AB17" i="186"/>
  <c r="AB16" i="186"/>
  <c r="AB15" i="186"/>
  <c r="D15" i="186"/>
  <c r="D13" i="186"/>
  <c r="O10" i="186"/>
  <c r="D10" i="186"/>
  <c r="O9" i="186"/>
  <c r="D9" i="186"/>
  <c r="A7" i="186"/>
  <c r="A4" i="186"/>
  <c r="AB2" i="186"/>
  <c r="A2" i="186"/>
  <c r="AD128" i="185"/>
  <c r="AB128" i="185"/>
  <c r="AD127" i="185"/>
  <c r="O9" i="185"/>
  <c r="AB127" i="185"/>
  <c r="AD125" i="185"/>
  <c r="AB125" i="185"/>
  <c r="AD124" i="185"/>
  <c r="AB124" i="185"/>
  <c r="AB122" i="185"/>
  <c r="AB121" i="185"/>
  <c r="AB120" i="185"/>
  <c r="AB118" i="185"/>
  <c r="O14" i="185"/>
  <c r="AD111" i="185"/>
  <c r="D16" i="185"/>
  <c r="AB111" i="185"/>
  <c r="AD110" i="185"/>
  <c r="D15" i="185"/>
  <c r="AB110" i="185"/>
  <c r="AD109" i="185"/>
  <c r="AB109" i="185"/>
  <c r="AD108" i="185"/>
  <c r="D13" i="185"/>
  <c r="AB108" i="185"/>
  <c r="AD105" i="185"/>
  <c r="AB105" i="185"/>
  <c r="AD104" i="185"/>
  <c r="D9" i="185"/>
  <c r="AB104" i="185"/>
  <c r="O91" i="185"/>
  <c r="N91" i="185"/>
  <c r="M91" i="185"/>
  <c r="L91" i="185"/>
  <c r="K91" i="185"/>
  <c r="AF9" i="185"/>
  <c r="G91" i="185"/>
  <c r="AD9" i="185"/>
  <c r="D91" i="185"/>
  <c r="AB9" i="185"/>
  <c r="C91" i="185"/>
  <c r="O90" i="185"/>
  <c r="N90" i="185"/>
  <c r="M90" i="185"/>
  <c r="L90" i="185"/>
  <c r="K90" i="185"/>
  <c r="AF8" i="185"/>
  <c r="F90" i="185"/>
  <c r="AD8" i="185"/>
  <c r="E90" i="185"/>
  <c r="AB8" i="185"/>
  <c r="C90" i="185"/>
  <c r="O89" i="185"/>
  <c r="N89" i="185"/>
  <c r="M89" i="185"/>
  <c r="L89" i="185"/>
  <c r="J89" i="185"/>
  <c r="AF7" i="185"/>
  <c r="G89" i="185"/>
  <c r="AD7" i="185"/>
  <c r="E89" i="185"/>
  <c r="D89" i="185"/>
  <c r="AB7" i="185"/>
  <c r="C89" i="185"/>
  <c r="O88" i="185"/>
  <c r="N88" i="185"/>
  <c r="M88" i="185"/>
  <c r="L88" i="185"/>
  <c r="J88" i="185"/>
  <c r="AF6" i="185"/>
  <c r="F88" i="185"/>
  <c r="AD6" i="185"/>
  <c r="E88" i="185"/>
  <c r="AB6" i="185"/>
  <c r="C88" i="185"/>
  <c r="O87" i="185"/>
  <c r="N87" i="185"/>
  <c r="M87" i="185"/>
  <c r="L87" i="185"/>
  <c r="J87" i="185"/>
  <c r="AF5" i="185"/>
  <c r="G87" i="185"/>
  <c r="AD5" i="185"/>
  <c r="E87" i="185"/>
  <c r="D87" i="185"/>
  <c r="AB5" i="185"/>
  <c r="C87" i="185"/>
  <c r="O86" i="185"/>
  <c r="N86" i="185"/>
  <c r="M86" i="185"/>
  <c r="L86" i="185"/>
  <c r="J86" i="185"/>
  <c r="AF4" i="185"/>
  <c r="F86" i="185"/>
  <c r="AD4" i="185"/>
  <c r="E86" i="185"/>
  <c r="AB4" i="185"/>
  <c r="C86" i="185"/>
  <c r="N85" i="185"/>
  <c r="F85" i="185"/>
  <c r="J83" i="185"/>
  <c r="C83" i="185"/>
  <c r="A65" i="185"/>
  <c r="AB34" i="185"/>
  <c r="AB33" i="185"/>
  <c r="AB32" i="185"/>
  <c r="AB31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9" i="185"/>
  <c r="AB17" i="185"/>
  <c r="AB16" i="185"/>
  <c r="AB15" i="185"/>
  <c r="D14" i="185"/>
  <c r="O10" i="185"/>
  <c r="D10" i="185"/>
  <c r="O8" i="185"/>
  <c r="D8" i="185"/>
  <c r="A7" i="185"/>
  <c r="A4" i="185"/>
  <c r="AB2" i="185"/>
  <c r="A2" i="185"/>
  <c r="AD128" i="184"/>
  <c r="O10" i="184"/>
  <c r="AB128" i="184"/>
  <c r="AD127" i="184"/>
  <c r="AB127" i="184"/>
  <c r="AD125" i="184"/>
  <c r="AB125" i="184"/>
  <c r="AD124" i="184"/>
  <c r="AB124" i="184"/>
  <c r="AB122" i="184"/>
  <c r="AB121" i="184"/>
  <c r="AB120" i="184"/>
  <c r="AB118" i="184"/>
  <c r="AD111" i="184"/>
  <c r="AB111" i="184"/>
  <c r="AD110" i="184"/>
  <c r="AB110" i="184"/>
  <c r="AD109" i="184"/>
  <c r="D14" i="184"/>
  <c r="AB109" i="184"/>
  <c r="AD108" i="184"/>
  <c r="AB108" i="184"/>
  <c r="AD105" i="184"/>
  <c r="D10" i="184"/>
  <c r="AB105" i="184"/>
  <c r="AD104" i="184"/>
  <c r="AB104" i="184"/>
  <c r="O91" i="184"/>
  <c r="N91" i="184"/>
  <c r="M91" i="184"/>
  <c r="L91" i="184"/>
  <c r="K91" i="184"/>
  <c r="AF9" i="184"/>
  <c r="G91" i="184"/>
  <c r="AD9" i="184"/>
  <c r="E91" i="184"/>
  <c r="D91" i="184"/>
  <c r="AB9" i="184"/>
  <c r="C91" i="184"/>
  <c r="O90" i="184"/>
  <c r="N90" i="184"/>
  <c r="M90" i="184"/>
  <c r="L90" i="184"/>
  <c r="K90" i="184"/>
  <c r="AF8" i="184"/>
  <c r="F90" i="184"/>
  <c r="AD8" i="184"/>
  <c r="E90" i="184"/>
  <c r="AB8" i="184"/>
  <c r="C90" i="184"/>
  <c r="O89" i="184"/>
  <c r="N89" i="184"/>
  <c r="M89" i="184"/>
  <c r="L89" i="184"/>
  <c r="J89" i="184"/>
  <c r="AF7" i="184"/>
  <c r="G89" i="184"/>
  <c r="AD7" i="184"/>
  <c r="E89" i="184"/>
  <c r="AB7" i="184"/>
  <c r="C89" i="184"/>
  <c r="O88" i="184"/>
  <c r="N88" i="184"/>
  <c r="M88" i="184"/>
  <c r="L88" i="184"/>
  <c r="J88" i="184"/>
  <c r="AF6" i="184"/>
  <c r="F88" i="184"/>
  <c r="AD6" i="184"/>
  <c r="E88" i="184"/>
  <c r="AB6" i="184"/>
  <c r="C88" i="184"/>
  <c r="O87" i="184"/>
  <c r="N87" i="184"/>
  <c r="M87" i="184"/>
  <c r="L87" i="184"/>
  <c r="J87" i="184"/>
  <c r="AF5" i="184"/>
  <c r="G87" i="184"/>
  <c r="AD5" i="184"/>
  <c r="E87" i="184"/>
  <c r="D87" i="184"/>
  <c r="AB5" i="184"/>
  <c r="C87" i="184"/>
  <c r="O86" i="184"/>
  <c r="N86" i="184"/>
  <c r="M86" i="184"/>
  <c r="L86" i="184"/>
  <c r="J86" i="184"/>
  <c r="AF4" i="184"/>
  <c r="F86" i="184"/>
  <c r="AD4" i="184"/>
  <c r="E86" i="184"/>
  <c r="AB4" i="184"/>
  <c r="C86" i="184"/>
  <c r="N85" i="184"/>
  <c r="F85" i="184"/>
  <c r="J83" i="184"/>
  <c r="C83" i="184"/>
  <c r="A65" i="184"/>
  <c r="AB34" i="184"/>
  <c r="AB33" i="184"/>
  <c r="AB32" i="184"/>
  <c r="AB31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9" i="184"/>
  <c r="AB17" i="184"/>
  <c r="AB16" i="184"/>
  <c r="AB15" i="184"/>
  <c r="D16" i="184"/>
  <c r="D15" i="184"/>
  <c r="O14" i="184"/>
  <c r="D13" i="184"/>
  <c r="O9" i="184"/>
  <c r="D9" i="184"/>
  <c r="D8" i="184"/>
  <c r="A7" i="184"/>
  <c r="A4" i="184"/>
  <c r="AB2" i="184"/>
  <c r="A2" i="184"/>
  <c r="AD128" i="183"/>
  <c r="AB128" i="183"/>
  <c r="AD127" i="183"/>
  <c r="O9" i="183"/>
  <c r="AB127" i="183"/>
  <c r="AD125" i="183"/>
  <c r="AB125" i="183"/>
  <c r="AD124" i="183"/>
  <c r="AB124" i="183"/>
  <c r="AB122" i="183"/>
  <c r="AB121" i="183"/>
  <c r="AB120" i="183"/>
  <c r="AB118" i="183"/>
  <c r="AD111" i="183"/>
  <c r="AB111" i="183"/>
  <c r="AD110" i="183"/>
  <c r="D15" i="183"/>
  <c r="AB110" i="183"/>
  <c r="AD109" i="183"/>
  <c r="AB109" i="183"/>
  <c r="AD108" i="183"/>
  <c r="AB108" i="183"/>
  <c r="AD105" i="183"/>
  <c r="AB105" i="183"/>
  <c r="AD104" i="183"/>
  <c r="AB104" i="183"/>
  <c r="O91" i="183"/>
  <c r="N91" i="183"/>
  <c r="M91" i="183"/>
  <c r="L91" i="183"/>
  <c r="K91" i="183"/>
  <c r="AF9" i="183"/>
  <c r="G91" i="183"/>
  <c r="AD9" i="183"/>
  <c r="E91" i="183"/>
  <c r="AB9" i="183"/>
  <c r="C91" i="183"/>
  <c r="O90" i="183"/>
  <c r="N90" i="183"/>
  <c r="M90" i="183"/>
  <c r="L90" i="183"/>
  <c r="K90" i="183"/>
  <c r="AF8" i="183"/>
  <c r="G90" i="183"/>
  <c r="AD8" i="183"/>
  <c r="E90" i="183"/>
  <c r="AB8" i="183"/>
  <c r="C90" i="183"/>
  <c r="O89" i="183"/>
  <c r="N89" i="183"/>
  <c r="M89" i="183"/>
  <c r="L89" i="183"/>
  <c r="J89" i="183"/>
  <c r="AF7" i="183"/>
  <c r="F89" i="183"/>
  <c r="AD7" i="183"/>
  <c r="E89" i="183"/>
  <c r="D89" i="183"/>
  <c r="AB7" i="183"/>
  <c r="C89" i="183"/>
  <c r="O88" i="183"/>
  <c r="N88" i="183"/>
  <c r="M88" i="183"/>
  <c r="L88" i="183"/>
  <c r="J88" i="183"/>
  <c r="AF6" i="183"/>
  <c r="F88" i="183"/>
  <c r="AD6" i="183"/>
  <c r="D88" i="183"/>
  <c r="AB6" i="183"/>
  <c r="C88" i="183"/>
  <c r="O87" i="183"/>
  <c r="N87" i="183"/>
  <c r="M87" i="183"/>
  <c r="L87" i="183"/>
  <c r="J87" i="183"/>
  <c r="AF5" i="183"/>
  <c r="G87" i="183"/>
  <c r="AD5" i="183"/>
  <c r="E87" i="183"/>
  <c r="AB5" i="183"/>
  <c r="C87" i="183"/>
  <c r="O86" i="183"/>
  <c r="N86" i="183"/>
  <c r="M86" i="183"/>
  <c r="L86" i="183"/>
  <c r="J86" i="183"/>
  <c r="AF4" i="183"/>
  <c r="F86" i="183"/>
  <c r="AD4" i="183"/>
  <c r="E86" i="183"/>
  <c r="AB4" i="183"/>
  <c r="C86" i="183"/>
  <c r="N85" i="183"/>
  <c r="F85" i="183"/>
  <c r="J83" i="183"/>
  <c r="C83" i="183"/>
  <c r="A65" i="183"/>
  <c r="AB34" i="183"/>
  <c r="AB33" i="183"/>
  <c r="AB32" i="183"/>
  <c r="AB31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9" i="183"/>
  <c r="AB17" i="183"/>
  <c r="AB16" i="183"/>
  <c r="AB15" i="183"/>
  <c r="D16" i="183"/>
  <c r="O14" i="183"/>
  <c r="D14" i="183"/>
  <c r="D13" i="183"/>
  <c r="O10" i="183"/>
  <c r="D10" i="183"/>
  <c r="D9" i="183"/>
  <c r="O8" i="183"/>
  <c r="A7" i="183"/>
  <c r="A4" i="183"/>
  <c r="AB2" i="183"/>
  <c r="A2" i="183"/>
  <c r="AD128" i="182"/>
  <c r="O10" i="182"/>
  <c r="AB128" i="182"/>
  <c r="AD127" i="182"/>
  <c r="O9" i="182"/>
  <c r="AB127" i="182"/>
  <c r="AD125" i="182"/>
  <c r="AB125" i="182"/>
  <c r="AD124" i="182"/>
  <c r="AB124" i="182"/>
  <c r="AB122" i="182"/>
  <c r="AB121" i="182"/>
  <c r="AB120" i="182"/>
  <c r="AB118" i="182"/>
  <c r="AD111" i="182"/>
  <c r="D16" i="182"/>
  <c r="AB111" i="182"/>
  <c r="AD110" i="182"/>
  <c r="AB110" i="182"/>
  <c r="AD109" i="182"/>
  <c r="D14" i="182"/>
  <c r="AB109" i="182"/>
  <c r="AD108" i="182"/>
  <c r="AB108" i="182"/>
  <c r="AD105" i="182"/>
  <c r="D10" i="182"/>
  <c r="AB105" i="182"/>
  <c r="AD104" i="182"/>
  <c r="AB104" i="182"/>
  <c r="O91" i="182"/>
  <c r="N91" i="182"/>
  <c r="M91" i="182"/>
  <c r="L91" i="182"/>
  <c r="K91" i="182"/>
  <c r="AF9" i="182"/>
  <c r="F91" i="182"/>
  <c r="AD9" i="182"/>
  <c r="E91" i="182"/>
  <c r="AB9" i="182"/>
  <c r="C91" i="182"/>
  <c r="O90" i="182"/>
  <c r="N90" i="182"/>
  <c r="M90" i="182"/>
  <c r="L90" i="182"/>
  <c r="K90" i="182"/>
  <c r="AF8" i="182"/>
  <c r="F90" i="182"/>
  <c r="AD8" i="182"/>
  <c r="E90" i="182"/>
  <c r="AB8" i="182"/>
  <c r="C90" i="182"/>
  <c r="O89" i="182"/>
  <c r="M89" i="182"/>
  <c r="L89" i="182"/>
  <c r="J89" i="182"/>
  <c r="AF7" i="182"/>
  <c r="F89" i="182"/>
  <c r="AD7" i="182"/>
  <c r="D89" i="182"/>
  <c r="AB7" i="182"/>
  <c r="C89" i="182"/>
  <c r="O88" i="182"/>
  <c r="N88" i="182"/>
  <c r="M88" i="182"/>
  <c r="L88" i="182"/>
  <c r="J88" i="182"/>
  <c r="AF6" i="182"/>
  <c r="G88" i="182"/>
  <c r="AD6" i="182"/>
  <c r="E88" i="182"/>
  <c r="AB6" i="182"/>
  <c r="C88" i="182"/>
  <c r="O87" i="182"/>
  <c r="N87" i="182"/>
  <c r="M87" i="182"/>
  <c r="L87" i="182"/>
  <c r="J87" i="182"/>
  <c r="AF5" i="182"/>
  <c r="F87" i="182"/>
  <c r="AD5" i="182"/>
  <c r="E87" i="182"/>
  <c r="AB5" i="182"/>
  <c r="C87" i="182"/>
  <c r="O86" i="182"/>
  <c r="N86" i="182"/>
  <c r="M86" i="182"/>
  <c r="L86" i="182"/>
  <c r="J86" i="182"/>
  <c r="AF4" i="182"/>
  <c r="F86" i="182"/>
  <c r="G86" i="182"/>
  <c r="AD4" i="182"/>
  <c r="E86" i="182"/>
  <c r="AB4" i="182"/>
  <c r="C86" i="182"/>
  <c r="N85" i="182"/>
  <c r="F85" i="182"/>
  <c r="J83" i="182"/>
  <c r="C83" i="182"/>
  <c r="A65" i="182"/>
  <c r="AB34" i="182"/>
  <c r="AB33" i="182"/>
  <c r="AB32" i="182"/>
  <c r="AB31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9" i="182"/>
  <c r="AB17" i="182"/>
  <c r="AB16" i="182"/>
  <c r="AB15" i="182"/>
  <c r="D15" i="182"/>
  <c r="O14" i="182"/>
  <c r="D13" i="182"/>
  <c r="D9" i="182"/>
  <c r="A7" i="182"/>
  <c r="A4" i="182"/>
  <c r="AB2" i="182"/>
  <c r="A2" i="182"/>
  <c r="AD128" i="181"/>
  <c r="AB128" i="181"/>
  <c r="AD127" i="181"/>
  <c r="AB127" i="181"/>
  <c r="AD125" i="181"/>
  <c r="AB125" i="181"/>
  <c r="AD124" i="181"/>
  <c r="AB124" i="181"/>
  <c r="AB122" i="181"/>
  <c r="AB121" i="181"/>
  <c r="AB120" i="181"/>
  <c r="AB118" i="181"/>
  <c r="O14" i="181"/>
  <c r="AD111" i="181"/>
  <c r="AB111" i="181"/>
  <c r="AD110" i="181"/>
  <c r="AB110" i="181"/>
  <c r="AD109" i="181"/>
  <c r="AB109" i="181"/>
  <c r="AD108" i="181"/>
  <c r="AB108" i="181"/>
  <c r="AD105" i="181"/>
  <c r="AB105" i="181"/>
  <c r="AD104" i="181"/>
  <c r="AB104" i="181"/>
  <c r="O91" i="181"/>
  <c r="N91" i="181"/>
  <c r="M91" i="181"/>
  <c r="L91" i="181"/>
  <c r="K91" i="181"/>
  <c r="AF9" i="181"/>
  <c r="G91" i="181"/>
  <c r="AD9" i="181"/>
  <c r="D91" i="181"/>
  <c r="E91" i="181"/>
  <c r="AB9" i="181"/>
  <c r="C91" i="181"/>
  <c r="O90" i="181"/>
  <c r="N90" i="181"/>
  <c r="M90" i="181"/>
  <c r="L90" i="181"/>
  <c r="K90" i="181"/>
  <c r="AF8" i="181"/>
  <c r="G90" i="181"/>
  <c r="F90" i="181"/>
  <c r="AD8" i="181"/>
  <c r="E90" i="181"/>
  <c r="AB8" i="181"/>
  <c r="C90" i="181"/>
  <c r="O89" i="181"/>
  <c r="M89" i="181"/>
  <c r="L89" i="181"/>
  <c r="J89" i="181"/>
  <c r="AF7" i="181"/>
  <c r="G89" i="181"/>
  <c r="AD7" i="181"/>
  <c r="E89" i="181"/>
  <c r="AB7" i="181"/>
  <c r="C89" i="181"/>
  <c r="O88" i="181"/>
  <c r="N88" i="181"/>
  <c r="M88" i="181"/>
  <c r="L88" i="181"/>
  <c r="J88" i="181"/>
  <c r="AF6" i="181"/>
  <c r="F88" i="181"/>
  <c r="AD6" i="181"/>
  <c r="E88" i="181"/>
  <c r="AB6" i="181"/>
  <c r="C88" i="181"/>
  <c r="O87" i="181"/>
  <c r="N87" i="181"/>
  <c r="M87" i="181"/>
  <c r="L87" i="181"/>
  <c r="J87" i="181"/>
  <c r="AF5" i="181"/>
  <c r="G87" i="181"/>
  <c r="AD5" i="181"/>
  <c r="E87" i="181"/>
  <c r="AB5" i="181"/>
  <c r="C87" i="181"/>
  <c r="O86" i="181"/>
  <c r="N86" i="181"/>
  <c r="M86" i="181"/>
  <c r="L86" i="181"/>
  <c r="J86" i="181"/>
  <c r="AF4" i="181"/>
  <c r="F86" i="181"/>
  <c r="AD4" i="181"/>
  <c r="E86" i="181"/>
  <c r="AB4" i="181"/>
  <c r="C86" i="181"/>
  <c r="N85" i="181"/>
  <c r="F85" i="181"/>
  <c r="J83" i="181"/>
  <c r="C83" i="181"/>
  <c r="A65" i="181"/>
  <c r="AB34" i="181"/>
  <c r="AB33" i="181"/>
  <c r="AB32" i="181"/>
  <c r="AB31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9" i="181"/>
  <c r="AB17" i="181"/>
  <c r="AB16" i="181"/>
  <c r="AB15" i="181"/>
  <c r="D16" i="181"/>
  <c r="D15" i="181"/>
  <c r="D14" i="181"/>
  <c r="D13" i="181"/>
  <c r="O10" i="181"/>
  <c r="D10" i="181"/>
  <c r="O9" i="181"/>
  <c r="D9" i="181"/>
  <c r="A7" i="181"/>
  <c r="A4" i="181"/>
  <c r="AB2" i="181"/>
  <c r="A2" i="181"/>
  <c r="AD128" i="180"/>
  <c r="O10" i="180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O14" i="180"/>
  <c r="AD111" i="180"/>
  <c r="D16" i="180"/>
  <c r="AB111" i="180"/>
  <c r="AD110" i="180"/>
  <c r="AB110" i="180"/>
  <c r="AD109" i="180"/>
  <c r="D14" i="180"/>
  <c r="AB109" i="180"/>
  <c r="AD108" i="180"/>
  <c r="AB108" i="180"/>
  <c r="AD105" i="180"/>
  <c r="D10" i="180"/>
  <c r="AB105" i="180"/>
  <c r="AD104" i="180"/>
  <c r="AB104" i="180"/>
  <c r="O91" i="180"/>
  <c r="N91" i="180"/>
  <c r="M91" i="180"/>
  <c r="L91" i="180"/>
  <c r="K91" i="180"/>
  <c r="AF9" i="180"/>
  <c r="G91" i="180"/>
  <c r="AD9" i="180"/>
  <c r="D91" i="180"/>
  <c r="E91" i="180"/>
  <c r="AB9" i="180"/>
  <c r="C91" i="180"/>
  <c r="O90" i="180"/>
  <c r="N90" i="180"/>
  <c r="M90" i="180"/>
  <c r="L90" i="180"/>
  <c r="K90" i="180"/>
  <c r="AF8" i="180"/>
  <c r="F90" i="180"/>
  <c r="AD8" i="180"/>
  <c r="E90" i="180"/>
  <c r="AB8" i="180"/>
  <c r="C90" i="180"/>
  <c r="O89" i="180"/>
  <c r="N89" i="180"/>
  <c r="M89" i="180"/>
  <c r="L89" i="180"/>
  <c r="J89" i="180"/>
  <c r="AF7" i="180"/>
  <c r="G89" i="180"/>
  <c r="AD7" i="180"/>
  <c r="D89" i="180"/>
  <c r="AB7" i="180"/>
  <c r="C89" i="180"/>
  <c r="O88" i="180"/>
  <c r="N88" i="180"/>
  <c r="M88" i="180"/>
  <c r="L88" i="180"/>
  <c r="J88" i="180"/>
  <c r="AF6" i="180"/>
  <c r="F88" i="180"/>
  <c r="G88" i="180"/>
  <c r="AD6" i="180"/>
  <c r="E88" i="180"/>
  <c r="AB6" i="180"/>
  <c r="C88" i="180"/>
  <c r="O87" i="180"/>
  <c r="N87" i="180"/>
  <c r="M87" i="180"/>
  <c r="L87" i="180"/>
  <c r="J87" i="180"/>
  <c r="AF5" i="180"/>
  <c r="G87" i="180"/>
  <c r="AD5" i="180"/>
  <c r="D87" i="180"/>
  <c r="AB5" i="180"/>
  <c r="C87" i="180"/>
  <c r="O86" i="180"/>
  <c r="N86" i="180"/>
  <c r="M86" i="180"/>
  <c r="L86" i="180"/>
  <c r="J86" i="180"/>
  <c r="AF4" i="180"/>
  <c r="F86" i="180"/>
  <c r="AD4" i="180"/>
  <c r="E86" i="180"/>
  <c r="AB4" i="180"/>
  <c r="C86" i="180"/>
  <c r="N85" i="180"/>
  <c r="F85" i="180"/>
  <c r="J83" i="180"/>
  <c r="C83" i="180"/>
  <c r="A65" i="180"/>
  <c r="AB34" i="180"/>
  <c r="AB33" i="180"/>
  <c r="AB32" i="180"/>
  <c r="AB31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9" i="180"/>
  <c r="AB17" i="180"/>
  <c r="AB16" i="180"/>
  <c r="AB15" i="180"/>
  <c r="D15" i="180"/>
  <c r="D13" i="180"/>
  <c r="O9" i="180"/>
  <c r="D9" i="180"/>
  <c r="D8" i="180"/>
  <c r="A7" i="180"/>
  <c r="A4" i="180"/>
  <c r="AB2" i="180"/>
  <c r="A2" i="180"/>
  <c r="J34" i="179"/>
  <c r="J33" i="179"/>
  <c r="J32" i="179"/>
  <c r="J31" i="179"/>
  <c r="J30" i="179"/>
  <c r="J29" i="179"/>
  <c r="J28" i="179"/>
  <c r="J27" i="179"/>
  <c r="J26" i="179"/>
  <c r="J25" i="179"/>
  <c r="J24" i="179"/>
  <c r="J23" i="179"/>
  <c r="J22" i="179"/>
  <c r="J21" i="179"/>
  <c r="J20" i="179"/>
  <c r="J19" i="179"/>
  <c r="J18" i="179"/>
  <c r="J17" i="179"/>
  <c r="J16" i="179"/>
  <c r="J15" i="179"/>
  <c r="J2" i="179"/>
  <c r="G1" i="179"/>
  <c r="J83" i="256"/>
  <c r="M86" i="256"/>
  <c r="N87" i="256"/>
  <c r="L88" i="256"/>
  <c r="J89" i="256"/>
  <c r="A19" i="256"/>
  <c r="A50" i="256"/>
  <c r="A19" i="254"/>
  <c r="A50" i="254"/>
  <c r="A19" i="252"/>
  <c r="A50" i="252"/>
  <c r="A19" i="251"/>
  <c r="A50" i="251"/>
  <c r="A19" i="250"/>
  <c r="A50" i="250"/>
  <c r="A19" i="249"/>
  <c r="A50" i="249"/>
  <c r="A19" i="247"/>
  <c r="A50" i="247"/>
  <c r="A19" i="245"/>
  <c r="A50" i="245"/>
  <c r="A19" i="243"/>
  <c r="A50" i="243"/>
  <c r="A19" i="242"/>
  <c r="A50" i="242"/>
  <c r="A19" i="240"/>
  <c r="A50" i="240"/>
  <c r="A19" i="238"/>
  <c r="A50" i="238"/>
  <c r="A19" i="237"/>
  <c r="A50" i="237"/>
  <c r="A19" i="236"/>
  <c r="A50" i="236"/>
  <c r="A19" i="235"/>
  <c r="A50" i="235"/>
  <c r="A19" i="234"/>
  <c r="A50" i="234"/>
  <c r="A19" i="233"/>
  <c r="A50" i="233"/>
  <c r="A19" i="231"/>
  <c r="A50" i="231"/>
  <c r="A19" i="230"/>
  <c r="A50" i="230"/>
  <c r="A19" i="228"/>
  <c r="A50" i="228"/>
  <c r="A19" i="227"/>
  <c r="A50" i="227"/>
  <c r="A19" i="224"/>
  <c r="A50" i="224"/>
  <c r="A19" i="223"/>
  <c r="A50" i="223"/>
  <c r="A19" i="222"/>
  <c r="A50" i="222"/>
  <c r="A19" i="221"/>
  <c r="A50" i="221"/>
  <c r="A19" i="220"/>
  <c r="A50" i="220"/>
  <c r="A19" i="219"/>
  <c r="A50" i="219"/>
  <c r="A19" i="218"/>
  <c r="A50" i="218"/>
  <c r="A19" i="217"/>
  <c r="A50" i="217"/>
  <c r="A19" i="215"/>
  <c r="A50" i="215"/>
  <c r="A19" i="214"/>
  <c r="A50" i="214"/>
  <c r="A19" i="213"/>
  <c r="A50" i="213"/>
  <c r="A19" i="212"/>
  <c r="A50" i="212"/>
  <c r="A19" i="211"/>
  <c r="A50" i="211"/>
  <c r="A19" i="210"/>
  <c r="A50" i="210"/>
  <c r="A19" i="209"/>
  <c r="A50" i="209"/>
  <c r="A19" i="208"/>
  <c r="A50" i="208"/>
  <c r="A19" i="207"/>
  <c r="A50" i="207"/>
  <c r="A19" i="206"/>
  <c r="A50" i="206"/>
  <c r="A19" i="205"/>
  <c r="A50" i="205"/>
  <c r="A19" i="204"/>
  <c r="A50" i="204"/>
  <c r="A19" i="203"/>
  <c r="A50" i="203"/>
  <c r="A19" i="202"/>
  <c r="A50" i="202"/>
  <c r="A19" i="201"/>
  <c r="A50" i="201"/>
  <c r="A19" i="200"/>
  <c r="A50" i="200"/>
  <c r="A19" i="198"/>
  <c r="A50" i="198"/>
  <c r="A19" i="197"/>
  <c r="A50" i="197"/>
  <c r="A19" i="196"/>
  <c r="A50" i="196"/>
  <c r="A19" i="195"/>
  <c r="A50" i="195"/>
  <c r="A19" i="194"/>
  <c r="A50" i="194"/>
  <c r="A19" i="193"/>
  <c r="A50" i="193"/>
  <c r="A19" i="192"/>
  <c r="A50" i="192"/>
  <c r="A19" i="191"/>
  <c r="A50" i="191"/>
  <c r="A19" i="190"/>
  <c r="A50" i="190"/>
  <c r="A19" i="189"/>
  <c r="A50" i="189"/>
  <c r="A19" i="188"/>
  <c r="A50" i="188"/>
  <c r="A19" i="187"/>
  <c r="A50" i="187"/>
  <c r="A19" i="186"/>
  <c r="A50" i="186"/>
  <c r="A19" i="185"/>
  <c r="A50" i="185"/>
  <c r="A19" i="184"/>
  <c r="A50" i="184"/>
  <c r="A19" i="183"/>
  <c r="A50" i="183"/>
  <c r="A19" i="182"/>
  <c r="A50" i="182"/>
  <c r="A19" i="181"/>
  <c r="A50" i="181"/>
  <c r="A19" i="180"/>
  <c r="A50" i="180"/>
  <c r="N87" i="257"/>
  <c r="N89" i="257"/>
  <c r="O91" i="257"/>
  <c r="L87" i="255"/>
  <c r="L89" i="255"/>
  <c r="J86" i="256"/>
  <c r="M87" i="256"/>
  <c r="J88" i="256"/>
  <c r="K90" i="256"/>
  <c r="L87" i="257"/>
  <c r="L89" i="257"/>
  <c r="D86" i="257"/>
  <c r="D87" i="257"/>
  <c r="D88" i="257"/>
  <c r="D89" i="257"/>
  <c r="D90" i="257"/>
  <c r="D91" i="257"/>
  <c r="D8" i="256"/>
  <c r="D91" i="256"/>
  <c r="D88" i="255"/>
  <c r="F89" i="255"/>
  <c r="D88" i="254"/>
  <c r="E88" i="253"/>
  <c r="G89" i="253"/>
  <c r="D87" i="253"/>
  <c r="F88" i="253"/>
  <c r="D91" i="253"/>
  <c r="D86" i="252"/>
  <c r="F87" i="252"/>
  <c r="D90" i="252"/>
  <c r="F91" i="252"/>
  <c r="O8" i="252"/>
  <c r="F91" i="251"/>
  <c r="O8" i="251"/>
  <c r="D88" i="251"/>
  <c r="F89" i="251"/>
  <c r="D86" i="250"/>
  <c r="F87" i="250"/>
  <c r="D90" i="250"/>
  <c r="F91" i="250"/>
  <c r="O8" i="250"/>
  <c r="G89" i="249"/>
  <c r="F86" i="248"/>
  <c r="D89" i="248"/>
  <c r="F90" i="248"/>
  <c r="D88" i="247"/>
  <c r="F89" i="247"/>
  <c r="F91" i="246"/>
  <c r="D87" i="246"/>
  <c r="F88" i="246"/>
  <c r="D91" i="246"/>
  <c r="D86" i="245"/>
  <c r="F87" i="245"/>
  <c r="F91" i="245"/>
  <c r="O8" i="245"/>
  <c r="D87" i="244"/>
  <c r="F88" i="244"/>
  <c r="G91" i="244"/>
  <c r="D87" i="243"/>
  <c r="D88" i="243"/>
  <c r="F89" i="243"/>
  <c r="D86" i="242"/>
  <c r="F91" i="242"/>
  <c r="O8" i="242"/>
  <c r="D91" i="241"/>
  <c r="D8" i="241"/>
  <c r="E88" i="240"/>
  <c r="G89" i="240"/>
  <c r="D87" i="239"/>
  <c r="F88" i="239"/>
  <c r="D88" i="239"/>
  <c r="F89" i="239"/>
  <c r="F89" i="238"/>
  <c r="D88" i="236"/>
  <c r="F89" i="236"/>
  <c r="D88" i="235"/>
  <c r="F89" i="235"/>
  <c r="D86" i="234"/>
  <c r="F87" i="234"/>
  <c r="D90" i="234"/>
  <c r="O8" i="234"/>
  <c r="O8" i="233"/>
  <c r="D88" i="233"/>
  <c r="F89" i="233"/>
  <c r="D86" i="232"/>
  <c r="F87" i="232"/>
  <c r="D90" i="232"/>
  <c r="F91" i="232"/>
  <c r="D8" i="231"/>
  <c r="F91" i="231"/>
  <c r="D87" i="231"/>
  <c r="F88" i="231"/>
  <c r="D88" i="230"/>
  <c r="F89" i="230"/>
  <c r="D86" i="229"/>
  <c r="D90" i="229"/>
  <c r="F91" i="229"/>
  <c r="D88" i="228"/>
  <c r="F89" i="227"/>
  <c r="F88" i="226"/>
  <c r="D91" i="226"/>
  <c r="F91" i="225"/>
  <c r="D87" i="225"/>
  <c r="D88" i="224"/>
  <c r="F89" i="224"/>
  <c r="F86" i="224"/>
  <c r="D89" i="224"/>
  <c r="F90" i="224"/>
  <c r="D8" i="223"/>
  <c r="D86" i="223"/>
  <c r="D87" i="223"/>
  <c r="D88" i="223"/>
  <c r="D89" i="223"/>
  <c r="D90" i="223"/>
  <c r="D91" i="223"/>
  <c r="O8" i="223"/>
  <c r="D88" i="222"/>
  <c r="F89" i="222"/>
  <c r="C86" i="221"/>
  <c r="F86" i="221"/>
  <c r="F90" i="221"/>
  <c r="D86" i="220"/>
  <c r="F87" i="220"/>
  <c r="D90" i="220"/>
  <c r="F91" i="220"/>
  <c r="O8" i="220"/>
  <c r="D8" i="219"/>
  <c r="D87" i="219"/>
  <c r="D91" i="219"/>
  <c r="F91" i="218"/>
  <c r="F89" i="218"/>
  <c r="F89" i="217"/>
  <c r="F86" i="217"/>
  <c r="D89" i="217"/>
  <c r="D88" i="216"/>
  <c r="D88" i="215"/>
  <c r="F89" i="215"/>
  <c r="F91" i="214"/>
  <c r="O8" i="214"/>
  <c r="F89" i="214"/>
  <c r="F89" i="213"/>
  <c r="D88" i="212"/>
  <c r="F89" i="212"/>
  <c r="G89" i="211"/>
  <c r="F91" i="210"/>
  <c r="D87" i="210"/>
  <c r="F88" i="210"/>
  <c r="D88" i="210"/>
  <c r="F89" i="210"/>
  <c r="E88" i="209"/>
  <c r="G89" i="209"/>
  <c r="D88" i="208"/>
  <c r="F89" i="208"/>
  <c r="D88" i="207"/>
  <c r="F89" i="207"/>
  <c r="F91" i="206"/>
  <c r="D88" i="206"/>
  <c r="F89" i="206"/>
  <c r="D88" i="205"/>
  <c r="F89" i="205"/>
  <c r="F86" i="205"/>
  <c r="D89" i="205"/>
  <c r="F90" i="205"/>
  <c r="D88" i="204"/>
  <c r="F89" i="204"/>
  <c r="F89" i="203"/>
  <c r="C86" i="202"/>
  <c r="F86" i="202"/>
  <c r="D89" i="202"/>
  <c r="F90" i="202"/>
  <c r="D87" i="201"/>
  <c r="F88" i="201"/>
  <c r="D88" i="201"/>
  <c r="F89" i="201"/>
  <c r="O8" i="200"/>
  <c r="D88" i="200"/>
  <c r="F89" i="200"/>
  <c r="O8" i="199"/>
  <c r="D86" i="199"/>
  <c r="F87" i="199"/>
  <c r="D90" i="199"/>
  <c r="F91" i="199"/>
  <c r="D88" i="198"/>
  <c r="F89" i="198"/>
  <c r="F87" i="197"/>
  <c r="D90" i="197"/>
  <c r="F91" i="197"/>
  <c r="D86" i="196"/>
  <c r="D90" i="196"/>
  <c r="F91" i="196"/>
  <c r="D88" i="195"/>
  <c r="F89" i="195"/>
  <c r="D86" i="194"/>
  <c r="F87" i="194"/>
  <c r="D90" i="194"/>
  <c r="F91" i="194"/>
  <c r="O8" i="194"/>
  <c r="D8" i="193"/>
  <c r="D87" i="193"/>
  <c r="F88" i="193"/>
  <c r="D91" i="193"/>
  <c r="E87" i="192"/>
  <c r="D88" i="192"/>
  <c r="G88" i="192"/>
  <c r="F89" i="192"/>
  <c r="D88" i="191"/>
  <c r="G88" i="191"/>
  <c r="F89" i="191"/>
  <c r="D87" i="190"/>
  <c r="F88" i="190"/>
  <c r="D88" i="190"/>
  <c r="D86" i="189"/>
  <c r="F87" i="189"/>
  <c r="D90" i="189"/>
  <c r="F91" i="189"/>
  <c r="O8" i="189"/>
  <c r="D88" i="188"/>
  <c r="F89" i="188"/>
  <c r="D86" i="187"/>
  <c r="D90" i="187"/>
  <c r="F91" i="187"/>
  <c r="O8" i="187"/>
  <c r="E88" i="186"/>
  <c r="D88" i="184"/>
  <c r="F89" i="184"/>
  <c r="E88" i="183"/>
  <c r="G89" i="183"/>
  <c r="D8" i="182"/>
  <c r="D87" i="182"/>
  <c r="F88" i="182"/>
  <c r="D91" i="182"/>
  <c r="O8" i="181"/>
  <c r="D88" i="181"/>
  <c r="F89" i="181"/>
  <c r="D86" i="180"/>
  <c r="D90" i="180"/>
  <c r="O8" i="255"/>
  <c r="F90" i="255"/>
  <c r="E87" i="254"/>
  <c r="G86" i="253"/>
  <c r="G86" i="250"/>
  <c r="D87" i="250"/>
  <c r="D91" i="250"/>
  <c r="F86" i="249"/>
  <c r="E91" i="249"/>
  <c r="E90" i="248"/>
  <c r="G91" i="248"/>
  <c r="E87" i="247"/>
  <c r="F90" i="247"/>
  <c r="E86" i="246"/>
  <c r="E89" i="246"/>
  <c r="G86" i="246"/>
  <c r="D8" i="245"/>
  <c r="G86" i="244"/>
  <c r="F88" i="243"/>
  <c r="F87" i="242"/>
  <c r="D88" i="242"/>
  <c r="G90" i="242"/>
  <c r="F88" i="241"/>
  <c r="D87" i="241"/>
  <c r="G88" i="240"/>
  <c r="F90" i="240"/>
  <c r="O8" i="239"/>
  <c r="D89" i="238"/>
  <c r="E90" i="238"/>
  <c r="O8" i="238"/>
  <c r="F89" i="237"/>
  <c r="E87" i="237"/>
  <c r="D88" i="237"/>
  <c r="D8" i="237"/>
  <c r="F91" i="237"/>
  <c r="F86" i="234"/>
  <c r="F88" i="234"/>
  <c r="D8" i="233"/>
  <c r="D89" i="232"/>
  <c r="D89" i="231"/>
  <c r="D87" i="230"/>
  <c r="F87" i="229"/>
  <c r="E88" i="229"/>
  <c r="E91" i="229"/>
  <c r="E87" i="228"/>
  <c r="G86" i="227"/>
  <c r="G89" i="225"/>
  <c r="G90" i="225"/>
  <c r="F88" i="225"/>
  <c r="D89" i="225"/>
  <c r="G90" i="222"/>
  <c r="E89" i="220"/>
  <c r="D87" i="220"/>
  <c r="E89" i="219"/>
  <c r="E90" i="219"/>
  <c r="G90" i="218"/>
  <c r="D89" i="218"/>
  <c r="D90" i="218"/>
  <c r="O8" i="215"/>
  <c r="F88" i="214"/>
  <c r="D89" i="214"/>
  <c r="D8" i="213"/>
  <c r="F90" i="212"/>
  <c r="E89" i="209"/>
  <c r="D87" i="208"/>
  <c r="D89" i="207"/>
  <c r="F90" i="207"/>
  <c r="G90" i="206"/>
  <c r="O8" i="205"/>
  <c r="O8" i="203"/>
  <c r="D88" i="203"/>
  <c r="D86" i="203"/>
  <c r="O8" i="201"/>
  <c r="E86" i="200"/>
  <c r="F90" i="199"/>
  <c r="D88" i="199"/>
  <c r="F87" i="198"/>
  <c r="G90" i="197"/>
  <c r="D88" i="196"/>
  <c r="D8" i="195"/>
  <c r="F90" i="195"/>
  <c r="D89" i="193"/>
  <c r="G90" i="192"/>
  <c r="F87" i="187"/>
  <c r="D88" i="185"/>
  <c r="G90" i="185"/>
  <c r="O8" i="184"/>
  <c r="F90" i="183"/>
  <c r="D91" i="183"/>
  <c r="G89" i="182"/>
  <c r="D87" i="181"/>
  <c r="D8" i="181"/>
  <c r="F87" i="180"/>
  <c r="G86" i="180"/>
  <c r="O8" i="257"/>
  <c r="G90" i="257"/>
  <c r="F86" i="256"/>
  <c r="D90" i="256"/>
  <c r="C86" i="255"/>
  <c r="D8" i="254"/>
  <c r="G87" i="253"/>
  <c r="D90" i="253"/>
  <c r="G87" i="249"/>
  <c r="E90" i="249"/>
  <c r="G87" i="248"/>
  <c r="G86" i="247"/>
  <c r="D88" i="246"/>
  <c r="D90" i="245"/>
  <c r="G87" i="244"/>
  <c r="E88" i="244"/>
  <c r="D86" i="244"/>
  <c r="D86" i="243"/>
  <c r="D89" i="243"/>
  <c r="G86" i="242"/>
  <c r="E87" i="242"/>
  <c r="G88" i="242"/>
  <c r="F86" i="241"/>
  <c r="E90" i="241"/>
  <c r="G87" i="241"/>
  <c r="D8" i="240"/>
  <c r="G86" i="240"/>
  <c r="D86" i="240"/>
  <c r="D90" i="237"/>
  <c r="E91" i="235"/>
  <c r="G86" i="233"/>
  <c r="D87" i="233"/>
  <c r="D89" i="233"/>
  <c r="D90" i="233"/>
  <c r="D91" i="232"/>
  <c r="G86" i="231"/>
  <c r="E88" i="231"/>
  <c r="F90" i="231"/>
  <c r="D86" i="231"/>
  <c r="C86" i="230"/>
  <c r="D89" i="230"/>
  <c r="G86" i="229"/>
  <c r="D87" i="229"/>
  <c r="F89" i="228"/>
  <c r="D86" i="228"/>
  <c r="G90" i="228"/>
  <c r="E91" i="228"/>
  <c r="G88" i="228"/>
  <c r="G86" i="228"/>
  <c r="D90" i="228"/>
  <c r="D86" i="227"/>
  <c r="F90" i="226"/>
  <c r="G86" i="225"/>
  <c r="F87" i="224"/>
  <c r="E87" i="224"/>
  <c r="F88" i="224"/>
  <c r="O8" i="222"/>
  <c r="G86" i="222"/>
  <c r="F91" i="222"/>
  <c r="D91" i="221"/>
  <c r="G89" i="220"/>
  <c r="F90" i="220"/>
  <c r="D8" i="220"/>
  <c r="D88" i="218"/>
  <c r="E86" i="218"/>
  <c r="F88" i="218"/>
  <c r="D8" i="218"/>
  <c r="E87" i="218"/>
  <c r="F88" i="217"/>
  <c r="D88" i="217"/>
  <c r="F90" i="217"/>
  <c r="F89" i="216"/>
  <c r="D8" i="215"/>
  <c r="D89" i="215"/>
  <c r="D90" i="215"/>
  <c r="F90" i="215"/>
  <c r="F86" i="211"/>
  <c r="D89" i="211"/>
  <c r="D90" i="211"/>
  <c r="E86" i="211"/>
  <c r="G87" i="210"/>
  <c r="E89" i="210"/>
  <c r="F90" i="210"/>
  <c r="D90" i="210"/>
  <c r="D91" i="209"/>
  <c r="F91" i="209"/>
  <c r="D89" i="208"/>
  <c r="D87" i="206"/>
  <c r="D8" i="206"/>
  <c r="F88" i="206"/>
  <c r="D90" i="206"/>
  <c r="F87" i="205"/>
  <c r="E87" i="204"/>
  <c r="D8" i="204"/>
  <c r="D89" i="204"/>
  <c r="G90" i="204"/>
  <c r="E91" i="204"/>
  <c r="G86" i="203"/>
  <c r="G88" i="202"/>
  <c r="E88" i="202"/>
  <c r="F87" i="201"/>
  <c r="G86" i="201"/>
  <c r="D89" i="200"/>
  <c r="D90" i="200"/>
  <c r="G90" i="200"/>
  <c r="D8" i="199"/>
  <c r="D87" i="198"/>
  <c r="C89" i="198"/>
  <c r="E89" i="197"/>
  <c r="E87" i="196"/>
  <c r="F89" i="194"/>
  <c r="E89" i="194"/>
  <c r="G90" i="194"/>
  <c r="G86" i="193"/>
  <c r="E89" i="192"/>
  <c r="E90" i="192"/>
  <c r="O8" i="192"/>
  <c r="D86" i="192"/>
  <c r="F91" i="192"/>
  <c r="D89" i="191"/>
  <c r="D90" i="191"/>
  <c r="G86" i="190"/>
  <c r="F90" i="190"/>
  <c r="F87" i="190"/>
  <c r="D86" i="190"/>
  <c r="D89" i="190"/>
  <c r="D90" i="190"/>
  <c r="F91" i="188"/>
  <c r="E91" i="188"/>
  <c r="E88" i="187"/>
  <c r="E87" i="187"/>
  <c r="F89" i="187"/>
  <c r="D87" i="186"/>
  <c r="F90" i="186"/>
  <c r="D8" i="186"/>
  <c r="G89" i="186"/>
  <c r="O8" i="186"/>
  <c r="D90" i="186"/>
  <c r="D90" i="185"/>
  <c r="D89" i="184"/>
  <c r="D8" i="183"/>
  <c r="D87" i="183"/>
  <c r="D90" i="183"/>
  <c r="E89" i="182"/>
  <c r="G91" i="182"/>
  <c r="G90" i="182"/>
  <c r="D89" i="181"/>
  <c r="O86" i="257"/>
  <c r="N90" i="257"/>
  <c r="N88" i="257"/>
  <c r="N86" i="257"/>
  <c r="F88" i="257"/>
  <c r="D86" i="256"/>
  <c r="D87" i="256"/>
  <c r="F90" i="256"/>
  <c r="F89" i="256"/>
  <c r="F88" i="255"/>
  <c r="F90" i="254"/>
  <c r="D89" i="254"/>
  <c r="D90" i="254"/>
  <c r="G86" i="254"/>
  <c r="D89" i="253"/>
  <c r="F90" i="253"/>
  <c r="E87" i="252"/>
  <c r="D88" i="252"/>
  <c r="F89" i="252"/>
  <c r="G90" i="252"/>
  <c r="G86" i="251"/>
  <c r="F88" i="251"/>
  <c r="E88" i="250"/>
  <c r="D89" i="250"/>
  <c r="F90" i="250"/>
  <c r="G89" i="250"/>
  <c r="D86" i="249"/>
  <c r="G88" i="249"/>
  <c r="E89" i="249"/>
  <c r="D91" i="248"/>
  <c r="E88" i="248"/>
  <c r="G89" i="248"/>
  <c r="G88" i="247"/>
  <c r="D91" i="247"/>
  <c r="D86" i="247"/>
  <c r="F87" i="247"/>
  <c r="O8" i="246"/>
  <c r="G89" i="246"/>
  <c r="E87" i="245"/>
  <c r="D88" i="245"/>
  <c r="D89" i="245"/>
  <c r="G89" i="245"/>
  <c r="D91" i="245"/>
  <c r="E89" i="244"/>
  <c r="G89" i="244"/>
  <c r="D8" i="243"/>
  <c r="E91" i="243"/>
  <c r="D90" i="243"/>
  <c r="G91" i="243"/>
  <c r="F89" i="242"/>
  <c r="E91" i="242"/>
  <c r="F87" i="240"/>
  <c r="O8" i="240"/>
  <c r="E87" i="240"/>
  <c r="E91" i="239"/>
  <c r="D86" i="239"/>
  <c r="D89" i="239"/>
  <c r="G91" i="239"/>
  <c r="F86" i="238"/>
  <c r="G91" i="238"/>
  <c r="E86" i="238"/>
  <c r="G87" i="238"/>
  <c r="D91" i="237"/>
  <c r="F90" i="237"/>
  <c r="G86" i="237"/>
  <c r="D89" i="237"/>
  <c r="E91" i="236"/>
  <c r="F86" i="236"/>
  <c r="G91" i="236"/>
  <c r="O8" i="235"/>
  <c r="D89" i="235"/>
  <c r="D90" i="235"/>
  <c r="F91" i="235"/>
  <c r="E89" i="234"/>
  <c r="F91" i="233"/>
  <c r="G90" i="233"/>
  <c r="G89" i="232"/>
  <c r="G90" i="232"/>
  <c r="G89" i="231"/>
  <c r="G87" i="231"/>
  <c r="D90" i="230"/>
  <c r="G86" i="230"/>
  <c r="G90" i="230"/>
  <c r="D8" i="229"/>
  <c r="G89" i="229"/>
  <c r="F90" i="229"/>
  <c r="D89" i="229"/>
  <c r="D89" i="228"/>
  <c r="C86" i="228"/>
  <c r="F87" i="227"/>
  <c r="E90" i="227"/>
  <c r="G91" i="227"/>
  <c r="D8" i="226"/>
  <c r="D89" i="226"/>
  <c r="D90" i="226"/>
  <c r="D86" i="225"/>
  <c r="G87" i="225"/>
  <c r="E88" i="225"/>
  <c r="D91" i="224"/>
  <c r="D90" i="224"/>
  <c r="E87" i="222"/>
  <c r="E91" i="222"/>
  <c r="D8" i="222"/>
  <c r="D89" i="222"/>
  <c r="D90" i="222"/>
  <c r="F87" i="221"/>
  <c r="D90" i="221"/>
  <c r="D87" i="221"/>
  <c r="E88" i="220"/>
  <c r="F91" i="219"/>
  <c r="E86" i="219"/>
  <c r="F89" i="219"/>
  <c r="G87" i="218"/>
  <c r="C86" i="217"/>
  <c r="D87" i="217"/>
  <c r="E91" i="217"/>
  <c r="D86" i="217"/>
  <c r="F87" i="217"/>
  <c r="E90" i="217"/>
  <c r="D89" i="216"/>
  <c r="D90" i="216"/>
  <c r="E87" i="216"/>
  <c r="F91" i="215"/>
  <c r="D91" i="215"/>
  <c r="D88" i="214"/>
  <c r="F86" i="214"/>
  <c r="D90" i="214"/>
  <c r="D87" i="214"/>
  <c r="F87" i="213"/>
  <c r="G91" i="213"/>
  <c r="F88" i="212"/>
  <c r="D89" i="212"/>
  <c r="D90" i="212"/>
  <c r="E86" i="212"/>
  <c r="G87" i="212"/>
  <c r="O8" i="211"/>
  <c r="G91" i="211"/>
  <c r="D8" i="209"/>
  <c r="F90" i="209"/>
  <c r="D90" i="209"/>
  <c r="D90" i="208"/>
  <c r="F91" i="208"/>
  <c r="F90" i="208"/>
  <c r="F91" i="207"/>
  <c r="D8" i="207"/>
  <c r="E91" i="207"/>
  <c r="D90" i="207"/>
  <c r="E86" i="206"/>
  <c r="G87" i="206"/>
  <c r="E90" i="205"/>
  <c r="D86" i="205"/>
  <c r="F88" i="205"/>
  <c r="E91" i="205"/>
  <c r="D90" i="204"/>
  <c r="F91" i="204"/>
  <c r="F87" i="203"/>
  <c r="D89" i="203"/>
  <c r="D90" i="203"/>
  <c r="E87" i="203"/>
  <c r="E86" i="202"/>
  <c r="F89" i="202"/>
  <c r="F91" i="202"/>
  <c r="D89" i="201"/>
  <c r="E90" i="201"/>
  <c r="D86" i="201"/>
  <c r="F90" i="201"/>
  <c r="G87" i="200"/>
  <c r="E91" i="200"/>
  <c r="E87" i="200"/>
  <c r="D8" i="200"/>
  <c r="F91" i="200"/>
  <c r="D87" i="199"/>
  <c r="E89" i="199"/>
  <c r="F89" i="199"/>
  <c r="G86" i="198"/>
  <c r="G90" i="198"/>
  <c r="D86" i="198"/>
  <c r="G88" i="198"/>
  <c r="E87" i="197"/>
  <c r="F89" i="197"/>
  <c r="F89" i="196"/>
  <c r="F88" i="196"/>
  <c r="F88" i="195"/>
  <c r="D89" i="195"/>
  <c r="D90" i="195"/>
  <c r="E86" i="195"/>
  <c r="G87" i="195"/>
  <c r="D8" i="194"/>
  <c r="E87" i="194"/>
  <c r="F88" i="194"/>
  <c r="D88" i="194"/>
  <c r="D86" i="193"/>
  <c r="E88" i="193"/>
  <c r="D90" i="193"/>
  <c r="F89" i="193"/>
  <c r="G87" i="192"/>
  <c r="E87" i="191"/>
  <c r="D8" i="191"/>
  <c r="F91" i="191"/>
  <c r="D91" i="190"/>
  <c r="F91" i="190"/>
  <c r="E87" i="189"/>
  <c r="E88" i="189"/>
  <c r="G89" i="189"/>
  <c r="E89" i="188"/>
  <c r="F86" i="188"/>
  <c r="E89" i="187"/>
  <c r="D8" i="187"/>
  <c r="G91" i="186"/>
  <c r="D91" i="186"/>
  <c r="E89" i="186"/>
  <c r="G86" i="185"/>
  <c r="F91" i="185"/>
  <c r="E91" i="185"/>
  <c r="G90" i="184"/>
  <c r="D90" i="184"/>
  <c r="F91" i="184"/>
  <c r="G86" i="183"/>
  <c r="F91" i="183"/>
  <c r="D86" i="182"/>
  <c r="D88" i="182"/>
  <c r="G87" i="182"/>
  <c r="G86" i="181"/>
  <c r="F91" i="181"/>
  <c r="D90" i="181"/>
  <c r="O8" i="180"/>
  <c r="E89" i="180"/>
  <c r="N89" i="190"/>
  <c r="N89" i="191"/>
  <c r="O89" i="192"/>
  <c r="N89" i="193"/>
  <c r="O89" i="195"/>
  <c r="O89" i="196"/>
  <c r="N89" i="198"/>
  <c r="N89" i="199"/>
  <c r="N89" i="200"/>
  <c r="O89" i="201"/>
  <c r="O89" i="202"/>
  <c r="O89" i="203"/>
  <c r="N89" i="205"/>
  <c r="O89" i="206"/>
  <c r="N89" i="209"/>
  <c r="N89" i="210"/>
  <c r="O89" i="211"/>
  <c r="O89" i="212"/>
  <c r="N89" i="215"/>
  <c r="O89" i="222"/>
  <c r="O89" i="223"/>
  <c r="O89" i="224"/>
  <c r="N89" i="225"/>
  <c r="N89" i="227"/>
  <c r="N89" i="228"/>
  <c r="O89" i="229"/>
  <c r="N89" i="230"/>
  <c r="O89" i="231"/>
  <c r="N89" i="233"/>
  <c r="O89" i="236"/>
  <c r="N89" i="238"/>
  <c r="N89" i="241"/>
  <c r="O87" i="256"/>
  <c r="N87" i="253"/>
  <c r="N87" i="250"/>
  <c r="N87" i="248"/>
  <c r="O87" i="247"/>
  <c r="N87" i="246"/>
  <c r="N87" i="245"/>
  <c r="N87" i="241"/>
  <c r="N87" i="239"/>
  <c r="N87" i="238"/>
  <c r="N87" i="235"/>
  <c r="N87" i="234"/>
  <c r="O87" i="232"/>
  <c r="O87" i="230"/>
  <c r="N87" i="228"/>
  <c r="O87" i="257"/>
  <c r="N87" i="255"/>
  <c r="N87" i="254"/>
  <c r="O87" i="252"/>
  <c r="N87" i="251"/>
  <c r="O87" i="249"/>
  <c r="O87" i="253"/>
  <c r="N87" i="252"/>
  <c r="O87" i="250"/>
  <c r="N87" i="249"/>
  <c r="O87" i="248"/>
  <c r="O87" i="246"/>
  <c r="O87" i="245"/>
  <c r="K90" i="252"/>
  <c r="K90" i="248"/>
  <c r="K90" i="240"/>
  <c r="K90" i="237"/>
  <c r="K90" i="231"/>
  <c r="K90" i="257"/>
  <c r="K90" i="253"/>
  <c r="K90" i="250"/>
  <c r="K90" i="247"/>
  <c r="K90" i="255"/>
  <c r="K90" i="251"/>
  <c r="K90" i="246"/>
  <c r="K90" i="245"/>
  <c r="K91" i="253"/>
  <c r="K91" i="252"/>
  <c r="K91" i="251"/>
  <c r="K91" i="248"/>
  <c r="K91" i="247"/>
  <c r="K91" i="242"/>
  <c r="K91" i="235"/>
  <c r="K91" i="231"/>
  <c r="K91" i="229"/>
  <c r="K91" i="228"/>
  <c r="K91" i="257"/>
  <c r="K91" i="255"/>
  <c r="K91" i="249"/>
  <c r="K91" i="246"/>
  <c r="K91" i="256"/>
  <c r="K91" i="254"/>
  <c r="K91" i="250"/>
  <c r="N89" i="252"/>
  <c r="O89" i="251"/>
  <c r="N89" i="250"/>
  <c r="N89" i="248"/>
  <c r="O89" i="247"/>
  <c r="N89" i="244"/>
  <c r="N89" i="243"/>
  <c r="O89" i="242"/>
  <c r="O89" i="241"/>
  <c r="N89" i="239"/>
  <c r="N89" i="237"/>
  <c r="N89" i="234"/>
  <c r="N89" i="232"/>
  <c r="N89" i="231"/>
  <c r="O89" i="230"/>
  <c r="O89" i="257"/>
  <c r="O89" i="256"/>
  <c r="N89" i="255"/>
  <c r="N89" i="254"/>
  <c r="N89" i="253"/>
  <c r="O89" i="249"/>
  <c r="N89" i="246"/>
  <c r="N89" i="245"/>
  <c r="O89" i="252"/>
  <c r="O89" i="250"/>
  <c r="N89" i="249"/>
  <c r="O89" i="248"/>
  <c r="O89" i="244"/>
  <c r="N89" i="256"/>
  <c r="N89" i="181"/>
  <c r="N89" i="182"/>
  <c r="O89" i="188"/>
  <c r="O89" i="189"/>
  <c r="O89" i="194"/>
  <c r="O89" i="197"/>
  <c r="N89" i="204"/>
  <c r="N89" i="207"/>
  <c r="N89" i="208"/>
  <c r="O89" i="213"/>
  <c r="O89" i="214"/>
  <c r="O89" i="216"/>
  <c r="N89" i="217"/>
  <c r="N89" i="218"/>
  <c r="N89" i="219"/>
  <c r="N89" i="220"/>
  <c r="O89" i="221"/>
  <c r="N89" i="226"/>
  <c r="O89" i="235"/>
  <c r="O89" i="240"/>
  <c r="N89" i="242"/>
  <c r="N89" i="251"/>
  <c r="O89" i="254"/>
  <c r="J87" i="255"/>
  <c r="J87" i="247"/>
  <c r="J87" i="232"/>
  <c r="J87" i="230"/>
  <c r="J87" i="257"/>
  <c r="J87" i="256"/>
  <c r="J87" i="252"/>
  <c r="J87" i="249"/>
  <c r="J87" i="253"/>
  <c r="J87" i="250"/>
  <c r="J87" i="248"/>
  <c r="J87" i="246"/>
  <c r="J87" i="245"/>
  <c r="N89" i="192"/>
  <c r="N89" i="195"/>
  <c r="N89" i="196"/>
  <c r="N89" i="201"/>
  <c r="N89" i="202"/>
  <c r="N89" i="203"/>
  <c r="O89" i="204"/>
  <c r="N89" i="206"/>
  <c r="O89" i="207"/>
  <c r="O89" i="208"/>
  <c r="N89" i="211"/>
  <c r="N89" i="212"/>
  <c r="O89" i="217"/>
  <c r="O89" i="218"/>
  <c r="O89" i="219"/>
  <c r="O89" i="220"/>
  <c r="N89" i="222"/>
  <c r="N89" i="223"/>
  <c r="N89" i="224"/>
  <c r="O89" i="226"/>
  <c r="N89" i="229"/>
  <c r="O89" i="232"/>
  <c r="N89" i="236"/>
  <c r="O89" i="253"/>
  <c r="O89" i="255"/>
  <c r="J88" i="253"/>
  <c r="J88" i="249"/>
  <c r="J88" i="245"/>
  <c r="J88" i="236"/>
  <c r="J88" i="257"/>
  <c r="J88" i="255"/>
  <c r="J88" i="251"/>
  <c r="J88" i="250"/>
  <c r="J88" i="254"/>
  <c r="J88" i="252"/>
  <c r="J89" i="255"/>
  <c r="J89" i="251"/>
  <c r="J89" i="247"/>
  <c r="J89" i="242"/>
  <c r="J89" i="241"/>
  <c r="J89" i="230"/>
  <c r="J89" i="257"/>
  <c r="J89" i="249"/>
  <c r="J89" i="252"/>
  <c r="J89" i="250"/>
  <c r="J89" i="248"/>
  <c r="J89" i="244"/>
  <c r="L88" i="245"/>
  <c r="M88" i="246"/>
  <c r="J86" i="247"/>
  <c r="M88" i="247"/>
  <c r="M88" i="248"/>
  <c r="L90" i="248"/>
  <c r="L88" i="249"/>
  <c r="M90" i="249"/>
  <c r="L91" i="251"/>
  <c r="L90" i="252"/>
  <c r="L91" i="252"/>
  <c r="J86" i="253"/>
  <c r="L88" i="253"/>
  <c r="L91" i="253"/>
  <c r="J83" i="254"/>
  <c r="J86" i="254"/>
  <c r="M90" i="254"/>
  <c r="J83" i="255"/>
  <c r="M88" i="256"/>
  <c r="L90" i="256"/>
  <c r="J83" i="257"/>
  <c r="J86" i="257"/>
  <c r="M88" i="257"/>
  <c r="M90" i="257"/>
  <c r="L91" i="257"/>
  <c r="J83" i="245"/>
  <c r="J86" i="246"/>
  <c r="L88" i="246"/>
  <c r="L88" i="247"/>
  <c r="M90" i="247"/>
  <c r="L88" i="248"/>
  <c r="L90" i="249"/>
  <c r="M88" i="250"/>
  <c r="M90" i="250"/>
  <c r="J86" i="251"/>
  <c r="M88" i="251"/>
  <c r="J86" i="252"/>
  <c r="M90" i="253"/>
  <c r="L90" i="254"/>
  <c r="M88" i="255"/>
  <c r="M91" i="255"/>
  <c r="C86" i="257"/>
  <c r="F86" i="257"/>
  <c r="F87" i="257"/>
  <c r="F89" i="257"/>
  <c r="G91" i="257"/>
  <c r="F88" i="256"/>
  <c r="D89" i="256"/>
  <c r="F87" i="256"/>
  <c r="D88" i="256"/>
  <c r="F91" i="256"/>
  <c r="O8" i="256"/>
  <c r="F86" i="255"/>
  <c r="F87" i="255"/>
  <c r="D90" i="255"/>
  <c r="F91" i="255"/>
  <c r="D86" i="255"/>
  <c r="E87" i="255"/>
  <c r="D89" i="255"/>
  <c r="E91" i="255"/>
  <c r="D86" i="254"/>
  <c r="F87" i="254"/>
  <c r="G88" i="254"/>
  <c r="F89" i="254"/>
  <c r="F91" i="253"/>
  <c r="D8" i="253"/>
  <c r="F88" i="252"/>
  <c r="F86" i="252"/>
  <c r="D91" i="252"/>
  <c r="G90" i="251"/>
  <c r="D8" i="251"/>
  <c r="D89" i="251"/>
  <c r="D90" i="251"/>
  <c r="D8" i="250"/>
  <c r="G88" i="250"/>
  <c r="C89" i="249"/>
  <c r="E88" i="249"/>
  <c r="D8" i="249"/>
  <c r="E87" i="249"/>
  <c r="G90" i="249"/>
  <c r="E86" i="248"/>
  <c r="D87" i="248"/>
  <c r="F88" i="248"/>
  <c r="C89" i="248"/>
  <c r="D89" i="247"/>
  <c r="D90" i="247"/>
  <c r="F91" i="247"/>
  <c r="D90" i="246"/>
  <c r="F87" i="246"/>
  <c r="G86" i="245"/>
  <c r="G88" i="245"/>
  <c r="C89" i="244"/>
  <c r="E90" i="244"/>
  <c r="E91" i="244"/>
  <c r="F86" i="243"/>
  <c r="F87" i="243"/>
  <c r="F90" i="243"/>
  <c r="O8" i="243"/>
  <c r="D89" i="242"/>
  <c r="D90" i="242"/>
  <c r="D8" i="242"/>
  <c r="D86" i="241"/>
  <c r="G89" i="241"/>
  <c r="E88" i="241"/>
  <c r="D89" i="241"/>
  <c r="F90" i="241"/>
  <c r="F91" i="241"/>
  <c r="D89" i="240"/>
  <c r="D90" i="240"/>
  <c r="F91" i="240"/>
  <c r="F86" i="239"/>
  <c r="F87" i="239"/>
  <c r="F90" i="239"/>
  <c r="G88" i="238"/>
  <c r="D88" i="238"/>
  <c r="D8" i="238"/>
  <c r="E87" i="238"/>
  <c r="G90" i="238"/>
  <c r="E86" i="237"/>
  <c r="G87" i="237"/>
  <c r="F88" i="237"/>
  <c r="D86" i="236"/>
  <c r="F87" i="236"/>
  <c r="G88" i="236"/>
  <c r="D8" i="236"/>
  <c r="E87" i="236"/>
  <c r="G90" i="236"/>
  <c r="E86" i="235"/>
  <c r="G87" i="235"/>
  <c r="F88" i="235"/>
  <c r="F86" i="235"/>
  <c r="E87" i="234"/>
  <c r="D88" i="234"/>
  <c r="F89" i="234"/>
  <c r="G90" i="234"/>
  <c r="F91" i="234"/>
  <c r="D86" i="233"/>
  <c r="F87" i="233"/>
  <c r="G88" i="233"/>
  <c r="F88" i="232"/>
  <c r="O8" i="231"/>
  <c r="D90" i="231"/>
  <c r="D91" i="231"/>
  <c r="F91" i="230"/>
  <c r="D86" i="230"/>
  <c r="F87" i="230"/>
  <c r="G88" i="230"/>
  <c r="G88" i="229"/>
  <c r="G91" i="228"/>
  <c r="D88" i="227"/>
  <c r="D8" i="227"/>
  <c r="E87" i="227"/>
  <c r="F90" i="227"/>
  <c r="E86" i="226"/>
  <c r="E87" i="226"/>
  <c r="F89" i="226"/>
  <c r="G91" i="226"/>
  <c r="F86" i="226"/>
  <c r="F87" i="226"/>
  <c r="D91" i="225"/>
  <c r="O8" i="225"/>
  <c r="D90" i="225"/>
  <c r="F91" i="224"/>
  <c r="D8" i="224"/>
  <c r="D86" i="222"/>
  <c r="F87" i="222"/>
  <c r="G88" i="222"/>
  <c r="F88" i="221"/>
  <c r="G89" i="221"/>
  <c r="D89" i="221"/>
  <c r="E88" i="221"/>
  <c r="F91" i="221"/>
  <c r="F86" i="220"/>
  <c r="E91" i="220"/>
  <c r="G88" i="220"/>
  <c r="F88" i="219"/>
  <c r="F86" i="219"/>
  <c r="F87" i="219"/>
  <c r="O8" i="218"/>
  <c r="G86" i="218"/>
  <c r="D91" i="218"/>
  <c r="F91" i="217"/>
  <c r="E86" i="216"/>
  <c r="G87" i="216"/>
  <c r="F88" i="216"/>
  <c r="F91" i="216"/>
  <c r="F86" i="216"/>
  <c r="E86" i="215"/>
  <c r="G87" i="215"/>
  <c r="F88" i="215"/>
  <c r="F86" i="215"/>
  <c r="D86" i="214"/>
  <c r="F87" i="214"/>
  <c r="F90" i="213"/>
  <c r="D88" i="213"/>
  <c r="G86" i="213"/>
  <c r="C89" i="213"/>
  <c r="D89" i="213"/>
  <c r="D86" i="213"/>
  <c r="D87" i="213"/>
  <c r="D90" i="213"/>
  <c r="D91" i="213"/>
  <c r="O8" i="212"/>
  <c r="F91" i="212"/>
  <c r="F86" i="212"/>
  <c r="E91" i="212"/>
  <c r="E88" i="211"/>
  <c r="F87" i="211"/>
  <c r="G88" i="211"/>
  <c r="D8" i="211"/>
  <c r="E87" i="211"/>
  <c r="G90" i="211"/>
  <c r="O8" i="210"/>
  <c r="C86" i="210"/>
  <c r="D91" i="210"/>
  <c r="E86" i="209"/>
  <c r="G87" i="209"/>
  <c r="G88" i="209"/>
  <c r="G86" i="209"/>
  <c r="F86" i="208"/>
  <c r="D86" i="208"/>
  <c r="F87" i="208"/>
  <c r="G88" i="208"/>
  <c r="D86" i="207"/>
  <c r="G86" i="207"/>
  <c r="F87" i="207"/>
  <c r="G88" i="207"/>
  <c r="O8" i="206"/>
  <c r="F86" i="206"/>
  <c r="E91" i="206"/>
  <c r="F91" i="205"/>
  <c r="D8" i="205"/>
  <c r="F86" i="204"/>
  <c r="D86" i="204"/>
  <c r="F87" i="204"/>
  <c r="G88" i="204"/>
  <c r="F91" i="203"/>
  <c r="D90" i="202"/>
  <c r="D91" i="202"/>
  <c r="O8" i="202"/>
  <c r="F87" i="202"/>
  <c r="G91" i="201"/>
  <c r="D8" i="201"/>
  <c r="F86" i="200"/>
  <c r="G88" i="200"/>
  <c r="F88" i="199"/>
  <c r="F86" i="199"/>
  <c r="E91" i="199"/>
  <c r="D89" i="198"/>
  <c r="D90" i="198"/>
  <c r="F91" i="198"/>
  <c r="F86" i="197"/>
  <c r="D91" i="197"/>
  <c r="D86" i="197"/>
  <c r="G88" i="197"/>
  <c r="F87" i="196"/>
  <c r="F86" i="196"/>
  <c r="D91" i="196"/>
  <c r="O8" i="196"/>
  <c r="F91" i="195"/>
  <c r="F86" i="195"/>
  <c r="E91" i="195"/>
  <c r="O8" i="195"/>
  <c r="F86" i="194"/>
  <c r="D91" i="194"/>
  <c r="F87" i="193"/>
  <c r="F91" i="193"/>
  <c r="D91" i="192"/>
  <c r="D8" i="192"/>
  <c r="F89" i="190"/>
  <c r="D8" i="190"/>
  <c r="F86" i="189"/>
  <c r="G88" i="189"/>
  <c r="D86" i="188"/>
  <c r="F87" i="188"/>
  <c r="G88" i="188"/>
  <c r="D8" i="188"/>
  <c r="E87" i="188"/>
  <c r="F90" i="188"/>
  <c r="F86" i="187"/>
  <c r="G88" i="187"/>
  <c r="E91" i="187"/>
  <c r="E86" i="186"/>
  <c r="G87" i="186"/>
  <c r="G88" i="186"/>
  <c r="G86" i="186"/>
  <c r="F89" i="185"/>
  <c r="D86" i="185"/>
  <c r="F87" i="185"/>
  <c r="G88" i="185"/>
  <c r="D86" i="184"/>
  <c r="G86" i="184"/>
  <c r="F87" i="184"/>
  <c r="G88" i="184"/>
  <c r="D86" i="183"/>
  <c r="F87" i="183"/>
  <c r="G88" i="183"/>
  <c r="O8" i="182"/>
  <c r="D90" i="182"/>
  <c r="D86" i="181"/>
  <c r="F87" i="181"/>
  <c r="G88" i="181"/>
  <c r="E87" i="180"/>
  <c r="D88" i="180"/>
  <c r="F89" i="180"/>
  <c r="G90" i="180"/>
  <c r="F91" i="180"/>
</calcChain>
</file>

<file path=xl/sharedStrings.xml><?xml version="1.0" encoding="utf-8"?>
<sst xmlns="http://schemas.openxmlformats.org/spreadsheetml/2006/main" count="15752" uniqueCount="293">
  <si>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</si>
  <si>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</si>
  <si>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</si>
  <si>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</si>
  <si>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</si>
  <si>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</si>
  <si>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</si>
  <si>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</si>
  <si>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</si>
  <si>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</si>
  <si>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</si>
  <si>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</si>
  <si>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</si>
  <si>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</si>
  <si>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</si>
  <si>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</si>
  <si>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</si>
  <si>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</si>
  <si>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</si>
  <si>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</si>
  <si>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</si>
  <si>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</si>
  <si>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</si>
  <si>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</si>
  <si>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</si>
  <si>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</si>
  <si>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</si>
  <si>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</si>
  <si>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</si>
  <si>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</si>
  <si>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</si>
  <si>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</si>
  <si>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</si>
  <si>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</si>
  <si>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</si>
  <si>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</si>
  <si>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</si>
  <si>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</si>
  <si>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</si>
  <si>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</si>
  <si>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</si>
  <si>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</si>
  <si>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</si>
  <si>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</si>
  <si>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</si>
  <si>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</si>
  <si>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</si>
  <si>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</si>
  <si>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</si>
  <si>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</si>
  <si>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</si>
  <si>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</si>
  <si>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</si>
  <si>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</si>
  <si>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</si>
  <si>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</si>
  <si>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</si>
  <si>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</si>
  <si>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</si>
  <si>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2015-16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</si>
  <si>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</si>
  <si>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</si>
  <si>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</si>
  <si>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</si>
  <si>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</si>
  <si>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</si>
  <si>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</si>
  <si>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</si>
  <si>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</si>
  <si>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</si>
  <si>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</si>
  <si>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</si>
  <si>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</si>
  <si>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</si>
  <si>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</si>
  <si>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</si>
  <si>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</si>
  <si>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</si>
  <si>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</si>
  <si>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</si>
  <si>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</si>
  <si>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</si>
  <si>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</si>
  <si>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Duration adjusted median income (jobs)</t>
  </si>
  <si>
    <t>%</t>
  </si>
  <si>
    <t>Employees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</si>
  <si>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</si>
  <si>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</si>
  <si>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</si>
  <si>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</si>
  <si>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</si>
  <si>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</si>
  <si>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</si>
  <si>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</si>
  <si>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Average age of employed persons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</si>
  <si>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</si>
  <si>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</si>
  <si>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</si>
  <si>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</si>
  <si>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</si>
  <si>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</si>
  <si>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</si>
  <si>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</si>
  <si>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</si>
  <si>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</si>
  <si>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Aurukun</t>
  </si>
  <si>
    <t>Balonne</t>
  </si>
  <si>
    <t>Banana</t>
  </si>
  <si>
    <t>Barcaldine</t>
  </si>
  <si>
    <t>Barcoo</t>
  </si>
  <si>
    <t>Blackall-Tambo</t>
  </si>
  <si>
    <t>Boulia</t>
  </si>
  <si>
    <t>Brisbane</t>
  </si>
  <si>
    <t>Bulloo</t>
  </si>
  <si>
    <t>Bundaberg</t>
  </si>
  <si>
    <t>9.10</t>
  </si>
  <si>
    <t>Burdekin</t>
  </si>
  <si>
    <t>Burke</t>
  </si>
  <si>
    <t>Cairns</t>
  </si>
  <si>
    <t>Carpentaria</t>
  </si>
  <si>
    <t>Cassowary Coast</t>
  </si>
  <si>
    <t>Central Highlands</t>
  </si>
  <si>
    <t>Charters Towers</t>
  </si>
  <si>
    <t>Cherbourg</t>
  </si>
  <si>
    <t>Cloncurry</t>
  </si>
  <si>
    <t>Cook</t>
  </si>
  <si>
    <t>9.20</t>
  </si>
  <si>
    <t>Croydon</t>
  </si>
  <si>
    <t>Diamantina</t>
  </si>
  <si>
    <t>Doomadgee</t>
  </si>
  <si>
    <t>Douglas</t>
  </si>
  <si>
    <t>Etheridge</t>
  </si>
  <si>
    <t>Flinders</t>
  </si>
  <si>
    <t>Fraser Coast</t>
  </si>
  <si>
    <t>Gladstone</t>
  </si>
  <si>
    <t>Gold Coast</t>
  </si>
  <si>
    <t>Goondiwindi</t>
  </si>
  <si>
    <t>9.30</t>
  </si>
  <si>
    <t>Gympie</t>
  </si>
  <si>
    <t>Hinchinbrook</t>
  </si>
  <si>
    <t>Hope Vale</t>
  </si>
  <si>
    <t>Ipswich</t>
  </si>
  <si>
    <t>Isaac</t>
  </si>
  <si>
    <t>Kowanyama</t>
  </si>
  <si>
    <t>Livingstone</t>
  </si>
  <si>
    <t>Lockhart River</t>
  </si>
  <si>
    <t>Lockyer Valley</t>
  </si>
  <si>
    <t>Logan</t>
  </si>
  <si>
    <t>9.40</t>
  </si>
  <si>
    <t>Longreach</t>
  </si>
  <si>
    <t>Mackay</t>
  </si>
  <si>
    <t>McKinlay</t>
  </si>
  <si>
    <t>Mapoon</t>
  </si>
  <si>
    <t>Maranoa</t>
  </si>
  <si>
    <t>Mareeba</t>
  </si>
  <si>
    <t>Moreton Bay</t>
  </si>
  <si>
    <t>Mornington</t>
  </si>
  <si>
    <t>Mount Isa</t>
  </si>
  <si>
    <t>Murweh</t>
  </si>
  <si>
    <t>9.50</t>
  </si>
  <si>
    <t>Napranum</t>
  </si>
  <si>
    <t>Noosa</t>
  </si>
  <si>
    <t>North Burnett</t>
  </si>
  <si>
    <t>Northern Peninsula Area</t>
  </si>
  <si>
    <t>Palm Island</t>
  </si>
  <si>
    <t>Paroo</t>
  </si>
  <si>
    <t>Pormpuraaw</t>
  </si>
  <si>
    <t>Quilpie</t>
  </si>
  <si>
    <t>Redland</t>
  </si>
  <si>
    <t>Richmond</t>
  </si>
  <si>
    <t>9.60</t>
  </si>
  <si>
    <t>Rockhampton</t>
  </si>
  <si>
    <t>Scenic Rim</t>
  </si>
  <si>
    <t>Somerset</t>
  </si>
  <si>
    <t>South Burnett</t>
  </si>
  <si>
    <t>Southern Downs</t>
  </si>
  <si>
    <t>Sunshine Coast</t>
  </si>
  <si>
    <t>Tablelands</t>
  </si>
  <si>
    <t>Toowoomba</t>
  </si>
  <si>
    <t>Torres</t>
  </si>
  <si>
    <t>Torres Strait Island</t>
  </si>
  <si>
    <t>9.70</t>
  </si>
  <si>
    <t>Townsville</t>
  </si>
  <si>
    <t>Weipa</t>
  </si>
  <si>
    <t>Western Downs</t>
  </si>
  <si>
    <t>Whitsunday</t>
  </si>
  <si>
    <t>Winton</t>
  </si>
  <si>
    <t>Woorabinda</t>
  </si>
  <si>
    <t>Wujal Wujal</t>
  </si>
  <si>
    <t>Yarrabah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</si>
  <si>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</si>
  <si>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</si>
  <si>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</si>
  <si>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</si>
  <si>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</si>
  <si>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</si>
  <si>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</si>
  <si>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</si>
  <si>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Change</t>
  </si>
  <si>
    <t>* Totals may differ from the sum of their components due to perturbation</t>
  </si>
  <si>
    <t>and data which could not be classified to component characteristics.</t>
  </si>
  <si>
    <t>2018-19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</si>
  <si>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</si>
  <si>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</si>
  <si>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</si>
  <si>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</si>
  <si>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</si>
  <si>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</si>
  <si>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</si>
  <si>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</si>
  <si>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</si>
  <si>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</si>
  <si>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</si>
  <si>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</si>
  <si>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</si>
  <si>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</si>
  <si>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</si>
  <si>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</si>
  <si>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</si>
  <si>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</si>
  <si>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</si>
  <si>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</si>
  <si>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</si>
  <si>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</si>
  <si>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</si>
  <si>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</si>
  <si>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</si>
  <si>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</si>
  <si>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</si>
  <si>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9.31</t>
  </si>
  <si>
    <t>9.32</t>
  </si>
  <si>
    <t>9.33</t>
  </si>
  <si>
    <t>9.34</t>
  </si>
  <si>
    <t>9.35</t>
  </si>
  <si>
    <t>9.36</t>
  </si>
  <si>
    <t>9.37</t>
  </si>
  <si>
    <t>9.38</t>
  </si>
  <si>
    <t>9.39</t>
  </si>
  <si>
    <t>9.41</t>
  </si>
  <si>
    <t>9.42</t>
  </si>
  <si>
    <t>9.43</t>
  </si>
  <si>
    <t>9.44</t>
  </si>
  <si>
    <t>9.45</t>
  </si>
  <si>
    <t>9.46</t>
  </si>
  <si>
    <t>9.47</t>
  </si>
  <si>
    <t>9.48</t>
  </si>
  <si>
    <t>9.49</t>
  </si>
  <si>
    <t>9.51</t>
  </si>
  <si>
    <t>9.52</t>
  </si>
  <si>
    <t>9.53</t>
  </si>
  <si>
    <t>9.54</t>
  </si>
  <si>
    <t>9.55</t>
  </si>
  <si>
    <t>9.56</t>
  </si>
  <si>
    <t>9.57</t>
  </si>
  <si>
    <t>9.58</t>
  </si>
  <si>
    <t>9.59</t>
  </si>
  <si>
    <t>9.61</t>
  </si>
  <si>
    <t>9.62</t>
  </si>
  <si>
    <t>9.63</t>
  </si>
  <si>
    <t>9.64</t>
  </si>
  <si>
    <t>9.65</t>
  </si>
  <si>
    <t>9.66</t>
  </si>
  <si>
    <t>9.67</t>
  </si>
  <si>
    <t>9.68</t>
  </si>
  <si>
    <t>9.69</t>
  </si>
  <si>
    <t>9.71</t>
  </si>
  <si>
    <t>9.72</t>
  </si>
  <si>
    <t>9.73</t>
  </si>
  <si>
    <t>9.74</t>
  </si>
  <si>
    <t>9.75</t>
  </si>
  <si>
    <t>9.76</t>
  </si>
  <si>
    <t>9.77</t>
  </si>
  <si>
    <t>9.78</t>
  </si>
  <si>
    <t>Queensland</t>
  </si>
  <si>
    <t>* Data for some LGAs are supressed due to small counts.</t>
  </si>
  <si>
    <t>Multiple Job Holders</t>
  </si>
  <si>
    <t>Single Job Holders</t>
  </si>
  <si>
    <t>2019-20</t>
  </si>
  <si>
    <t>Person employees distribution</t>
  </si>
  <si>
    <t>Person OMUEs distribution</t>
  </si>
  <si>
    <t>Person both employees and OMUEs distribution</t>
  </si>
  <si>
    <t>Both Employees and OMUEs</t>
  </si>
  <si>
    <t>* OMUEs = Owners of Unincorporated Enterprises</t>
  </si>
  <si>
    <t>2020-21</t>
  </si>
  <si>
    <t>Duration adjusted median employee income per job in</t>
  </si>
  <si>
    <t xml:space="preserve">* Data in this release is on Australian Statistical Geography Standard (ASGS) Edition 3. </t>
  </si>
  <si>
    <t>© Commonwealth of Australia 2024</t>
  </si>
  <si>
    <t>Released at 11.30am (Canberra time) 8 November 2024</t>
  </si>
  <si>
    <t>2021-22</t>
  </si>
  <si>
    <t>Jobs in Australia: Table 9. Queensland Spotlights by Local Government Areas, 2021-22</t>
  </si>
  <si>
    <t>Torres Strait Islands</t>
  </si>
  <si>
    <t>For further information about these and related statistics visit abs.gov.au/about/contact-us.</t>
  </si>
  <si>
    <t>* There are some small revisions to data for 2017-18 to 2019-20.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</si>
</sst>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rgb="FF00B0F0"/>
      <name val="Calibri"/>
      <family val="2"/>
      <scheme val="minor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6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</cellStyleXfs>
  <cellXfs count="150">
    <xf numFmtId="0" fontId="0" fillId="0" borderId="0" xfId="0"/>
    <xf numFmtId="0" fontId="4" fillId="0" borderId="0" xfId="3" applyFont="1" applyAlignment="1">
      <alignment vertical="center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Alignment="1">
      <alignment horizontal="left"/>
    </xf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6" fillId="0" borderId="11" xfId="6" applyAlignment="1">
      <alignment horizontal="right"/>
    </xf>
    <xf numFmtId="0" fontId="26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6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26" fillId="0" borderId="0" xfId="7" applyAlignment="1">
      <alignment horizontal="left" indent="1"/>
    </xf>
    <xf numFmtId="0" fontId="23" fillId="0" borderId="3" xfId="0" applyFont="1" applyBorder="1" applyProtection="1"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7" fillId="0" borderId="5" xfId="0" applyFont="1" applyBorder="1" applyProtection="1">
      <protection locked="0" hidden="1"/>
    </xf>
    <xf numFmtId="3" fontId="0" fillId="0" borderId="0" xfId="0" applyNumberFormat="1"/>
    <xf numFmtId="0" fontId="16" fillId="0" borderId="5" xfId="0" applyFont="1" applyBorder="1" applyAlignment="1" applyProtection="1">
      <alignment horizontal="left" indent="1"/>
      <protection locked="0" hidden="1"/>
    </xf>
    <xf numFmtId="0" fontId="26" fillId="0" borderId="11" xfId="6"/>
    <xf numFmtId="0" fontId="23" fillId="0" borderId="8" xfId="0" applyFont="1" applyBorder="1" applyProtection="1"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0" fontId="27" fillId="0" borderId="12" xfId="8" applyAlignment="1">
      <alignment horizontal="left" indent="1"/>
    </xf>
    <xf numFmtId="4" fontId="27" fillId="0" borderId="12" xfId="8" applyNumberFormat="1"/>
    <xf numFmtId="3" fontId="27" fillId="0" borderId="12" xfId="8" applyNumberFormat="1"/>
    <xf numFmtId="9" fontId="27" fillId="0" borderId="12" xfId="8" applyNumberFormat="1"/>
    <xf numFmtId="2" fontId="0" fillId="0" borderId="0" xfId="0" applyNumberFormat="1"/>
    <xf numFmtId="0" fontId="26" fillId="0" borderId="11" xfId="6" applyAlignment="1">
      <alignment horizontal="left"/>
    </xf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9" fillId="0" borderId="0" xfId="3" applyFont="1" applyProtection="1">
      <protection locked="0" hidden="1"/>
    </xf>
    <xf numFmtId="0" fontId="4" fillId="0" borderId="0" xfId="3" applyFont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left" vertical="center" indent="1"/>
      <protection locked="0" hidden="1"/>
    </xf>
    <xf numFmtId="0" fontId="17" fillId="0" borderId="0" xfId="0" applyFont="1" applyProtection="1">
      <protection locked="0" hidden="1"/>
    </xf>
    <xf numFmtId="0" fontId="22" fillId="0" borderId="2" xfId="0" applyFont="1" applyBorder="1" applyAlignment="1" applyProtection="1">
      <alignment vertical="center"/>
      <protection locked="0" hidden="1"/>
    </xf>
    <xf numFmtId="0" fontId="16" fillId="0" borderId="3" xfId="0" applyFont="1" applyBorder="1" applyProtection="1">
      <protection locked="0" hidden="1"/>
    </xf>
    <xf numFmtId="3" fontId="22" fillId="0" borderId="3" xfId="0" applyNumberFormat="1" applyFont="1" applyBorder="1" applyAlignment="1" applyProtection="1">
      <alignment horizontal="right"/>
      <protection locked="0" hidden="1"/>
    </xf>
    <xf numFmtId="0" fontId="16" fillId="0" borderId="4" xfId="0" applyFont="1" applyBorder="1" applyAlignment="1" applyProtection="1">
      <alignment horizontal="right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horizontal="center" vertical="center"/>
      <protection locked="0" hidden="1"/>
    </xf>
    <xf numFmtId="0" fontId="22" fillId="0" borderId="3" xfId="0" applyFont="1" applyBorder="1" applyAlignment="1" applyProtection="1">
      <alignment horizontal="right"/>
      <protection locked="0" hidden="1"/>
    </xf>
    <xf numFmtId="0" fontId="16" fillId="0" borderId="0" xfId="0" applyFont="1" applyProtection="1">
      <protection locked="0" hidden="1"/>
    </xf>
    <xf numFmtId="0" fontId="23" fillId="0" borderId="0" xfId="0" applyFont="1" applyProtection="1">
      <protection locked="0" hidden="1"/>
    </xf>
    <xf numFmtId="165" fontId="16" fillId="0" borderId="0" xfId="0" applyNumberFormat="1" applyFont="1" applyAlignment="1" applyProtection="1">
      <alignment horizontal="right"/>
      <protection locked="0" hidden="1"/>
    </xf>
    <xf numFmtId="0" fontId="16" fillId="0" borderId="6" xfId="0" applyFont="1" applyBorder="1" applyAlignment="1" applyProtection="1">
      <alignment horizontal="center"/>
      <protection locked="0" hidden="1"/>
    </xf>
    <xf numFmtId="0" fontId="16" fillId="0" borderId="5" xfId="0" applyFont="1" applyBorder="1" applyAlignment="1" applyProtection="1">
      <alignment horizontal="left" indent="2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vertical="center" indent="1"/>
      <protection locked="0" hidden="1"/>
    </xf>
    <xf numFmtId="0" fontId="23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right"/>
      <protection locked="0" hidden="1"/>
    </xf>
    <xf numFmtId="0" fontId="23" fillId="0" borderId="7" xfId="0" applyFont="1" applyBorder="1" applyAlignment="1" applyProtection="1">
      <alignment horizontal="left" indent="1"/>
      <protection locked="0" hidden="1"/>
    </xf>
    <xf numFmtId="165" fontId="16" fillId="0" borderId="8" xfId="0" applyNumberFormat="1" applyFont="1" applyBorder="1" applyAlignment="1" applyProtection="1">
      <alignment horizontal="right"/>
      <protection locked="0" hidden="1"/>
    </xf>
    <xf numFmtId="0" fontId="16" fillId="0" borderId="9" xfId="0" applyFont="1" applyBorder="1" applyAlignment="1" applyProtection="1">
      <alignment horizontal="center"/>
      <protection locked="0" hidden="1"/>
    </xf>
    <xf numFmtId="0" fontId="16" fillId="0" borderId="7" xfId="0" applyFont="1" applyBorder="1" applyAlignment="1" applyProtection="1">
      <alignment horizontal="left" vertical="center" indent="1"/>
      <protection locked="0" hidden="1"/>
    </xf>
    <xf numFmtId="0" fontId="17" fillId="0" borderId="0" xfId="0" applyFont="1"/>
    <xf numFmtId="9" fontId="26" fillId="0" borderId="0" xfId="6" applyNumberFormat="1" applyBorder="1" applyAlignment="1">
      <alignment horizontal="right"/>
    </xf>
    <xf numFmtId="0" fontId="26" fillId="0" borderId="0" xfId="6" applyBorder="1" applyAlignment="1">
      <alignment horizontal="right"/>
    </xf>
    <xf numFmtId="0" fontId="26" fillId="0" borderId="0" xfId="6" applyFill="1" applyBorder="1" applyAlignment="1">
      <alignment horizontal="right"/>
    </xf>
    <xf numFmtId="2" fontId="0" fillId="0" borderId="0" xfId="1" applyNumberFormat="1" applyFont="1" applyBorder="1"/>
    <xf numFmtId="164" fontId="0" fillId="0" borderId="0" xfId="1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18" fillId="0" borderId="0" xfId="0" applyNumberFormat="1" applyFont="1" applyAlignment="1" applyProtection="1">
      <alignment horizontal="right"/>
      <protection locked="0" hidden="1"/>
    </xf>
    <xf numFmtId="9" fontId="18" fillId="0" borderId="0" xfId="0" applyNumberFormat="1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left" indent="1"/>
      <protection locked="0" hidden="1"/>
    </xf>
    <xf numFmtId="0" fontId="30" fillId="0" borderId="0" xfId="2" applyFont="1" applyFill="1" applyBorder="1" applyProtection="1">
      <protection hidden="1"/>
    </xf>
    <xf numFmtId="0" fontId="30" fillId="0" borderId="0" xfId="2" applyFont="1" applyFill="1" applyBorder="1" applyAlignment="1" applyProtection="1">
      <alignment horizontal="center"/>
      <protection hidden="1"/>
    </xf>
    <xf numFmtId="0" fontId="29" fillId="0" borderId="0" xfId="0" applyFont="1"/>
    <xf numFmtId="0" fontId="30" fillId="0" borderId="0" xfId="2" applyFont="1" applyFill="1" applyBorder="1" applyAlignment="1"/>
    <xf numFmtId="0" fontId="30" fillId="0" borderId="0" xfId="2" applyFont="1" applyFill="1" applyBorder="1" applyAlignment="1" applyProtection="1">
      <alignment horizontal="right"/>
      <protection hidden="1"/>
    </xf>
    <xf numFmtId="0" fontId="31" fillId="0" borderId="0" xfId="3" applyFont="1" applyAlignment="1" applyProtection="1">
      <alignment vertical="center"/>
      <protection locked="0" hidden="1"/>
    </xf>
    <xf numFmtId="0" fontId="29" fillId="0" borderId="0" xfId="0" applyFont="1" applyAlignment="1">
      <alignment horizontal="center"/>
    </xf>
    <xf numFmtId="0" fontId="28" fillId="0" borderId="0" xfId="6" applyFont="1" applyFill="1" applyBorder="1" applyAlignment="1">
      <alignment horizontal="right"/>
    </xf>
    <xf numFmtId="0" fontId="28" fillId="0" borderId="0" xfId="7" applyFont="1" applyFill="1" applyBorder="1"/>
    <xf numFmtId="3" fontId="29" fillId="0" borderId="0" xfId="0" applyNumberFormat="1" applyFont="1" applyProtection="1">
      <protection hidden="1"/>
    </xf>
    <xf numFmtId="0" fontId="29" fillId="0" borderId="0" xfId="0" applyFont="1" applyAlignment="1">
      <alignment horizontal="right"/>
    </xf>
    <xf numFmtId="2" fontId="29" fillId="0" borderId="0" xfId="1" applyNumberFormat="1" applyFont="1" applyFill="1" applyBorder="1"/>
    <xf numFmtId="0" fontId="28" fillId="0" borderId="0" xfId="7" applyFont="1" applyFill="1" applyBorder="1" applyAlignment="1">
      <alignment horizontal="left" indent="1"/>
    </xf>
    <xf numFmtId="3" fontId="29" fillId="0" borderId="0" xfId="0" applyNumberFormat="1" applyFont="1"/>
    <xf numFmtId="0" fontId="28" fillId="0" borderId="0" xfId="6" applyFont="1" applyFill="1" applyBorder="1" applyAlignment="1">
      <alignment horizontal="center"/>
    </xf>
    <xf numFmtId="0" fontId="28" fillId="0" borderId="0" xfId="6" applyFont="1" applyFill="1" applyBorder="1"/>
    <xf numFmtId="0" fontId="29" fillId="0" borderId="0" xfId="0" applyFont="1" applyAlignment="1">
      <alignment horizontal="left" indent="1"/>
    </xf>
    <xf numFmtId="4" fontId="29" fillId="0" borderId="0" xfId="0" applyNumberFormat="1" applyFont="1"/>
    <xf numFmtId="164" fontId="29" fillId="0" borderId="0" xfId="1" applyNumberFormat="1" applyFont="1" applyFill="1" applyBorder="1"/>
    <xf numFmtId="0" fontId="28" fillId="0" borderId="0" xfId="8" applyFont="1" applyFill="1" applyBorder="1" applyAlignment="1">
      <alignment horizontal="left" indent="1"/>
    </xf>
    <xf numFmtId="4" fontId="28" fillId="0" borderId="0" xfId="8" applyNumberFormat="1" applyFont="1" applyFill="1" applyBorder="1"/>
    <xf numFmtId="3" fontId="28" fillId="0" borderId="0" xfId="8" applyNumberFormat="1" applyFont="1" applyFill="1" applyBorder="1"/>
    <xf numFmtId="0" fontId="28" fillId="0" borderId="0" xfId="8" applyFont="1" applyFill="1" applyBorder="1"/>
    <xf numFmtId="9" fontId="28" fillId="0" borderId="0" xfId="8" applyNumberFormat="1" applyFont="1" applyFill="1" applyBorder="1"/>
    <xf numFmtId="2" fontId="29" fillId="0" borderId="0" xfId="0" applyNumberFormat="1" applyFont="1"/>
    <xf numFmtId="0" fontId="28" fillId="0" borderId="0" xfId="6" applyFont="1" applyFill="1" applyBorder="1" applyAlignment="1"/>
    <xf numFmtId="9" fontId="28" fillId="0" borderId="0" xfId="6" applyNumberFormat="1" applyFont="1" applyFill="1" applyBorder="1" applyAlignment="1">
      <alignment horizontal="right"/>
    </xf>
    <xf numFmtId="0" fontId="28" fillId="0" borderId="0" xfId="7" applyFont="1" applyFill="1" applyBorder="1" applyAlignment="1">
      <alignment horizontal="right"/>
    </xf>
    <xf numFmtId="165" fontId="29" fillId="0" borderId="0" xfId="0" applyNumberFormat="1" applyFont="1"/>
    <xf numFmtId="0" fontId="28" fillId="0" borderId="0" xfId="6" applyFont="1" applyFill="1" applyBorder="1" applyAlignment="1">
      <alignment horizontal="left"/>
    </xf>
    <xf numFmtId="0" fontId="28" fillId="0" borderId="0" xfId="7" applyFont="1" applyFill="1" applyBorder="1" applyAlignment="1">
      <alignment horizontal="left"/>
    </xf>
    <xf numFmtId="165" fontId="29" fillId="0" borderId="0" xfId="1" applyNumberFormat="1" applyFont="1" applyFill="1" applyBorder="1"/>
    <xf numFmtId="166" fontId="29" fillId="0" borderId="0" xfId="0" applyNumberFormat="1" applyFont="1"/>
    <xf numFmtId="165" fontId="29" fillId="0" borderId="0" xfId="1" applyNumberFormat="1" applyFont="1" applyBorder="1" applyAlignment="1">
      <alignment horizontal="right"/>
    </xf>
    <xf numFmtId="0" fontId="32" fillId="0" borderId="0" xfId="0" applyFont="1"/>
    <xf numFmtId="3" fontId="32" fillId="0" borderId="0" xfId="0" applyNumberFormat="1" applyFont="1" applyProtection="1">
      <protection hidden="1"/>
    </xf>
    <xf numFmtId="2" fontId="29" fillId="0" borderId="0" xfId="1" applyNumberFormat="1" applyFont="1"/>
    <xf numFmtId="0" fontId="29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left" vertical="center" indent="1"/>
    </xf>
    <xf numFmtId="0" fontId="18" fillId="0" borderId="0" xfId="0" applyFont="1"/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21" fillId="2" borderId="0" xfId="0" applyFont="1" applyFill="1" applyAlignment="1" applyProtection="1">
      <alignment horizontal="right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30" fillId="0" borderId="0" xfId="2" applyFont="1" applyFill="1" applyBorder="1" applyAlignment="1">
      <alignment horizontal="center"/>
    </xf>
    <xf numFmtId="0" fontId="16" fillId="0" borderId="5" xfId="0" applyFont="1" applyBorder="1" applyAlignment="1" applyProtection="1">
      <alignment horizontal="left" vertical="center" wrapText="1" indent="1"/>
      <protection locked="0" hidden="1"/>
    </xf>
    <xf numFmtId="0" fontId="16" fillId="0" borderId="0" xfId="0" applyFont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7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9.1'!$U$4:$Y$4</c:f>
              <c:numCache>
                <c:formatCode>#,##0</c:formatCode>
                <c:ptCount val="5"/>
                <c:pt idx="1">
                  <c:v>622</c:v>
                </c:pt>
                <c:pt idx="2">
                  <c:v>656</c:v>
                </c:pt>
                <c:pt idx="3">
                  <c:v>567</c:v>
                </c:pt>
                <c:pt idx="4">
                  <c:v>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B-40F6-BC2A-17F74DB2720C}"/>
            </c:ext>
          </c:extLst>
        </c:ser>
        <c:ser>
          <c:idx val="1"/>
          <c:order val="1"/>
          <c:tx>
            <c:strRef>
              <c:f>'Table 9.1'!$S$7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9.1'!$U$7:$Y$7</c:f>
              <c:numCache>
                <c:formatCode>#,##0</c:formatCode>
                <c:ptCount val="5"/>
                <c:pt idx="1">
                  <c:v>427</c:v>
                </c:pt>
                <c:pt idx="2">
                  <c:v>443</c:v>
                </c:pt>
                <c:pt idx="3">
                  <c:v>406</c:v>
                </c:pt>
                <c:pt idx="4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B-40F6-BC2A-17F74DB2720C}"/>
            </c:ext>
          </c:extLst>
        </c:ser>
        <c:ser>
          <c:idx val="2"/>
          <c:order val="2"/>
          <c:tx>
            <c:strRef>
              <c:f>'Table 9.1'!$S$11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9.1'!$U$11:$Y$11</c:f>
              <c:numCache>
                <c:formatCode>#,##0</c:formatCode>
                <c:ptCount val="5"/>
                <c:pt idx="1">
                  <c:v>615</c:v>
                </c:pt>
                <c:pt idx="2">
                  <c:v>643</c:v>
                </c:pt>
                <c:pt idx="3">
                  <c:v>552</c:v>
                </c:pt>
                <c:pt idx="4">
                  <c:v>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B-40F6-BC2A-17F74DB2720C}"/>
            </c:ext>
          </c:extLst>
        </c:ser>
        <c:ser>
          <c:idx val="3"/>
          <c:order val="3"/>
          <c:tx>
            <c:strRef>
              <c:f>'Table 9.1'!$S$12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9.1'!$U$12:$Y$12</c:f>
              <c:numCache>
                <c:formatCode>#,##0</c:formatCode>
                <c:ptCount val="5"/>
                <c:pt idx="1">
                  <c:v>11</c:v>
                </c:pt>
                <c:pt idx="2">
                  <c:v>11</c:v>
                </c:pt>
                <c:pt idx="3">
                  <c:v>17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BB-40F6-BC2A-17F74DB27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9.1'!$V$8:$Z$8</c:f>
              <c:numCache>
                <c:formatCode>#,##0</c:formatCode>
                <c:ptCount val="5"/>
                <c:pt idx="0">
                  <c:v>22048</c:v>
                </c:pt>
                <c:pt idx="1">
                  <c:v>20167</c:v>
                </c:pt>
                <c:pt idx="2">
                  <c:v>18935.419999999998</c:v>
                </c:pt>
                <c:pt idx="3">
                  <c:v>20871</c:v>
                </c:pt>
                <c:pt idx="4">
                  <c:v>18879.89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7-468D-9746-2CA93691DC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7-468D-9746-2CA93691D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9.10'!$V$8:$Z$8</c:f>
              <c:numCache>
                <c:formatCode>#,##0</c:formatCode>
                <c:ptCount val="5"/>
                <c:pt idx="0">
                  <c:v>36253.54</c:v>
                </c:pt>
                <c:pt idx="1">
                  <c:v>36475.129999999997</c:v>
                </c:pt>
                <c:pt idx="2">
                  <c:v>36865</c:v>
                </c:pt>
                <c:pt idx="3">
                  <c:v>39662.67</c:v>
                </c:pt>
                <c:pt idx="4">
                  <c:v>41888.39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7-4504-A2D3-B9CC21C6A2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7-4504-A2D3-B9CC21C6A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9.11'!$U$4:$Y$4</c:f>
              <c:numCache>
                <c:formatCode>#,##0</c:formatCode>
                <c:ptCount val="5"/>
                <c:pt idx="1">
                  <c:v>17377</c:v>
                </c:pt>
                <c:pt idx="2">
                  <c:v>17080</c:v>
                </c:pt>
                <c:pt idx="3">
                  <c:v>17680</c:v>
                </c:pt>
                <c:pt idx="4">
                  <c:v>17125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4-44B2-9E7C-90C7E02A3DB4}"/>
            </c:ext>
          </c:extLst>
        </c:ser>
        <c:ser>
          <c:idx val="1"/>
          <c:order val="1"/>
          <c:tx>
            <c:strRef>
              <c:f>'Table 9.11'!$S$7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9.11'!$U$7:$Y$7</c:f>
              <c:numCache>
                <c:formatCode>#,##0</c:formatCode>
                <c:ptCount val="5"/>
                <c:pt idx="1">
                  <c:v>10838</c:v>
                </c:pt>
                <c:pt idx="2">
                  <c:v>10415</c:v>
                </c:pt>
                <c:pt idx="3">
                  <c:v>10893</c:v>
                </c:pt>
                <c:pt idx="4">
                  <c:v>10428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4-44B2-9E7C-90C7E02A3DB4}"/>
            </c:ext>
          </c:extLst>
        </c:ser>
        <c:ser>
          <c:idx val="2"/>
          <c:order val="2"/>
          <c:tx>
            <c:strRef>
              <c:f>'Table 9.11'!$S$11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9.11'!$U$11:$Y$11</c:f>
              <c:numCache>
                <c:formatCode>#,##0</c:formatCode>
                <c:ptCount val="5"/>
                <c:pt idx="1">
                  <c:v>15002</c:v>
                </c:pt>
                <c:pt idx="2">
                  <c:v>15014</c:v>
                </c:pt>
                <c:pt idx="3">
                  <c:v>15459</c:v>
                </c:pt>
                <c:pt idx="4">
                  <c:v>14913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4-44B2-9E7C-90C7E02A3DB4}"/>
            </c:ext>
          </c:extLst>
        </c:ser>
        <c:ser>
          <c:idx val="3"/>
          <c:order val="3"/>
          <c:tx>
            <c:strRef>
              <c:f>'Table 9.11'!$S$12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9.11'!$U$12:$Y$12</c:f>
              <c:numCache>
                <c:formatCode>#,##0</c:formatCode>
                <c:ptCount val="5"/>
                <c:pt idx="1">
                  <c:v>2369</c:v>
                </c:pt>
                <c:pt idx="2">
                  <c:v>2065</c:v>
                </c:pt>
                <c:pt idx="3">
                  <c:v>2218</c:v>
                </c:pt>
                <c:pt idx="4">
                  <c:v>2212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94-44B2-9E7C-90C7E02A3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9.11'!$AB$15:$AB$33</c:f>
              <c:numCache>
                <c:formatCode>0.0%</c:formatCode>
                <c:ptCount val="19"/>
                <c:pt idx="0">
                  <c:v>0.17213519180954731</c:v>
                </c:pt>
                <c:pt idx="1">
                  <c:v>2.4114962378191687E-2</c:v>
                </c:pt>
                <c:pt idx="2">
                  <c:v>9.849512766744789E-2</c:v>
                </c:pt>
                <c:pt idx="3">
                  <c:v>1.0731466633773282E-2</c:v>
                </c:pt>
                <c:pt idx="4">
                  <c:v>5.347230788207722E-2</c:v>
                </c:pt>
                <c:pt idx="5">
                  <c:v>1.9612680399654619E-2</c:v>
                </c:pt>
                <c:pt idx="6">
                  <c:v>8.4063155297890713E-2</c:v>
                </c:pt>
                <c:pt idx="7">
                  <c:v>6.0503268780066607E-2</c:v>
                </c:pt>
                <c:pt idx="8">
                  <c:v>2.7198717158011594E-2</c:v>
                </c:pt>
                <c:pt idx="9">
                  <c:v>1.2335019119279634E-3</c:v>
                </c:pt>
                <c:pt idx="10">
                  <c:v>2.0784507215986184E-2</c:v>
                </c:pt>
                <c:pt idx="11">
                  <c:v>1.7269026766991488E-2</c:v>
                </c:pt>
                <c:pt idx="12">
                  <c:v>4.5947946219316638E-2</c:v>
                </c:pt>
                <c:pt idx="13">
                  <c:v>6.7657579869248793E-2</c:v>
                </c:pt>
                <c:pt idx="14">
                  <c:v>3.6018255828296535E-2</c:v>
                </c:pt>
                <c:pt idx="15">
                  <c:v>5.3102257308498831E-2</c:v>
                </c:pt>
                <c:pt idx="16">
                  <c:v>8.5543357592204272E-2</c:v>
                </c:pt>
                <c:pt idx="17">
                  <c:v>4.0705563093622792E-3</c:v>
                </c:pt>
                <c:pt idx="18">
                  <c:v>3.7868508696188477E-2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2-473D-B452-ECCCFF639EB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42-473D-B452-ECCCFF639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9.11'!$Y$44:$Y$60</c:f>
              <c:numCache>
                <c:formatCode>#,##0</c:formatCode>
                <c:ptCount val="17"/>
                <c:pt idx="0">
                  <c:v>30</c:v>
                </c:pt>
                <c:pt idx="1">
                  <c:v>296</c:v>
                </c:pt>
                <c:pt idx="2">
                  <c:v>582</c:v>
                </c:pt>
                <c:pt idx="3">
                  <c:v>978</c:v>
                </c:pt>
                <c:pt idx="4">
                  <c:v>1441</c:v>
                </c:pt>
                <c:pt idx="5">
                  <c:v>823</c:v>
                </c:pt>
                <c:pt idx="6">
                  <c:v>659</c:v>
                </c:pt>
                <c:pt idx="7">
                  <c:v>665</c:v>
                </c:pt>
                <c:pt idx="8">
                  <c:v>743</c:v>
                </c:pt>
                <c:pt idx="9">
                  <c:v>719</c:v>
                </c:pt>
                <c:pt idx="10">
                  <c:v>765</c:v>
                </c:pt>
                <c:pt idx="11">
                  <c:v>601</c:v>
                </c:pt>
                <c:pt idx="12">
                  <c:v>401</c:v>
                </c:pt>
                <c:pt idx="13">
                  <c:v>159</c:v>
                </c:pt>
                <c:pt idx="14">
                  <c:v>89</c:v>
                </c:pt>
                <c:pt idx="15">
                  <c:v>50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2-4998-8ADE-68C14D9CCEDC}"/>
            </c:ext>
          </c:extLst>
        </c:ser>
        <c:ser>
          <c:idx val="1"/>
          <c:order val="1"/>
          <c:tx>
            <c:strRef>
              <c:f>'Table 9.11'!$S$62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9.11'!$Y$63:$Y$79</c:f>
              <c:numCache>
                <c:formatCode>#,##0</c:formatCode>
                <c:ptCount val="17"/>
                <c:pt idx="0">
                  <c:v>20</c:v>
                </c:pt>
                <c:pt idx="1">
                  <c:v>260</c:v>
                </c:pt>
                <c:pt idx="2">
                  <c:v>535</c:v>
                </c:pt>
                <c:pt idx="3">
                  <c:v>939</c:v>
                </c:pt>
                <c:pt idx="4">
                  <c:v>1290</c:v>
                </c:pt>
                <c:pt idx="5">
                  <c:v>741</c:v>
                </c:pt>
                <c:pt idx="6">
                  <c:v>628</c:v>
                </c:pt>
                <c:pt idx="7">
                  <c:v>582</c:v>
                </c:pt>
                <c:pt idx="8">
                  <c:v>613</c:v>
                </c:pt>
                <c:pt idx="9">
                  <c:v>748</c:v>
                </c:pt>
                <c:pt idx="10">
                  <c:v>653</c:v>
                </c:pt>
                <c:pt idx="11">
                  <c:v>532</c:v>
                </c:pt>
                <c:pt idx="12">
                  <c:v>289</c:v>
                </c:pt>
                <c:pt idx="13">
                  <c:v>131</c:v>
                </c:pt>
                <c:pt idx="14">
                  <c:v>59</c:v>
                </c:pt>
                <c:pt idx="15">
                  <c:v>35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2-4998-8ADE-68C14D9C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9.11'!$Y$83:$Y$90</c:f>
              <c:numCache>
                <c:formatCode>#,##0</c:formatCode>
                <c:ptCount val="8"/>
                <c:pt idx="0">
                  <c:v>488</c:v>
                </c:pt>
                <c:pt idx="1">
                  <c:v>265</c:v>
                </c:pt>
                <c:pt idx="2">
                  <c:v>1132</c:v>
                </c:pt>
                <c:pt idx="3">
                  <c:v>168</c:v>
                </c:pt>
                <c:pt idx="4">
                  <c:v>119</c:v>
                </c:pt>
                <c:pt idx="5">
                  <c:v>177</c:v>
                </c:pt>
                <c:pt idx="6">
                  <c:v>754</c:v>
                </c:pt>
                <c:pt idx="7">
                  <c:v>1147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3-4F6C-A30B-799E8E05E041}"/>
            </c:ext>
          </c:extLst>
        </c:ser>
        <c:ser>
          <c:idx val="1"/>
          <c:order val="1"/>
          <c:tx>
            <c:strRef>
              <c:f>'Table 9.11'!$S$92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9.11'!$Y$93:$Y$100</c:f>
              <c:numCache>
                <c:formatCode>#,##0</c:formatCode>
                <c:ptCount val="8"/>
                <c:pt idx="0">
                  <c:v>282</c:v>
                </c:pt>
                <c:pt idx="1">
                  <c:v>705</c:v>
                </c:pt>
                <c:pt idx="2">
                  <c:v>154</c:v>
                </c:pt>
                <c:pt idx="3">
                  <c:v>692</c:v>
                </c:pt>
                <c:pt idx="4">
                  <c:v>807</c:v>
                </c:pt>
                <c:pt idx="5">
                  <c:v>480</c:v>
                </c:pt>
                <c:pt idx="6">
                  <c:v>99</c:v>
                </c:pt>
                <c:pt idx="7">
                  <c:v>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3-4F6C-A30B-799E8E05E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9.11'!$U$8:$Y$8</c:f>
              <c:numCache>
                <c:formatCode>#,##0</c:formatCode>
                <c:ptCount val="5"/>
                <c:pt idx="1">
                  <c:v>35231</c:v>
                </c:pt>
                <c:pt idx="2">
                  <c:v>33709.5</c:v>
                </c:pt>
                <c:pt idx="3">
                  <c:v>32776.699999999997</c:v>
                </c:pt>
                <c:pt idx="4">
                  <c:v>38262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F-4544-AC5B-7FD6C59D44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9F-4544-AC5B-7FD6C59D4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9.11'!$V$4:$Z$4</c:f>
              <c:numCache>
                <c:formatCode>#,##0</c:formatCode>
                <c:ptCount val="5"/>
                <c:pt idx="0">
                  <c:v>17377</c:v>
                </c:pt>
                <c:pt idx="1">
                  <c:v>17080</c:v>
                </c:pt>
                <c:pt idx="2">
                  <c:v>17680</c:v>
                </c:pt>
                <c:pt idx="3">
                  <c:v>17125</c:v>
                </c:pt>
                <c:pt idx="4">
                  <c:v>16211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4-4B3E-BF18-ABE77EEC4A98}"/>
            </c:ext>
          </c:extLst>
        </c:ser>
        <c:ser>
          <c:idx val="1"/>
          <c:order val="1"/>
          <c:tx>
            <c:strRef>
              <c:f>'Table 9.11'!$S$7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9.11'!$V$7:$Z$7</c:f>
              <c:numCache>
                <c:formatCode>#,##0</c:formatCode>
                <c:ptCount val="5"/>
                <c:pt idx="0">
                  <c:v>10838</c:v>
                </c:pt>
                <c:pt idx="1">
                  <c:v>10415</c:v>
                </c:pt>
                <c:pt idx="2">
                  <c:v>10893</c:v>
                </c:pt>
                <c:pt idx="3">
                  <c:v>10428</c:v>
                </c:pt>
                <c:pt idx="4">
                  <c:v>10315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4-4B3E-BF18-ABE77EEC4A98}"/>
            </c:ext>
          </c:extLst>
        </c:ser>
        <c:ser>
          <c:idx val="2"/>
          <c:order val="2"/>
          <c:tx>
            <c:strRef>
              <c:f>'Table 9.11'!$S$11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9.11'!$V$11:$Z$11</c:f>
              <c:numCache>
                <c:formatCode>#,##0</c:formatCode>
                <c:ptCount val="5"/>
                <c:pt idx="0">
                  <c:v>15002</c:v>
                </c:pt>
                <c:pt idx="1">
                  <c:v>15014</c:v>
                </c:pt>
                <c:pt idx="2">
                  <c:v>15459</c:v>
                </c:pt>
                <c:pt idx="3">
                  <c:v>14913</c:v>
                </c:pt>
                <c:pt idx="4">
                  <c:v>14064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C4-4B3E-BF18-ABE77EEC4A98}"/>
            </c:ext>
          </c:extLst>
        </c:ser>
        <c:ser>
          <c:idx val="3"/>
          <c:order val="3"/>
          <c:tx>
            <c:strRef>
              <c:f>'Table 9.11'!$S$12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9.11'!$V$12:$Z$12</c:f>
              <c:numCache>
                <c:formatCode>#,##0</c:formatCode>
                <c:ptCount val="5"/>
                <c:pt idx="0">
                  <c:v>2369</c:v>
                </c:pt>
                <c:pt idx="1">
                  <c:v>2065</c:v>
                </c:pt>
                <c:pt idx="2">
                  <c:v>2218</c:v>
                </c:pt>
                <c:pt idx="3">
                  <c:v>2212</c:v>
                </c:pt>
                <c:pt idx="4">
                  <c:v>2149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C4-4B3E-BF18-ABE77EEC4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9.11'!$AB$15:$AB$33</c:f>
              <c:numCache>
                <c:formatCode>0.0%</c:formatCode>
                <c:ptCount val="19"/>
                <c:pt idx="0">
                  <c:v>0.17213519180954731</c:v>
                </c:pt>
                <c:pt idx="1">
                  <c:v>2.4114962378191687E-2</c:v>
                </c:pt>
                <c:pt idx="2">
                  <c:v>9.849512766744789E-2</c:v>
                </c:pt>
                <c:pt idx="3">
                  <c:v>1.0731466633773282E-2</c:v>
                </c:pt>
                <c:pt idx="4">
                  <c:v>5.347230788207722E-2</c:v>
                </c:pt>
                <c:pt idx="5">
                  <c:v>1.9612680399654619E-2</c:v>
                </c:pt>
                <c:pt idx="6">
                  <c:v>8.4063155297890713E-2</c:v>
                </c:pt>
                <c:pt idx="7">
                  <c:v>6.0503268780066607E-2</c:v>
                </c:pt>
                <c:pt idx="8">
                  <c:v>2.7198717158011594E-2</c:v>
                </c:pt>
                <c:pt idx="9">
                  <c:v>1.2335019119279634E-3</c:v>
                </c:pt>
                <c:pt idx="10">
                  <c:v>2.0784507215986184E-2</c:v>
                </c:pt>
                <c:pt idx="11">
                  <c:v>1.7269026766991488E-2</c:v>
                </c:pt>
                <c:pt idx="12">
                  <c:v>4.5947946219316638E-2</c:v>
                </c:pt>
                <c:pt idx="13">
                  <c:v>6.7657579869248793E-2</c:v>
                </c:pt>
                <c:pt idx="14">
                  <c:v>3.6018255828296535E-2</c:v>
                </c:pt>
                <c:pt idx="15">
                  <c:v>5.3102257308498831E-2</c:v>
                </c:pt>
                <c:pt idx="16">
                  <c:v>8.5543357592204272E-2</c:v>
                </c:pt>
                <c:pt idx="17">
                  <c:v>4.0705563093622792E-3</c:v>
                </c:pt>
                <c:pt idx="18">
                  <c:v>3.7868508696188477E-2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E-47AE-A9F1-ADB94E63C0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E-47AE-A9F1-ADB94E63C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9.11'!$Z$44:$Z$60</c:f>
              <c:numCache>
                <c:formatCode>#,##0</c:formatCode>
                <c:ptCount val="17"/>
                <c:pt idx="0">
                  <c:v>33</c:v>
                </c:pt>
                <c:pt idx="1">
                  <c:v>300</c:v>
                </c:pt>
                <c:pt idx="2">
                  <c:v>549</c:v>
                </c:pt>
                <c:pt idx="3">
                  <c:v>776</c:v>
                </c:pt>
                <c:pt idx="4">
                  <c:v>1117</c:v>
                </c:pt>
                <c:pt idx="5">
                  <c:v>799</c:v>
                </c:pt>
                <c:pt idx="6">
                  <c:v>686</c:v>
                </c:pt>
                <c:pt idx="7">
                  <c:v>662</c:v>
                </c:pt>
                <c:pt idx="8">
                  <c:v>749</c:v>
                </c:pt>
                <c:pt idx="9">
                  <c:v>779</c:v>
                </c:pt>
                <c:pt idx="10">
                  <c:v>755</c:v>
                </c:pt>
                <c:pt idx="11">
                  <c:v>641</c:v>
                </c:pt>
                <c:pt idx="12">
                  <c:v>396</c:v>
                </c:pt>
                <c:pt idx="13">
                  <c:v>172</c:v>
                </c:pt>
                <c:pt idx="14">
                  <c:v>87</c:v>
                </c:pt>
                <c:pt idx="15">
                  <c:v>49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8-4CBD-A3F8-2712A48F452D}"/>
            </c:ext>
          </c:extLst>
        </c:ser>
        <c:ser>
          <c:idx val="1"/>
          <c:order val="1"/>
          <c:tx>
            <c:strRef>
              <c:f>'Table 9.11'!$S$62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9.11'!$Z$63:$Z$79</c:f>
              <c:numCache>
                <c:formatCode>#,##0</c:formatCode>
                <c:ptCount val="17"/>
                <c:pt idx="0">
                  <c:v>21</c:v>
                </c:pt>
                <c:pt idx="1">
                  <c:v>295</c:v>
                </c:pt>
                <c:pt idx="2">
                  <c:v>511</c:v>
                </c:pt>
                <c:pt idx="3">
                  <c:v>706</c:v>
                </c:pt>
                <c:pt idx="4">
                  <c:v>983</c:v>
                </c:pt>
                <c:pt idx="5">
                  <c:v>672</c:v>
                </c:pt>
                <c:pt idx="6">
                  <c:v>637</c:v>
                </c:pt>
                <c:pt idx="7">
                  <c:v>620</c:v>
                </c:pt>
                <c:pt idx="8">
                  <c:v>639</c:v>
                </c:pt>
                <c:pt idx="9">
                  <c:v>786</c:v>
                </c:pt>
                <c:pt idx="10">
                  <c:v>646</c:v>
                </c:pt>
                <c:pt idx="11">
                  <c:v>534</c:v>
                </c:pt>
                <c:pt idx="12">
                  <c:v>303</c:v>
                </c:pt>
                <c:pt idx="13">
                  <c:v>127</c:v>
                </c:pt>
                <c:pt idx="14">
                  <c:v>69</c:v>
                </c:pt>
                <c:pt idx="15">
                  <c:v>31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88-4CBD-A3F8-2712A48F4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9.11'!$Z$83:$Z$90</c:f>
              <c:numCache>
                <c:formatCode>#,##0</c:formatCode>
                <c:ptCount val="8"/>
                <c:pt idx="0">
                  <c:v>500</c:v>
                </c:pt>
                <c:pt idx="1">
                  <c:v>266</c:v>
                </c:pt>
                <c:pt idx="2">
                  <c:v>1179</c:v>
                </c:pt>
                <c:pt idx="3">
                  <c:v>161</c:v>
                </c:pt>
                <c:pt idx="4">
                  <c:v>120</c:v>
                </c:pt>
                <c:pt idx="5">
                  <c:v>174</c:v>
                </c:pt>
                <c:pt idx="6">
                  <c:v>771</c:v>
                </c:pt>
                <c:pt idx="7">
                  <c:v>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8-4FEB-8CF0-9C77DF286E59}"/>
            </c:ext>
          </c:extLst>
        </c:ser>
        <c:ser>
          <c:idx val="1"/>
          <c:order val="1"/>
          <c:tx>
            <c:strRef>
              <c:f>'Table 9.11'!$S$92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9.11'!$Z$93:$Z$100</c:f>
              <c:numCache>
                <c:formatCode>#,##0</c:formatCode>
                <c:ptCount val="8"/>
                <c:pt idx="0">
                  <c:v>276</c:v>
                </c:pt>
                <c:pt idx="1">
                  <c:v>687</c:v>
                </c:pt>
                <c:pt idx="2">
                  <c:v>169</c:v>
                </c:pt>
                <c:pt idx="3">
                  <c:v>707</c:v>
                </c:pt>
                <c:pt idx="4">
                  <c:v>834</c:v>
                </c:pt>
                <c:pt idx="5">
                  <c:v>482</c:v>
                </c:pt>
                <c:pt idx="6">
                  <c:v>103</c:v>
                </c:pt>
                <c:pt idx="7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8-4FEB-8CF0-9C77DF286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9.2'!$U$4:$Y$4</c:f>
              <c:numCache>
                <c:formatCode>#,##0</c:formatCode>
                <c:ptCount val="5"/>
                <c:pt idx="1">
                  <c:v>4513</c:v>
                </c:pt>
                <c:pt idx="2">
                  <c:v>3695</c:v>
                </c:pt>
                <c:pt idx="3">
                  <c:v>4012</c:v>
                </c:pt>
                <c:pt idx="4">
                  <c:v>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A-4AE3-889E-94B193199590}"/>
            </c:ext>
          </c:extLst>
        </c:ser>
        <c:ser>
          <c:idx val="1"/>
          <c:order val="1"/>
          <c:tx>
            <c:strRef>
              <c:f>'Table 9.2'!$S$7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9.2'!$U$7:$Y$7</c:f>
              <c:numCache>
                <c:formatCode>#,##0</c:formatCode>
                <c:ptCount val="5"/>
                <c:pt idx="1">
                  <c:v>2890</c:v>
                </c:pt>
                <c:pt idx="2">
                  <c:v>2439</c:v>
                </c:pt>
                <c:pt idx="3">
                  <c:v>2667</c:v>
                </c:pt>
                <c:pt idx="4">
                  <c:v>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A-4AE3-889E-94B193199590}"/>
            </c:ext>
          </c:extLst>
        </c:ser>
        <c:ser>
          <c:idx val="2"/>
          <c:order val="2"/>
          <c:tx>
            <c:strRef>
              <c:f>'Table 9.2'!$S$11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9.2'!$U$11:$Y$11</c:f>
              <c:numCache>
                <c:formatCode>#,##0</c:formatCode>
                <c:ptCount val="5"/>
                <c:pt idx="1">
                  <c:v>3666</c:v>
                </c:pt>
                <c:pt idx="2">
                  <c:v>3071</c:v>
                </c:pt>
                <c:pt idx="3">
                  <c:v>3258</c:v>
                </c:pt>
                <c:pt idx="4">
                  <c:v>3477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A-4AE3-889E-94B193199590}"/>
            </c:ext>
          </c:extLst>
        </c:ser>
        <c:ser>
          <c:idx val="3"/>
          <c:order val="3"/>
          <c:tx>
            <c:strRef>
              <c:f>'Table 9.2'!$S$12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9.2'!$U$12:$Y$12</c:f>
              <c:numCache>
                <c:formatCode>#,##0</c:formatCode>
                <c:ptCount val="5"/>
                <c:pt idx="1">
                  <c:v>849</c:v>
                </c:pt>
                <c:pt idx="2">
                  <c:v>623</c:v>
                </c:pt>
                <c:pt idx="3">
                  <c:v>754</c:v>
                </c:pt>
                <c:pt idx="4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A-4AE3-889E-94B193199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9.11'!$V$8:$Z$8</c:f>
              <c:numCache>
                <c:formatCode>#,##0</c:formatCode>
                <c:ptCount val="5"/>
                <c:pt idx="0">
                  <c:v>35231</c:v>
                </c:pt>
                <c:pt idx="1">
                  <c:v>33709.5</c:v>
                </c:pt>
                <c:pt idx="2">
                  <c:v>32776.699999999997</c:v>
                </c:pt>
                <c:pt idx="3">
                  <c:v>38262</c:v>
                </c:pt>
                <c:pt idx="4">
                  <c:v>41820.49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1-4178-97CA-33A9FFD42B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1-4178-97CA-33A9FFD42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9.12'!$U$4:$Y$4</c:f>
              <c:numCache>
                <c:formatCode>#,##0</c:formatCode>
                <c:ptCount val="5"/>
                <c:pt idx="1">
                  <c:v>309</c:v>
                </c:pt>
                <c:pt idx="2">
                  <c:v>162</c:v>
                </c:pt>
                <c:pt idx="3">
                  <c:v>270</c:v>
                </c:pt>
                <c:pt idx="4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3-4EE0-9C96-437B027439DA}"/>
            </c:ext>
          </c:extLst>
        </c:ser>
        <c:ser>
          <c:idx val="1"/>
          <c:order val="1"/>
          <c:tx>
            <c:strRef>
              <c:f>'Table 9.12'!$S$7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9.12'!$U$7:$Y$7</c:f>
              <c:numCache>
                <c:formatCode>#,##0</c:formatCode>
                <c:ptCount val="5"/>
                <c:pt idx="1">
                  <c:v>208</c:v>
                </c:pt>
                <c:pt idx="2">
                  <c:v>108</c:v>
                </c:pt>
                <c:pt idx="3">
                  <c:v>171</c:v>
                </c:pt>
                <c:pt idx="4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3-4EE0-9C96-437B027439DA}"/>
            </c:ext>
          </c:extLst>
        </c:ser>
        <c:ser>
          <c:idx val="2"/>
          <c:order val="2"/>
          <c:tx>
            <c:strRef>
              <c:f>'Table 9.12'!$S$11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9.12'!$U$11:$Y$11</c:f>
              <c:numCache>
                <c:formatCode>#,##0</c:formatCode>
                <c:ptCount val="5"/>
                <c:pt idx="1">
                  <c:v>283</c:v>
                </c:pt>
                <c:pt idx="2">
                  <c:v>146</c:v>
                </c:pt>
                <c:pt idx="3">
                  <c:v>241</c:v>
                </c:pt>
                <c:pt idx="4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3-4EE0-9C96-437B027439DA}"/>
            </c:ext>
          </c:extLst>
        </c:ser>
        <c:ser>
          <c:idx val="3"/>
          <c:order val="3"/>
          <c:tx>
            <c:strRef>
              <c:f>'Table 9.12'!$S$12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9.12'!$U$12:$Y$12</c:f>
              <c:numCache>
                <c:formatCode>#,##0</c:formatCode>
                <c:ptCount val="5"/>
                <c:pt idx="1">
                  <c:v>21</c:v>
                </c:pt>
                <c:pt idx="2">
                  <c:v>20</c:v>
                </c:pt>
                <c:pt idx="3">
                  <c:v>27</c:v>
                </c:pt>
                <c:pt idx="4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63-4EE0-9C96-437B02743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9.12'!$AB$15:$AB$33</c:f>
              <c:numCache>
                <c:formatCode>0.0%</c:formatCode>
                <c:ptCount val="19"/>
                <c:pt idx="0">
                  <c:v>0.15</c:v>
                </c:pt>
                <c:pt idx="1">
                  <c:v>1.2500000000000001E-2</c:v>
                </c:pt>
                <c:pt idx="2">
                  <c:v>0</c:v>
                </c:pt>
                <c:pt idx="3">
                  <c:v>9.3749999999999997E-3</c:v>
                </c:pt>
                <c:pt idx="4">
                  <c:v>4.6875E-2</c:v>
                </c:pt>
                <c:pt idx="5">
                  <c:v>1.8749999999999999E-2</c:v>
                </c:pt>
                <c:pt idx="6">
                  <c:v>6.25E-2</c:v>
                </c:pt>
                <c:pt idx="7">
                  <c:v>5.9374999999999997E-2</c:v>
                </c:pt>
                <c:pt idx="8">
                  <c:v>6.8750000000000006E-2</c:v>
                </c:pt>
                <c:pt idx="9">
                  <c:v>0</c:v>
                </c:pt>
                <c:pt idx="10">
                  <c:v>2.5000000000000001E-2</c:v>
                </c:pt>
                <c:pt idx="11">
                  <c:v>1.5625E-2</c:v>
                </c:pt>
                <c:pt idx="12">
                  <c:v>8.4375000000000006E-2</c:v>
                </c:pt>
                <c:pt idx="13">
                  <c:v>7.4999999999999997E-2</c:v>
                </c:pt>
                <c:pt idx="14">
                  <c:v>0.14374999999999999</c:v>
                </c:pt>
                <c:pt idx="15">
                  <c:v>7.1874999999999994E-2</c:v>
                </c:pt>
                <c:pt idx="16">
                  <c:v>3.125E-2</c:v>
                </c:pt>
                <c:pt idx="17">
                  <c:v>0</c:v>
                </c:pt>
                <c:pt idx="18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C-4318-AF24-24F69E246C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C-4318-AF24-24F69E246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10</c:v>
                </c:pt>
                <c:pt idx="3">
                  <c:v>23</c:v>
                </c:pt>
                <c:pt idx="4">
                  <c:v>22</c:v>
                </c:pt>
                <c:pt idx="5">
                  <c:v>14</c:v>
                </c:pt>
                <c:pt idx="6">
                  <c:v>24</c:v>
                </c:pt>
                <c:pt idx="7">
                  <c:v>12</c:v>
                </c:pt>
                <c:pt idx="8">
                  <c:v>16</c:v>
                </c:pt>
                <c:pt idx="9">
                  <c:v>14</c:v>
                </c:pt>
                <c:pt idx="10">
                  <c:v>5</c:v>
                </c:pt>
                <c:pt idx="11">
                  <c:v>6</c:v>
                </c:pt>
                <c:pt idx="12">
                  <c:v>14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B31-BCAD-10DC97E72F3A}"/>
            </c:ext>
          </c:extLst>
        </c:ser>
        <c:ser>
          <c:idx val="1"/>
          <c:order val="1"/>
          <c:tx>
            <c:strRef>
              <c:f>'Table 9.12'!$S$62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13</c:v>
                </c:pt>
                <c:pt idx="4">
                  <c:v>17</c:v>
                </c:pt>
                <c:pt idx="5">
                  <c:v>6</c:v>
                </c:pt>
                <c:pt idx="6">
                  <c:v>12</c:v>
                </c:pt>
                <c:pt idx="7">
                  <c:v>17</c:v>
                </c:pt>
                <c:pt idx="8">
                  <c:v>10</c:v>
                </c:pt>
                <c:pt idx="9">
                  <c:v>13</c:v>
                </c:pt>
                <c:pt idx="10">
                  <c:v>9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1-4B31-BCAD-10DC97E72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9.12'!$Y$83:$Y$90</c:f>
              <c:numCache>
                <c:formatCode>#,##0</c:formatCode>
                <c:ptCount val="8"/>
                <c:pt idx="0">
                  <c:v>11</c:v>
                </c:pt>
                <c:pt idx="1">
                  <c:v>21</c:v>
                </c:pt>
                <c:pt idx="2">
                  <c:v>12</c:v>
                </c:pt>
                <c:pt idx="3">
                  <c:v>9</c:v>
                </c:pt>
                <c:pt idx="4">
                  <c:v>4</c:v>
                </c:pt>
                <c:pt idx="5">
                  <c:v>0</c:v>
                </c:pt>
                <c:pt idx="6">
                  <c:v>10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B9-4CA5-9EFA-C2EA7DD42EF1}"/>
            </c:ext>
          </c:extLst>
        </c:ser>
        <c:ser>
          <c:idx val="1"/>
          <c:order val="1"/>
          <c:tx>
            <c:strRef>
              <c:f>'Table 9.12'!$S$92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9.12'!$Y$93:$Y$100</c:f>
              <c:numCache>
                <c:formatCode>#,##0</c:formatCode>
                <c:ptCount val="8"/>
                <c:pt idx="0">
                  <c:v>3</c:v>
                </c:pt>
                <c:pt idx="1">
                  <c:v>7</c:v>
                </c:pt>
                <c:pt idx="2">
                  <c:v>0</c:v>
                </c:pt>
                <c:pt idx="3">
                  <c:v>5</c:v>
                </c:pt>
                <c:pt idx="4">
                  <c:v>15</c:v>
                </c:pt>
                <c:pt idx="5">
                  <c:v>3</c:v>
                </c:pt>
                <c:pt idx="6">
                  <c:v>4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B9-4CA5-9EFA-C2EA7DD42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9.12'!$U$8:$Y$8</c:f>
              <c:numCache>
                <c:formatCode>#,##0</c:formatCode>
                <c:ptCount val="5"/>
                <c:pt idx="1">
                  <c:v>38370</c:v>
                </c:pt>
                <c:pt idx="2">
                  <c:v>37795.360000000001</c:v>
                </c:pt>
                <c:pt idx="3">
                  <c:v>43953.07</c:v>
                </c:pt>
                <c:pt idx="4">
                  <c:v>43144.02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7-430C-BD68-84AC8D7247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7-430C-BD68-84AC8D724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9.12'!$V$4:$Z$4</c:f>
              <c:numCache>
                <c:formatCode>#,##0</c:formatCode>
                <c:ptCount val="5"/>
                <c:pt idx="0">
                  <c:v>309</c:v>
                </c:pt>
                <c:pt idx="1">
                  <c:v>162</c:v>
                </c:pt>
                <c:pt idx="2">
                  <c:v>270</c:v>
                </c:pt>
                <c:pt idx="3">
                  <c:v>281</c:v>
                </c:pt>
                <c:pt idx="4">
                  <c:v>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D-4971-810B-BA59587DD903}"/>
            </c:ext>
          </c:extLst>
        </c:ser>
        <c:ser>
          <c:idx val="1"/>
          <c:order val="1"/>
          <c:tx>
            <c:strRef>
              <c:f>'Table 9.12'!$S$7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9.12'!$V$7:$Z$7</c:f>
              <c:numCache>
                <c:formatCode>#,##0</c:formatCode>
                <c:ptCount val="5"/>
                <c:pt idx="0">
                  <c:v>208</c:v>
                </c:pt>
                <c:pt idx="1">
                  <c:v>108</c:v>
                </c:pt>
                <c:pt idx="2">
                  <c:v>171</c:v>
                </c:pt>
                <c:pt idx="3">
                  <c:v>175</c:v>
                </c:pt>
                <c:pt idx="4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D-4971-810B-BA59587DD903}"/>
            </c:ext>
          </c:extLst>
        </c:ser>
        <c:ser>
          <c:idx val="2"/>
          <c:order val="2"/>
          <c:tx>
            <c:strRef>
              <c:f>'Table 9.12'!$S$11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9.12'!$V$11:$Z$11</c:f>
              <c:numCache>
                <c:formatCode>#,##0</c:formatCode>
                <c:ptCount val="5"/>
                <c:pt idx="0">
                  <c:v>283</c:v>
                </c:pt>
                <c:pt idx="1">
                  <c:v>146</c:v>
                </c:pt>
                <c:pt idx="2">
                  <c:v>241</c:v>
                </c:pt>
                <c:pt idx="3">
                  <c:v>254</c:v>
                </c:pt>
                <c:pt idx="4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D-4971-810B-BA59587DD903}"/>
            </c:ext>
          </c:extLst>
        </c:ser>
        <c:ser>
          <c:idx val="3"/>
          <c:order val="3"/>
          <c:tx>
            <c:strRef>
              <c:f>'Table 9.12'!$S$12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9.12'!$V$12:$Z$12</c:f>
              <c:numCache>
                <c:formatCode>#,##0</c:formatCode>
                <c:ptCount val="5"/>
                <c:pt idx="0">
                  <c:v>21</c:v>
                </c:pt>
                <c:pt idx="1">
                  <c:v>20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BD-4971-810B-BA59587DD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9.12'!$AB$15:$AB$33</c:f>
              <c:numCache>
                <c:formatCode>0.0%</c:formatCode>
                <c:ptCount val="19"/>
                <c:pt idx="0">
                  <c:v>0.15</c:v>
                </c:pt>
                <c:pt idx="1">
                  <c:v>1.2500000000000001E-2</c:v>
                </c:pt>
                <c:pt idx="2">
                  <c:v>0</c:v>
                </c:pt>
                <c:pt idx="3">
                  <c:v>9.3749999999999997E-3</c:v>
                </c:pt>
                <c:pt idx="4">
                  <c:v>4.6875E-2</c:v>
                </c:pt>
                <c:pt idx="5">
                  <c:v>1.8749999999999999E-2</c:v>
                </c:pt>
                <c:pt idx="6">
                  <c:v>6.25E-2</c:v>
                </c:pt>
                <c:pt idx="7">
                  <c:v>5.9374999999999997E-2</c:v>
                </c:pt>
                <c:pt idx="8">
                  <c:v>6.8750000000000006E-2</c:v>
                </c:pt>
                <c:pt idx="9">
                  <c:v>0</c:v>
                </c:pt>
                <c:pt idx="10">
                  <c:v>2.5000000000000001E-2</c:v>
                </c:pt>
                <c:pt idx="11">
                  <c:v>1.5625E-2</c:v>
                </c:pt>
                <c:pt idx="12">
                  <c:v>8.4375000000000006E-2</c:v>
                </c:pt>
                <c:pt idx="13">
                  <c:v>7.4999999999999997E-2</c:v>
                </c:pt>
                <c:pt idx="14">
                  <c:v>0.14374999999999999</c:v>
                </c:pt>
                <c:pt idx="15">
                  <c:v>7.1874999999999994E-2</c:v>
                </c:pt>
                <c:pt idx="16">
                  <c:v>3.125E-2</c:v>
                </c:pt>
                <c:pt idx="17">
                  <c:v>0</c:v>
                </c:pt>
                <c:pt idx="18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E-4570-AF55-12DD73E0B3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E-4570-AF55-12DD73E0B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22</c:v>
                </c:pt>
                <c:pt idx="4">
                  <c:v>36</c:v>
                </c:pt>
                <c:pt idx="5">
                  <c:v>20</c:v>
                </c:pt>
                <c:pt idx="6">
                  <c:v>20</c:v>
                </c:pt>
                <c:pt idx="7">
                  <c:v>13</c:v>
                </c:pt>
                <c:pt idx="8">
                  <c:v>13</c:v>
                </c:pt>
                <c:pt idx="9">
                  <c:v>16</c:v>
                </c:pt>
                <c:pt idx="10">
                  <c:v>14</c:v>
                </c:pt>
                <c:pt idx="11">
                  <c:v>8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0-4F4B-9EC8-484F64FC623B}"/>
            </c:ext>
          </c:extLst>
        </c:ser>
        <c:ser>
          <c:idx val="1"/>
          <c:order val="1"/>
          <c:tx>
            <c:strRef>
              <c:f>'Table 9.12'!$S$62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21</c:v>
                </c:pt>
                <c:pt idx="4">
                  <c:v>10</c:v>
                </c:pt>
                <c:pt idx="5">
                  <c:v>19</c:v>
                </c:pt>
                <c:pt idx="6">
                  <c:v>9</c:v>
                </c:pt>
                <c:pt idx="7">
                  <c:v>16</c:v>
                </c:pt>
                <c:pt idx="8">
                  <c:v>8</c:v>
                </c:pt>
                <c:pt idx="9">
                  <c:v>9</c:v>
                </c:pt>
                <c:pt idx="10">
                  <c:v>15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0-4F4B-9EC8-484F64FC6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9.12'!$Z$83:$Z$90</c:f>
              <c:numCache>
                <c:formatCode>#,##0</c:formatCode>
                <c:ptCount val="8"/>
                <c:pt idx="0">
                  <c:v>17</c:v>
                </c:pt>
                <c:pt idx="1">
                  <c:v>15</c:v>
                </c:pt>
                <c:pt idx="2">
                  <c:v>19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F5-42A0-BA05-C5A282A0A9AC}"/>
            </c:ext>
          </c:extLst>
        </c:ser>
        <c:ser>
          <c:idx val="1"/>
          <c:order val="1"/>
          <c:tx>
            <c:strRef>
              <c:f>'Table 9.12'!$S$92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9.12'!$Z$93:$Z$100</c:f>
              <c:numCache>
                <c:formatCode>#,##0</c:formatCode>
                <c:ptCount val="8"/>
                <c:pt idx="0">
                  <c:v>4</c:v>
                </c:pt>
                <c:pt idx="1">
                  <c:v>7</c:v>
                </c:pt>
                <c:pt idx="2">
                  <c:v>0</c:v>
                </c:pt>
                <c:pt idx="3">
                  <c:v>11</c:v>
                </c:pt>
                <c:pt idx="4">
                  <c:v>17</c:v>
                </c:pt>
                <c:pt idx="5">
                  <c:v>6</c:v>
                </c:pt>
                <c:pt idx="6">
                  <c:v>4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F5-42A0-BA05-C5A282A0A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9.2'!$AB$15:$AB$33</c:f>
              <c:numCache>
                <c:formatCode>0.0%</c:formatCode>
                <c:ptCount val="19"/>
                <c:pt idx="0">
                  <c:v>0.28049620951068227</c:v>
                </c:pt>
                <c:pt idx="1">
                  <c:v>3.6756260050539859E-3</c:v>
                </c:pt>
                <c:pt idx="2">
                  <c:v>2.3432115782219161E-2</c:v>
                </c:pt>
                <c:pt idx="3">
                  <c:v>5.7431656328968527E-3</c:v>
                </c:pt>
                <c:pt idx="4">
                  <c:v>5.0310130944176433E-2</c:v>
                </c:pt>
                <c:pt idx="5">
                  <c:v>5.2147943946703426E-2</c:v>
                </c:pt>
                <c:pt idx="6">
                  <c:v>5.9728922582127267E-2</c:v>
                </c:pt>
                <c:pt idx="7">
                  <c:v>4.9620951068228808E-2</c:v>
                </c:pt>
                <c:pt idx="8">
                  <c:v>3.4918447048012863E-2</c:v>
                </c:pt>
                <c:pt idx="9">
                  <c:v>1.3783597518952446E-3</c:v>
                </c:pt>
                <c:pt idx="10">
                  <c:v>1.5161957270847692E-2</c:v>
                </c:pt>
                <c:pt idx="11">
                  <c:v>1.4702504020215943E-2</c:v>
                </c:pt>
                <c:pt idx="12">
                  <c:v>2.8715828164484265E-2</c:v>
                </c:pt>
                <c:pt idx="13">
                  <c:v>6.6850447966919371E-2</c:v>
                </c:pt>
                <c:pt idx="14">
                  <c:v>4.5945325063174822E-2</c:v>
                </c:pt>
                <c:pt idx="15">
                  <c:v>6.2945095336549503E-2</c:v>
                </c:pt>
                <c:pt idx="16">
                  <c:v>8.6606937744084539E-2</c:v>
                </c:pt>
                <c:pt idx="17">
                  <c:v>2.7567195037904893E-3</c:v>
                </c:pt>
                <c:pt idx="18">
                  <c:v>3.124282104295888E-2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D-47CF-984F-A6C8D18416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D-47CF-984F-A6C8D18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9.12'!$V$8:$Z$8</c:f>
              <c:numCache>
                <c:formatCode>#,##0</c:formatCode>
                <c:ptCount val="5"/>
                <c:pt idx="0">
                  <c:v>38370</c:v>
                </c:pt>
                <c:pt idx="1">
                  <c:v>37795.360000000001</c:v>
                </c:pt>
                <c:pt idx="2">
                  <c:v>43953.07</c:v>
                </c:pt>
                <c:pt idx="3">
                  <c:v>43144.02</c:v>
                </c:pt>
                <c:pt idx="4">
                  <c:v>42454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7-4472-B1F9-37007DB305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7-4472-B1F9-37007DB3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9.13'!$U$4:$Y$4</c:f>
              <c:numCache>
                <c:formatCode>#,##0</c:formatCode>
                <c:ptCount val="5"/>
                <c:pt idx="1">
                  <c:v>139258</c:v>
                </c:pt>
                <c:pt idx="2">
                  <c:v>140927</c:v>
                </c:pt>
                <c:pt idx="3">
                  <c:v>139258</c:v>
                </c:pt>
                <c:pt idx="4">
                  <c:v>147240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B-4C4F-AA96-26E017C1CC31}"/>
            </c:ext>
          </c:extLst>
        </c:ser>
        <c:ser>
          <c:idx val="1"/>
          <c:order val="1"/>
          <c:tx>
            <c:strRef>
              <c:f>'Table 9.13'!$S$7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9.13'!$U$7:$Y$7</c:f>
              <c:numCache>
                <c:formatCode>#,##0</c:formatCode>
                <c:ptCount val="5"/>
                <c:pt idx="1">
                  <c:v>96959</c:v>
                </c:pt>
                <c:pt idx="2">
                  <c:v>97427</c:v>
                </c:pt>
                <c:pt idx="3">
                  <c:v>98329</c:v>
                </c:pt>
                <c:pt idx="4">
                  <c:v>98761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B-4C4F-AA96-26E017C1CC31}"/>
            </c:ext>
          </c:extLst>
        </c:ser>
        <c:ser>
          <c:idx val="2"/>
          <c:order val="2"/>
          <c:tx>
            <c:strRef>
              <c:f>'Table 9.13'!$S$11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9.13'!$U$11:$Y$11</c:f>
              <c:numCache>
                <c:formatCode>#,##0</c:formatCode>
                <c:ptCount val="5"/>
                <c:pt idx="1">
                  <c:v>126461</c:v>
                </c:pt>
                <c:pt idx="2">
                  <c:v>128106</c:v>
                </c:pt>
                <c:pt idx="3">
                  <c:v>126444</c:v>
                </c:pt>
                <c:pt idx="4">
                  <c:v>133937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1B-4C4F-AA96-26E017C1CC31}"/>
            </c:ext>
          </c:extLst>
        </c:ser>
        <c:ser>
          <c:idx val="3"/>
          <c:order val="3"/>
          <c:tx>
            <c:strRef>
              <c:f>'Table 9.13'!$S$12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9.13'!$U$12:$Y$12</c:f>
              <c:numCache>
                <c:formatCode>#,##0</c:formatCode>
                <c:ptCount val="5"/>
                <c:pt idx="1">
                  <c:v>12802</c:v>
                </c:pt>
                <c:pt idx="2">
                  <c:v>12823</c:v>
                </c:pt>
                <c:pt idx="3">
                  <c:v>12815</c:v>
                </c:pt>
                <c:pt idx="4">
                  <c:v>13303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1B-4C4F-AA96-26E017C1C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9.13'!$AB$15:$AB$33</c:f>
              <c:numCache>
                <c:formatCode>0.0%</c:formatCode>
                <c:ptCount val="19"/>
                <c:pt idx="0">
                  <c:v>1.7694982424919382E-2</c:v>
                </c:pt>
                <c:pt idx="1">
                  <c:v>1.2280469257807815E-2</c:v>
                </c:pt>
                <c:pt idx="2">
                  <c:v>3.558559411345235E-2</c:v>
                </c:pt>
                <c:pt idx="3">
                  <c:v>7.1941084038545274E-3</c:v>
                </c:pt>
                <c:pt idx="4">
                  <c:v>7.6484731451506027E-2</c:v>
                </c:pt>
                <c:pt idx="5">
                  <c:v>2.478812088626367E-2</c:v>
                </c:pt>
                <c:pt idx="6">
                  <c:v>9.4665631724755936E-2</c:v>
                </c:pt>
                <c:pt idx="7">
                  <c:v>0.12045083079330822</c:v>
                </c:pt>
                <c:pt idx="8">
                  <c:v>4.7922858963922177E-2</c:v>
                </c:pt>
                <c:pt idx="9">
                  <c:v>5.5659680808769242E-3</c:v>
                </c:pt>
                <c:pt idx="10">
                  <c:v>2.5829373418400511E-2</c:v>
                </c:pt>
                <c:pt idx="11">
                  <c:v>2.2642509607921094E-2</c:v>
                </c:pt>
                <c:pt idx="12">
                  <c:v>5.3545622637461113E-2</c:v>
                </c:pt>
                <c:pt idx="13">
                  <c:v>7.6068230438651296E-2</c:v>
                </c:pt>
                <c:pt idx="14">
                  <c:v>5.4662602626480629E-2</c:v>
                </c:pt>
                <c:pt idx="15">
                  <c:v>7.191584155291772E-2</c:v>
                </c:pt>
                <c:pt idx="16">
                  <c:v>0.15904028069644019</c:v>
                </c:pt>
                <c:pt idx="17">
                  <c:v>2.2825517628720902E-2</c:v>
                </c:pt>
                <c:pt idx="18">
                  <c:v>4.7518979193881219E-2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2-44DC-A96F-4038AC2AB9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62-44DC-A96F-4038AC2AB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9.13'!$Y$44:$Y$60</c:f>
              <c:numCache>
                <c:formatCode>#,##0</c:formatCode>
                <c:ptCount val="17"/>
                <c:pt idx="0">
                  <c:v>137</c:v>
                </c:pt>
                <c:pt idx="1">
                  <c:v>1790</c:v>
                </c:pt>
                <c:pt idx="2">
                  <c:v>4114</c:v>
                </c:pt>
                <c:pt idx="3">
                  <c:v>6112</c:v>
                </c:pt>
                <c:pt idx="4">
                  <c:v>8943</c:v>
                </c:pt>
                <c:pt idx="5">
                  <c:v>8768</c:v>
                </c:pt>
                <c:pt idx="6">
                  <c:v>7750</c:v>
                </c:pt>
                <c:pt idx="7">
                  <c:v>7203</c:v>
                </c:pt>
                <c:pt idx="8">
                  <c:v>7531</c:v>
                </c:pt>
                <c:pt idx="9">
                  <c:v>6947</c:v>
                </c:pt>
                <c:pt idx="10">
                  <c:v>6308</c:v>
                </c:pt>
                <c:pt idx="11">
                  <c:v>4524</c:v>
                </c:pt>
                <c:pt idx="12">
                  <c:v>2301</c:v>
                </c:pt>
                <c:pt idx="13">
                  <c:v>1018</c:v>
                </c:pt>
                <c:pt idx="14">
                  <c:v>381</c:v>
                </c:pt>
                <c:pt idx="15">
                  <c:v>107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8-4056-8FE6-6AF113B75B49}"/>
            </c:ext>
          </c:extLst>
        </c:ser>
        <c:ser>
          <c:idx val="1"/>
          <c:order val="1"/>
          <c:tx>
            <c:strRef>
              <c:f>'Table 9.13'!$S$62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9.13'!$Y$63:$Y$79</c:f>
              <c:numCache>
                <c:formatCode>#,##0</c:formatCode>
                <c:ptCount val="17"/>
                <c:pt idx="0">
                  <c:v>189</c:v>
                </c:pt>
                <c:pt idx="1">
                  <c:v>2306</c:v>
                </c:pt>
                <c:pt idx="2">
                  <c:v>4450</c:v>
                </c:pt>
                <c:pt idx="3">
                  <c:v>6062</c:v>
                </c:pt>
                <c:pt idx="4">
                  <c:v>8609</c:v>
                </c:pt>
                <c:pt idx="5">
                  <c:v>8490</c:v>
                </c:pt>
                <c:pt idx="6">
                  <c:v>7476</c:v>
                </c:pt>
                <c:pt idx="7">
                  <c:v>7557</c:v>
                </c:pt>
                <c:pt idx="8">
                  <c:v>7698</c:v>
                </c:pt>
                <c:pt idx="9">
                  <c:v>7014</c:v>
                </c:pt>
                <c:pt idx="10">
                  <c:v>5823</c:v>
                </c:pt>
                <c:pt idx="11">
                  <c:v>4274</c:v>
                </c:pt>
                <c:pt idx="12">
                  <c:v>1999</c:v>
                </c:pt>
                <c:pt idx="13">
                  <c:v>695</c:v>
                </c:pt>
                <c:pt idx="14">
                  <c:v>241</c:v>
                </c:pt>
                <c:pt idx="15">
                  <c:v>94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8-4056-8FE6-6AF113B7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9.13'!$Y$83:$Y$90</c:f>
              <c:numCache>
                <c:formatCode>#,##0</c:formatCode>
                <c:ptCount val="8"/>
                <c:pt idx="0">
                  <c:v>5129</c:v>
                </c:pt>
                <c:pt idx="1">
                  <c:v>6255</c:v>
                </c:pt>
                <c:pt idx="2">
                  <c:v>10449</c:v>
                </c:pt>
                <c:pt idx="3">
                  <c:v>4471</c:v>
                </c:pt>
                <c:pt idx="4">
                  <c:v>1845</c:v>
                </c:pt>
                <c:pt idx="5">
                  <c:v>2569</c:v>
                </c:pt>
                <c:pt idx="6">
                  <c:v>4173</c:v>
                </c:pt>
                <c:pt idx="7">
                  <c:v>5779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A-478A-AD33-7E86F96EF8CB}"/>
            </c:ext>
          </c:extLst>
        </c:ser>
        <c:ser>
          <c:idx val="1"/>
          <c:order val="1"/>
          <c:tx>
            <c:strRef>
              <c:f>'Table 9.13'!$S$92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9.13'!$Y$93:$Y$100</c:f>
              <c:numCache>
                <c:formatCode>#,##0</c:formatCode>
                <c:ptCount val="8"/>
                <c:pt idx="0">
                  <c:v>4527</c:v>
                </c:pt>
                <c:pt idx="1">
                  <c:v>9999</c:v>
                </c:pt>
                <c:pt idx="2">
                  <c:v>1751</c:v>
                </c:pt>
                <c:pt idx="3">
                  <c:v>8895</c:v>
                </c:pt>
                <c:pt idx="4">
                  <c:v>7950</c:v>
                </c:pt>
                <c:pt idx="5">
                  <c:v>5022</c:v>
                </c:pt>
                <c:pt idx="6">
                  <c:v>452</c:v>
                </c:pt>
                <c:pt idx="7">
                  <c:v>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A-478A-AD33-7E86F96EF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9.13'!$U$8:$Y$8</c:f>
              <c:numCache>
                <c:formatCode>#,##0</c:formatCode>
                <c:ptCount val="5"/>
                <c:pt idx="1">
                  <c:v>42135.64</c:v>
                </c:pt>
                <c:pt idx="2">
                  <c:v>43364.02</c:v>
                </c:pt>
                <c:pt idx="3">
                  <c:v>43153.86</c:v>
                </c:pt>
                <c:pt idx="4">
                  <c:v>44659.34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7-4C17-8216-57F352AF78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7-4C17-8216-57F352AF7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9.13'!$V$4:$Z$4</c:f>
              <c:numCache>
                <c:formatCode>#,##0</c:formatCode>
                <c:ptCount val="5"/>
                <c:pt idx="0">
                  <c:v>139258</c:v>
                </c:pt>
                <c:pt idx="1">
                  <c:v>140927</c:v>
                </c:pt>
                <c:pt idx="2">
                  <c:v>139258</c:v>
                </c:pt>
                <c:pt idx="3">
                  <c:v>147240</c:v>
                </c:pt>
                <c:pt idx="4">
                  <c:v>158463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1-45AF-AF56-558997A0794F}"/>
            </c:ext>
          </c:extLst>
        </c:ser>
        <c:ser>
          <c:idx val="1"/>
          <c:order val="1"/>
          <c:tx>
            <c:strRef>
              <c:f>'Table 9.13'!$S$7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9.13'!$V$7:$Z$7</c:f>
              <c:numCache>
                <c:formatCode>#,##0</c:formatCode>
                <c:ptCount val="5"/>
                <c:pt idx="0">
                  <c:v>96959</c:v>
                </c:pt>
                <c:pt idx="1">
                  <c:v>97427</c:v>
                </c:pt>
                <c:pt idx="2">
                  <c:v>98329</c:v>
                </c:pt>
                <c:pt idx="3">
                  <c:v>98761</c:v>
                </c:pt>
                <c:pt idx="4">
                  <c:v>102692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1-45AF-AF56-558997A0794F}"/>
            </c:ext>
          </c:extLst>
        </c:ser>
        <c:ser>
          <c:idx val="2"/>
          <c:order val="2"/>
          <c:tx>
            <c:strRef>
              <c:f>'Table 9.13'!$S$11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9.13'!$V$11:$Z$11</c:f>
              <c:numCache>
                <c:formatCode>#,##0</c:formatCode>
                <c:ptCount val="5"/>
                <c:pt idx="0">
                  <c:v>126461</c:v>
                </c:pt>
                <c:pt idx="1">
                  <c:v>128106</c:v>
                </c:pt>
                <c:pt idx="2">
                  <c:v>126444</c:v>
                </c:pt>
                <c:pt idx="3">
                  <c:v>133937</c:v>
                </c:pt>
                <c:pt idx="4">
                  <c:v>144806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B1-45AF-AF56-558997A0794F}"/>
            </c:ext>
          </c:extLst>
        </c:ser>
        <c:ser>
          <c:idx val="3"/>
          <c:order val="3"/>
          <c:tx>
            <c:strRef>
              <c:f>'Table 9.13'!$S$12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9.13'!$V$12:$Z$12</c:f>
              <c:numCache>
                <c:formatCode>#,##0</c:formatCode>
                <c:ptCount val="5"/>
                <c:pt idx="0">
                  <c:v>12802</c:v>
                </c:pt>
                <c:pt idx="1">
                  <c:v>12823</c:v>
                </c:pt>
                <c:pt idx="2">
                  <c:v>12815</c:v>
                </c:pt>
                <c:pt idx="3">
                  <c:v>13303</c:v>
                </c:pt>
                <c:pt idx="4">
                  <c:v>13660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B1-45AF-AF56-558997A07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9.13'!$AB$15:$AB$33</c:f>
              <c:numCache>
                <c:formatCode>0.0%</c:formatCode>
                <c:ptCount val="19"/>
                <c:pt idx="0">
                  <c:v>1.7694982424919382E-2</c:v>
                </c:pt>
                <c:pt idx="1">
                  <c:v>1.2280469257807815E-2</c:v>
                </c:pt>
                <c:pt idx="2">
                  <c:v>3.558559411345235E-2</c:v>
                </c:pt>
                <c:pt idx="3">
                  <c:v>7.1941084038545274E-3</c:v>
                </c:pt>
                <c:pt idx="4">
                  <c:v>7.6484731451506027E-2</c:v>
                </c:pt>
                <c:pt idx="5">
                  <c:v>2.478812088626367E-2</c:v>
                </c:pt>
                <c:pt idx="6">
                  <c:v>9.4665631724755936E-2</c:v>
                </c:pt>
                <c:pt idx="7">
                  <c:v>0.12045083079330822</c:v>
                </c:pt>
                <c:pt idx="8">
                  <c:v>4.7922858963922177E-2</c:v>
                </c:pt>
                <c:pt idx="9">
                  <c:v>5.5659680808769242E-3</c:v>
                </c:pt>
                <c:pt idx="10">
                  <c:v>2.5829373418400511E-2</c:v>
                </c:pt>
                <c:pt idx="11">
                  <c:v>2.2642509607921094E-2</c:v>
                </c:pt>
                <c:pt idx="12">
                  <c:v>5.3545622637461113E-2</c:v>
                </c:pt>
                <c:pt idx="13">
                  <c:v>7.6068230438651296E-2</c:v>
                </c:pt>
                <c:pt idx="14">
                  <c:v>5.4662602626480629E-2</c:v>
                </c:pt>
                <c:pt idx="15">
                  <c:v>7.191584155291772E-2</c:v>
                </c:pt>
                <c:pt idx="16">
                  <c:v>0.15904028069644019</c:v>
                </c:pt>
                <c:pt idx="17">
                  <c:v>2.2825517628720902E-2</c:v>
                </c:pt>
                <c:pt idx="18">
                  <c:v>4.7518979193881219E-2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6-4D98-9E08-681F252A38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6-4D98-9E08-681F252A3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9.13'!$Z$44:$Z$60</c:f>
              <c:numCache>
                <c:formatCode>#,##0</c:formatCode>
                <c:ptCount val="17"/>
                <c:pt idx="0">
                  <c:v>185</c:v>
                </c:pt>
                <c:pt idx="1">
                  <c:v>2264</c:v>
                </c:pt>
                <c:pt idx="2">
                  <c:v>4523</c:v>
                </c:pt>
                <c:pt idx="3">
                  <c:v>6638</c:v>
                </c:pt>
                <c:pt idx="4">
                  <c:v>9093</c:v>
                </c:pt>
                <c:pt idx="5">
                  <c:v>9160</c:v>
                </c:pt>
                <c:pt idx="6">
                  <c:v>8261</c:v>
                </c:pt>
                <c:pt idx="7">
                  <c:v>7652</c:v>
                </c:pt>
                <c:pt idx="8">
                  <c:v>7547</c:v>
                </c:pt>
                <c:pt idx="9">
                  <c:v>7290</c:v>
                </c:pt>
                <c:pt idx="10">
                  <c:v>6432</c:v>
                </c:pt>
                <c:pt idx="11">
                  <c:v>4891</c:v>
                </c:pt>
                <c:pt idx="12">
                  <c:v>2587</c:v>
                </c:pt>
                <c:pt idx="13">
                  <c:v>1047</c:v>
                </c:pt>
                <c:pt idx="14">
                  <c:v>416</c:v>
                </c:pt>
                <c:pt idx="15">
                  <c:v>114</c:v>
                </c:pt>
                <c:pt idx="1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4-4952-A1BE-5EEE986E33D7}"/>
            </c:ext>
          </c:extLst>
        </c:ser>
        <c:ser>
          <c:idx val="1"/>
          <c:order val="1"/>
          <c:tx>
            <c:strRef>
              <c:f>'Table 9.13'!$S$62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9.13'!$Z$63:$Z$79</c:f>
              <c:numCache>
                <c:formatCode>#,##0</c:formatCode>
                <c:ptCount val="17"/>
                <c:pt idx="0">
                  <c:v>294</c:v>
                </c:pt>
                <c:pt idx="1">
                  <c:v>2888</c:v>
                </c:pt>
                <c:pt idx="2">
                  <c:v>5099</c:v>
                </c:pt>
                <c:pt idx="3">
                  <c:v>6585</c:v>
                </c:pt>
                <c:pt idx="4">
                  <c:v>9073</c:v>
                </c:pt>
                <c:pt idx="5">
                  <c:v>9264</c:v>
                </c:pt>
                <c:pt idx="6">
                  <c:v>8418</c:v>
                </c:pt>
                <c:pt idx="7">
                  <c:v>8159</c:v>
                </c:pt>
                <c:pt idx="8">
                  <c:v>8170</c:v>
                </c:pt>
                <c:pt idx="9">
                  <c:v>7712</c:v>
                </c:pt>
                <c:pt idx="10">
                  <c:v>6283</c:v>
                </c:pt>
                <c:pt idx="11">
                  <c:v>4667</c:v>
                </c:pt>
                <c:pt idx="12">
                  <c:v>2244</c:v>
                </c:pt>
                <c:pt idx="13">
                  <c:v>776</c:v>
                </c:pt>
                <c:pt idx="14">
                  <c:v>293</c:v>
                </c:pt>
                <c:pt idx="15">
                  <c:v>104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C4-4952-A1BE-5EEE986E3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9.13'!$Z$83:$Z$90</c:f>
              <c:numCache>
                <c:formatCode>#,##0</c:formatCode>
                <c:ptCount val="8"/>
                <c:pt idx="0">
                  <c:v>5067</c:v>
                </c:pt>
                <c:pt idx="1">
                  <c:v>6459</c:v>
                </c:pt>
                <c:pt idx="2">
                  <c:v>10662</c:v>
                </c:pt>
                <c:pt idx="3">
                  <c:v>4732</c:v>
                </c:pt>
                <c:pt idx="4">
                  <c:v>1958</c:v>
                </c:pt>
                <c:pt idx="5">
                  <c:v>2747</c:v>
                </c:pt>
                <c:pt idx="6">
                  <c:v>4151</c:v>
                </c:pt>
                <c:pt idx="7">
                  <c:v>6130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4-4E00-986A-5BEB268CFA96}"/>
            </c:ext>
          </c:extLst>
        </c:ser>
        <c:ser>
          <c:idx val="1"/>
          <c:order val="1"/>
          <c:tx>
            <c:strRef>
              <c:f>'Table 9.13'!$S$92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9.13'!$Z$93:$Z$100</c:f>
              <c:numCache>
                <c:formatCode>#,##0</c:formatCode>
                <c:ptCount val="8"/>
                <c:pt idx="0">
                  <c:v>4647</c:v>
                </c:pt>
                <c:pt idx="1">
                  <c:v>10432</c:v>
                </c:pt>
                <c:pt idx="2">
                  <c:v>1814</c:v>
                </c:pt>
                <c:pt idx="3">
                  <c:v>9537</c:v>
                </c:pt>
                <c:pt idx="4">
                  <c:v>8142</c:v>
                </c:pt>
                <c:pt idx="5">
                  <c:v>5108</c:v>
                </c:pt>
                <c:pt idx="6">
                  <c:v>473</c:v>
                </c:pt>
                <c:pt idx="7">
                  <c:v>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24-4E00-986A-5BEB268CF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9.2'!$Y$44:$Y$60</c:f>
              <c:numCache>
                <c:formatCode>#,##0</c:formatCode>
                <c:ptCount val="17"/>
                <c:pt idx="0">
                  <c:v>15</c:v>
                </c:pt>
                <c:pt idx="1">
                  <c:v>100</c:v>
                </c:pt>
                <c:pt idx="2">
                  <c:v>170</c:v>
                </c:pt>
                <c:pt idx="3">
                  <c:v>188</c:v>
                </c:pt>
                <c:pt idx="4">
                  <c:v>278</c:v>
                </c:pt>
                <c:pt idx="5">
                  <c:v>222</c:v>
                </c:pt>
                <c:pt idx="6">
                  <c:v>166</c:v>
                </c:pt>
                <c:pt idx="7">
                  <c:v>150</c:v>
                </c:pt>
                <c:pt idx="8">
                  <c:v>175</c:v>
                </c:pt>
                <c:pt idx="9">
                  <c:v>176</c:v>
                </c:pt>
                <c:pt idx="10">
                  <c:v>204</c:v>
                </c:pt>
                <c:pt idx="11">
                  <c:v>144</c:v>
                </c:pt>
                <c:pt idx="12">
                  <c:v>89</c:v>
                </c:pt>
                <c:pt idx="13">
                  <c:v>62</c:v>
                </c:pt>
                <c:pt idx="14">
                  <c:v>23</c:v>
                </c:pt>
                <c:pt idx="15">
                  <c:v>12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C-4C7A-98B7-E984EF4E82E9}"/>
            </c:ext>
          </c:extLst>
        </c:ser>
        <c:ser>
          <c:idx val="1"/>
          <c:order val="1"/>
          <c:tx>
            <c:strRef>
              <c:f>'Table 9.2'!$S$62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9.2'!$Y$63:$Y$79</c:f>
              <c:numCache>
                <c:formatCode>#,##0</c:formatCode>
                <c:ptCount val="17"/>
                <c:pt idx="0">
                  <c:v>23</c:v>
                </c:pt>
                <c:pt idx="1">
                  <c:v>64</c:v>
                </c:pt>
                <c:pt idx="2">
                  <c:v>170</c:v>
                </c:pt>
                <c:pt idx="3">
                  <c:v>219</c:v>
                </c:pt>
                <c:pt idx="4">
                  <c:v>213</c:v>
                </c:pt>
                <c:pt idx="5">
                  <c:v>187</c:v>
                </c:pt>
                <c:pt idx="6">
                  <c:v>177</c:v>
                </c:pt>
                <c:pt idx="7">
                  <c:v>168</c:v>
                </c:pt>
                <c:pt idx="8">
                  <c:v>164</c:v>
                </c:pt>
                <c:pt idx="9">
                  <c:v>211</c:v>
                </c:pt>
                <c:pt idx="10">
                  <c:v>167</c:v>
                </c:pt>
                <c:pt idx="11">
                  <c:v>127</c:v>
                </c:pt>
                <c:pt idx="12">
                  <c:v>79</c:v>
                </c:pt>
                <c:pt idx="13">
                  <c:v>35</c:v>
                </c:pt>
                <c:pt idx="14">
                  <c:v>10</c:v>
                </c:pt>
                <c:pt idx="15">
                  <c:v>7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DC-4C7A-98B7-E984EF4E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9.13'!$V$8:$Z$8</c:f>
              <c:numCache>
                <c:formatCode>#,##0</c:formatCode>
                <c:ptCount val="5"/>
                <c:pt idx="0">
                  <c:v>42135.64</c:v>
                </c:pt>
                <c:pt idx="1">
                  <c:v>43364.02</c:v>
                </c:pt>
                <c:pt idx="2">
                  <c:v>43153.86</c:v>
                </c:pt>
                <c:pt idx="3">
                  <c:v>44659.34</c:v>
                </c:pt>
                <c:pt idx="4">
                  <c:v>45459.55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0-4EFD-A9E0-98E58D9E36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0-4EFD-A9E0-98E58D9E3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9.14'!$U$4:$Y$4</c:f>
              <c:numCache>
                <c:formatCode>#,##0</c:formatCode>
                <c:ptCount val="5"/>
                <c:pt idx="1">
                  <c:v>1579</c:v>
                </c:pt>
                <c:pt idx="2">
                  <c:v>1543</c:v>
                </c:pt>
                <c:pt idx="3">
                  <c:v>1724</c:v>
                </c:pt>
                <c:pt idx="4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7-43F1-86B8-C92977DEE245}"/>
            </c:ext>
          </c:extLst>
        </c:ser>
        <c:ser>
          <c:idx val="1"/>
          <c:order val="1"/>
          <c:tx>
            <c:strRef>
              <c:f>'Table 9.14'!$S$7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9.14'!$U$7:$Y$7</c:f>
              <c:numCache>
                <c:formatCode>#,##0</c:formatCode>
                <c:ptCount val="5"/>
                <c:pt idx="1">
                  <c:v>1106</c:v>
                </c:pt>
                <c:pt idx="2">
                  <c:v>1016</c:v>
                </c:pt>
                <c:pt idx="3">
                  <c:v>1177</c:v>
                </c:pt>
                <c:pt idx="4">
                  <c:v>1160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7-43F1-86B8-C92977DEE245}"/>
            </c:ext>
          </c:extLst>
        </c:ser>
        <c:ser>
          <c:idx val="2"/>
          <c:order val="2"/>
          <c:tx>
            <c:strRef>
              <c:f>'Table 9.14'!$S$11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9.14'!$U$11:$Y$11</c:f>
              <c:numCache>
                <c:formatCode>#,##0</c:formatCode>
                <c:ptCount val="5"/>
                <c:pt idx="1">
                  <c:v>1414</c:v>
                </c:pt>
                <c:pt idx="2">
                  <c:v>1402</c:v>
                </c:pt>
                <c:pt idx="3">
                  <c:v>1534</c:v>
                </c:pt>
                <c:pt idx="4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77-43F1-86B8-C92977DEE245}"/>
            </c:ext>
          </c:extLst>
        </c:ser>
        <c:ser>
          <c:idx val="3"/>
          <c:order val="3"/>
          <c:tx>
            <c:strRef>
              <c:f>'Table 9.14'!$S$12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9.14'!$U$12:$Y$12</c:f>
              <c:numCache>
                <c:formatCode>#,##0</c:formatCode>
                <c:ptCount val="5"/>
                <c:pt idx="1">
                  <c:v>163</c:v>
                </c:pt>
                <c:pt idx="2">
                  <c:v>142</c:v>
                </c:pt>
                <c:pt idx="3">
                  <c:v>194</c:v>
                </c:pt>
                <c:pt idx="4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77-43F1-86B8-C92977DEE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9.14'!$AB$15:$AB$33</c:f>
              <c:numCache>
                <c:formatCode>0.0%</c:formatCode>
                <c:ptCount val="19"/>
                <c:pt idx="0">
                  <c:v>0.18210693488618315</c:v>
                </c:pt>
                <c:pt idx="1">
                  <c:v>1.1116993118051879E-2</c:v>
                </c:pt>
                <c:pt idx="2">
                  <c:v>1.1646373742721016E-2</c:v>
                </c:pt>
                <c:pt idx="3">
                  <c:v>6.8819481206987823E-3</c:v>
                </c:pt>
                <c:pt idx="4">
                  <c:v>7.358390682901006E-2</c:v>
                </c:pt>
                <c:pt idx="5">
                  <c:v>1.1646373742721016E-2</c:v>
                </c:pt>
                <c:pt idx="6">
                  <c:v>5.4526204340921119E-2</c:v>
                </c:pt>
                <c:pt idx="7">
                  <c:v>4.7114875595553204E-2</c:v>
                </c:pt>
                <c:pt idx="8">
                  <c:v>3.8115404976177873E-2</c:v>
                </c:pt>
                <c:pt idx="9">
                  <c:v>0</c:v>
                </c:pt>
                <c:pt idx="10">
                  <c:v>4.1821069348861831E-2</c:v>
                </c:pt>
                <c:pt idx="11">
                  <c:v>2.8057173107464268E-2</c:v>
                </c:pt>
                <c:pt idx="12">
                  <c:v>4.2350449973530969E-2</c:v>
                </c:pt>
                <c:pt idx="13">
                  <c:v>8.0995235574377974E-2</c:v>
                </c:pt>
                <c:pt idx="14">
                  <c:v>8.5759661196400216E-2</c:v>
                </c:pt>
                <c:pt idx="15">
                  <c:v>6.0878771836950771E-2</c:v>
                </c:pt>
                <c:pt idx="16">
                  <c:v>9.3170989941768131E-2</c:v>
                </c:pt>
                <c:pt idx="17">
                  <c:v>2.6469031233456856E-3</c:v>
                </c:pt>
                <c:pt idx="18">
                  <c:v>8.0465854949708843E-2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B-4F82-A954-1C2D1129F2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B-4F82-A954-1C2D1129F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9.14'!$Y$44:$Y$60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79</c:v>
                </c:pt>
                <c:pt idx="3">
                  <c:v>77</c:v>
                </c:pt>
                <c:pt idx="4">
                  <c:v>93</c:v>
                </c:pt>
                <c:pt idx="5">
                  <c:v>118</c:v>
                </c:pt>
                <c:pt idx="6">
                  <c:v>90</c:v>
                </c:pt>
                <c:pt idx="7">
                  <c:v>100</c:v>
                </c:pt>
                <c:pt idx="8">
                  <c:v>91</c:v>
                </c:pt>
                <c:pt idx="9">
                  <c:v>113</c:v>
                </c:pt>
                <c:pt idx="10">
                  <c:v>77</c:v>
                </c:pt>
                <c:pt idx="11">
                  <c:v>91</c:v>
                </c:pt>
                <c:pt idx="12">
                  <c:v>24</c:v>
                </c:pt>
                <c:pt idx="13">
                  <c:v>16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4-4F0B-9BF9-A922BAF15726}"/>
            </c:ext>
          </c:extLst>
        </c:ser>
        <c:ser>
          <c:idx val="1"/>
          <c:order val="1"/>
          <c:tx>
            <c:strRef>
              <c:f>'Table 9.14'!$S$62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9.14'!$Y$63:$Y$79</c:f>
              <c:numCache>
                <c:formatCode>#,##0</c:formatCode>
                <c:ptCount val="17"/>
                <c:pt idx="0">
                  <c:v>1</c:v>
                </c:pt>
                <c:pt idx="1">
                  <c:v>7</c:v>
                </c:pt>
                <c:pt idx="2">
                  <c:v>64</c:v>
                </c:pt>
                <c:pt idx="3">
                  <c:v>76</c:v>
                </c:pt>
                <c:pt idx="4">
                  <c:v>106</c:v>
                </c:pt>
                <c:pt idx="5">
                  <c:v>85</c:v>
                </c:pt>
                <c:pt idx="6">
                  <c:v>67</c:v>
                </c:pt>
                <c:pt idx="7">
                  <c:v>80</c:v>
                </c:pt>
                <c:pt idx="8">
                  <c:v>70</c:v>
                </c:pt>
                <c:pt idx="9">
                  <c:v>73</c:v>
                </c:pt>
                <c:pt idx="10">
                  <c:v>65</c:v>
                </c:pt>
                <c:pt idx="11">
                  <c:v>72</c:v>
                </c:pt>
                <c:pt idx="12">
                  <c:v>17</c:v>
                </c:pt>
                <c:pt idx="13">
                  <c:v>14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4-4F0B-9BF9-A922BAF15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9.14'!$Y$83:$Y$90</c:f>
              <c:numCache>
                <c:formatCode>#,##0</c:formatCode>
                <c:ptCount val="8"/>
                <c:pt idx="0">
                  <c:v>47</c:v>
                </c:pt>
                <c:pt idx="1">
                  <c:v>62</c:v>
                </c:pt>
                <c:pt idx="2">
                  <c:v>91</c:v>
                </c:pt>
                <c:pt idx="3">
                  <c:v>36</c:v>
                </c:pt>
                <c:pt idx="4">
                  <c:v>11</c:v>
                </c:pt>
                <c:pt idx="5">
                  <c:v>8</c:v>
                </c:pt>
                <c:pt idx="6">
                  <c:v>110</c:v>
                </c:pt>
                <c:pt idx="7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4-457C-9050-EEB73E9F0AD1}"/>
            </c:ext>
          </c:extLst>
        </c:ser>
        <c:ser>
          <c:idx val="1"/>
          <c:order val="1"/>
          <c:tx>
            <c:strRef>
              <c:f>'Table 9.14'!$S$92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9.14'!$Y$93:$Y$100</c:f>
              <c:numCache>
                <c:formatCode>#,##0</c:formatCode>
                <c:ptCount val="8"/>
                <c:pt idx="0">
                  <c:v>59</c:v>
                </c:pt>
                <c:pt idx="1">
                  <c:v>62</c:v>
                </c:pt>
                <c:pt idx="2">
                  <c:v>4</c:v>
                </c:pt>
                <c:pt idx="3">
                  <c:v>132</c:v>
                </c:pt>
                <c:pt idx="4">
                  <c:v>74</c:v>
                </c:pt>
                <c:pt idx="5">
                  <c:v>31</c:v>
                </c:pt>
                <c:pt idx="6">
                  <c:v>8</c:v>
                </c:pt>
                <c:pt idx="7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54-457C-9050-EEB73E9F0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9.14'!$U$8:$Y$8</c:f>
              <c:numCache>
                <c:formatCode>#,##0</c:formatCode>
                <c:ptCount val="5"/>
                <c:pt idx="1">
                  <c:v>43048.1</c:v>
                </c:pt>
                <c:pt idx="2">
                  <c:v>41452.01</c:v>
                </c:pt>
                <c:pt idx="3">
                  <c:v>39836.79</c:v>
                </c:pt>
                <c:pt idx="4">
                  <c:v>44534.46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A-4E5A-9122-322A03B2D4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A-4E5A-9122-322A03B2D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9.14'!$V$4:$Z$4</c:f>
              <c:numCache>
                <c:formatCode>#,##0</c:formatCode>
                <c:ptCount val="5"/>
                <c:pt idx="0">
                  <c:v>1579</c:v>
                </c:pt>
                <c:pt idx="1">
                  <c:v>1543</c:v>
                </c:pt>
                <c:pt idx="2">
                  <c:v>1724</c:v>
                </c:pt>
                <c:pt idx="3">
                  <c:v>1797</c:v>
                </c:pt>
                <c:pt idx="4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8-49FE-846A-172722020C46}"/>
            </c:ext>
          </c:extLst>
        </c:ser>
        <c:ser>
          <c:idx val="1"/>
          <c:order val="1"/>
          <c:tx>
            <c:strRef>
              <c:f>'Table 9.14'!$S$7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9.14'!$V$7:$Z$7</c:f>
              <c:numCache>
                <c:formatCode>#,##0</c:formatCode>
                <c:ptCount val="5"/>
                <c:pt idx="0">
                  <c:v>1106</c:v>
                </c:pt>
                <c:pt idx="1">
                  <c:v>1016</c:v>
                </c:pt>
                <c:pt idx="2">
                  <c:v>1177</c:v>
                </c:pt>
                <c:pt idx="3">
                  <c:v>1160</c:v>
                </c:pt>
                <c:pt idx="4">
                  <c:v>1178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8-49FE-846A-172722020C46}"/>
            </c:ext>
          </c:extLst>
        </c:ser>
        <c:ser>
          <c:idx val="2"/>
          <c:order val="2"/>
          <c:tx>
            <c:strRef>
              <c:f>'Table 9.14'!$S$11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9.14'!$V$11:$Z$11</c:f>
              <c:numCache>
                <c:formatCode>#,##0</c:formatCode>
                <c:ptCount val="5"/>
                <c:pt idx="0">
                  <c:v>1414</c:v>
                </c:pt>
                <c:pt idx="1">
                  <c:v>1402</c:v>
                </c:pt>
                <c:pt idx="2">
                  <c:v>1534</c:v>
                </c:pt>
                <c:pt idx="3">
                  <c:v>1610</c:v>
                </c:pt>
                <c:pt idx="4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8-49FE-846A-172722020C46}"/>
            </c:ext>
          </c:extLst>
        </c:ser>
        <c:ser>
          <c:idx val="3"/>
          <c:order val="3"/>
          <c:tx>
            <c:strRef>
              <c:f>'Table 9.14'!$S$12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9.14'!$V$12:$Z$12</c:f>
              <c:numCache>
                <c:formatCode>#,##0</c:formatCode>
                <c:ptCount val="5"/>
                <c:pt idx="0">
                  <c:v>163</c:v>
                </c:pt>
                <c:pt idx="1">
                  <c:v>142</c:v>
                </c:pt>
                <c:pt idx="2">
                  <c:v>194</c:v>
                </c:pt>
                <c:pt idx="3">
                  <c:v>187</c:v>
                </c:pt>
                <c:pt idx="4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28-49FE-846A-172722020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9.14'!$AB$15:$AB$33</c:f>
              <c:numCache>
                <c:formatCode>0.0%</c:formatCode>
                <c:ptCount val="19"/>
                <c:pt idx="0">
                  <c:v>0.18210693488618315</c:v>
                </c:pt>
                <c:pt idx="1">
                  <c:v>1.1116993118051879E-2</c:v>
                </c:pt>
                <c:pt idx="2">
                  <c:v>1.1646373742721016E-2</c:v>
                </c:pt>
                <c:pt idx="3">
                  <c:v>6.8819481206987823E-3</c:v>
                </c:pt>
                <c:pt idx="4">
                  <c:v>7.358390682901006E-2</c:v>
                </c:pt>
                <c:pt idx="5">
                  <c:v>1.1646373742721016E-2</c:v>
                </c:pt>
                <c:pt idx="6">
                  <c:v>5.4526204340921119E-2</c:v>
                </c:pt>
                <c:pt idx="7">
                  <c:v>4.7114875595553204E-2</c:v>
                </c:pt>
                <c:pt idx="8">
                  <c:v>3.8115404976177873E-2</c:v>
                </c:pt>
                <c:pt idx="9">
                  <c:v>0</c:v>
                </c:pt>
                <c:pt idx="10">
                  <c:v>4.1821069348861831E-2</c:v>
                </c:pt>
                <c:pt idx="11">
                  <c:v>2.8057173107464268E-2</c:v>
                </c:pt>
                <c:pt idx="12">
                  <c:v>4.2350449973530969E-2</c:v>
                </c:pt>
                <c:pt idx="13">
                  <c:v>8.0995235574377974E-2</c:v>
                </c:pt>
                <c:pt idx="14">
                  <c:v>8.5759661196400216E-2</c:v>
                </c:pt>
                <c:pt idx="15">
                  <c:v>6.0878771836950771E-2</c:v>
                </c:pt>
                <c:pt idx="16">
                  <c:v>9.3170989941768131E-2</c:v>
                </c:pt>
                <c:pt idx="17">
                  <c:v>2.6469031233456856E-3</c:v>
                </c:pt>
                <c:pt idx="18">
                  <c:v>8.0465854949708843E-2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7-43DC-B1CC-414C8D6ED8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7-43DC-B1CC-414C8D6ED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9.14'!$Z$44:$Z$60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62</c:v>
                </c:pt>
                <c:pt idx="3">
                  <c:v>89</c:v>
                </c:pt>
                <c:pt idx="4">
                  <c:v>100</c:v>
                </c:pt>
                <c:pt idx="5">
                  <c:v>111</c:v>
                </c:pt>
                <c:pt idx="6">
                  <c:v>135</c:v>
                </c:pt>
                <c:pt idx="7">
                  <c:v>108</c:v>
                </c:pt>
                <c:pt idx="8">
                  <c:v>85</c:v>
                </c:pt>
                <c:pt idx="9">
                  <c:v>122</c:v>
                </c:pt>
                <c:pt idx="10">
                  <c:v>77</c:v>
                </c:pt>
                <c:pt idx="11">
                  <c:v>88</c:v>
                </c:pt>
                <c:pt idx="12">
                  <c:v>36</c:v>
                </c:pt>
                <c:pt idx="13">
                  <c:v>9</c:v>
                </c:pt>
                <c:pt idx="14">
                  <c:v>16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0-4D82-8956-B146ED4770AC}"/>
            </c:ext>
          </c:extLst>
        </c:ser>
        <c:ser>
          <c:idx val="1"/>
          <c:order val="1"/>
          <c:tx>
            <c:strRef>
              <c:f>'Table 9.14'!$S$62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9.14'!$Z$63:$Z$79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43</c:v>
                </c:pt>
                <c:pt idx="3">
                  <c:v>89</c:v>
                </c:pt>
                <c:pt idx="4">
                  <c:v>87</c:v>
                </c:pt>
                <c:pt idx="5">
                  <c:v>102</c:v>
                </c:pt>
                <c:pt idx="6">
                  <c:v>77</c:v>
                </c:pt>
                <c:pt idx="7">
                  <c:v>80</c:v>
                </c:pt>
                <c:pt idx="8">
                  <c:v>78</c:v>
                </c:pt>
                <c:pt idx="9">
                  <c:v>85</c:v>
                </c:pt>
                <c:pt idx="10">
                  <c:v>65</c:v>
                </c:pt>
                <c:pt idx="11">
                  <c:v>61</c:v>
                </c:pt>
                <c:pt idx="12">
                  <c:v>25</c:v>
                </c:pt>
                <c:pt idx="13">
                  <c:v>16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B0-4D82-8956-B146ED477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9.14'!$Z$83:$Z$90</c:f>
              <c:numCache>
                <c:formatCode>#,##0</c:formatCode>
                <c:ptCount val="8"/>
                <c:pt idx="0">
                  <c:v>42</c:v>
                </c:pt>
                <c:pt idx="1">
                  <c:v>59</c:v>
                </c:pt>
                <c:pt idx="2">
                  <c:v>92</c:v>
                </c:pt>
                <c:pt idx="3">
                  <c:v>41</c:v>
                </c:pt>
                <c:pt idx="4">
                  <c:v>7</c:v>
                </c:pt>
                <c:pt idx="5">
                  <c:v>7</c:v>
                </c:pt>
                <c:pt idx="6">
                  <c:v>102</c:v>
                </c:pt>
                <c:pt idx="7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F-4475-B1DE-21E289F1CA0B}"/>
            </c:ext>
          </c:extLst>
        </c:ser>
        <c:ser>
          <c:idx val="1"/>
          <c:order val="1"/>
          <c:tx>
            <c:strRef>
              <c:f>'Table 9.14'!$S$92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9.14'!$Z$93:$Z$100</c:f>
              <c:numCache>
                <c:formatCode>#,##0</c:formatCode>
                <c:ptCount val="8"/>
                <c:pt idx="0">
                  <c:v>56</c:v>
                </c:pt>
                <c:pt idx="1">
                  <c:v>56</c:v>
                </c:pt>
                <c:pt idx="2">
                  <c:v>9</c:v>
                </c:pt>
                <c:pt idx="3">
                  <c:v>118</c:v>
                </c:pt>
                <c:pt idx="4">
                  <c:v>73</c:v>
                </c:pt>
                <c:pt idx="5">
                  <c:v>26</c:v>
                </c:pt>
                <c:pt idx="6">
                  <c:v>9</c:v>
                </c:pt>
                <c:pt idx="7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F-4475-B1DE-21E289F1C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9.2'!$Y$83:$Y$90</c:f>
              <c:numCache>
                <c:formatCode>#,##0</c:formatCode>
                <c:ptCount val="8"/>
                <c:pt idx="0">
                  <c:v>179</c:v>
                </c:pt>
                <c:pt idx="1">
                  <c:v>66</c:v>
                </c:pt>
                <c:pt idx="2">
                  <c:v>182</c:v>
                </c:pt>
                <c:pt idx="3">
                  <c:v>36</c:v>
                </c:pt>
                <c:pt idx="4">
                  <c:v>21</c:v>
                </c:pt>
                <c:pt idx="5">
                  <c:v>41</c:v>
                </c:pt>
                <c:pt idx="6">
                  <c:v>164</c:v>
                </c:pt>
                <c:pt idx="7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A-465F-AB99-EF12F5F35720}"/>
            </c:ext>
          </c:extLst>
        </c:ser>
        <c:ser>
          <c:idx val="1"/>
          <c:order val="1"/>
          <c:tx>
            <c:strRef>
              <c:f>'Table 9.2'!$S$92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9.2'!$Y$93:$Y$100</c:f>
              <c:numCache>
                <c:formatCode>#,##0</c:formatCode>
                <c:ptCount val="8"/>
                <c:pt idx="0">
                  <c:v>107</c:v>
                </c:pt>
                <c:pt idx="1">
                  <c:v>194</c:v>
                </c:pt>
                <c:pt idx="2">
                  <c:v>20</c:v>
                </c:pt>
                <c:pt idx="3">
                  <c:v>187</c:v>
                </c:pt>
                <c:pt idx="4">
                  <c:v>168</c:v>
                </c:pt>
                <c:pt idx="5">
                  <c:v>105</c:v>
                </c:pt>
                <c:pt idx="6">
                  <c:v>20</c:v>
                </c:pt>
                <c:pt idx="7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A-465F-AB99-EF12F5F35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9.14'!$V$8:$Z$8</c:f>
              <c:numCache>
                <c:formatCode>#,##0</c:formatCode>
                <c:ptCount val="5"/>
                <c:pt idx="0">
                  <c:v>43048.1</c:v>
                </c:pt>
                <c:pt idx="1">
                  <c:v>41452.01</c:v>
                </c:pt>
                <c:pt idx="2">
                  <c:v>39836.79</c:v>
                </c:pt>
                <c:pt idx="3">
                  <c:v>44534.46</c:v>
                </c:pt>
                <c:pt idx="4">
                  <c:v>44858.5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C4-4003-A266-3E506A5E67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C4-4003-A266-3E506A5E6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9.15'!$U$4:$Y$4</c:f>
              <c:numCache>
                <c:formatCode>#,##0</c:formatCode>
                <c:ptCount val="5"/>
                <c:pt idx="1">
                  <c:v>26091</c:v>
                </c:pt>
                <c:pt idx="2">
                  <c:v>25760</c:v>
                </c:pt>
                <c:pt idx="3">
                  <c:v>26118</c:v>
                </c:pt>
                <c:pt idx="4">
                  <c:v>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E-45AC-8F5A-2A9531031FCF}"/>
            </c:ext>
          </c:extLst>
        </c:ser>
        <c:ser>
          <c:idx val="1"/>
          <c:order val="1"/>
          <c:tx>
            <c:strRef>
              <c:f>'Table 9.15'!$S$7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9.15'!$U$7:$Y$7</c:f>
              <c:numCache>
                <c:formatCode>#,##0</c:formatCode>
                <c:ptCount val="5"/>
                <c:pt idx="1">
                  <c:v>17805</c:v>
                </c:pt>
                <c:pt idx="2">
                  <c:v>17594</c:v>
                </c:pt>
                <c:pt idx="3">
                  <c:v>18130</c:v>
                </c:pt>
                <c:pt idx="4">
                  <c:v>17558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E-45AC-8F5A-2A9531031FCF}"/>
            </c:ext>
          </c:extLst>
        </c:ser>
        <c:ser>
          <c:idx val="2"/>
          <c:order val="2"/>
          <c:tx>
            <c:strRef>
              <c:f>'Table 9.15'!$S$11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9.15'!$U$11:$Y$11</c:f>
              <c:numCache>
                <c:formatCode>#,##0</c:formatCode>
                <c:ptCount val="5"/>
                <c:pt idx="1">
                  <c:v>22388</c:v>
                </c:pt>
                <c:pt idx="2">
                  <c:v>22189</c:v>
                </c:pt>
                <c:pt idx="3">
                  <c:v>22457</c:v>
                </c:pt>
                <c:pt idx="4">
                  <c:v>23641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E-45AC-8F5A-2A9531031FCF}"/>
            </c:ext>
          </c:extLst>
        </c:ser>
        <c:ser>
          <c:idx val="3"/>
          <c:order val="3"/>
          <c:tx>
            <c:strRef>
              <c:f>'Table 9.15'!$S$12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9.15'!$U$12:$Y$12</c:f>
              <c:numCache>
                <c:formatCode>#,##0</c:formatCode>
                <c:ptCount val="5"/>
                <c:pt idx="1">
                  <c:v>3708</c:v>
                </c:pt>
                <c:pt idx="2">
                  <c:v>3574</c:v>
                </c:pt>
                <c:pt idx="3">
                  <c:v>3660</c:v>
                </c:pt>
                <c:pt idx="4">
                  <c:v>3704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E-45AC-8F5A-2A953103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9.15'!$AB$15:$AB$33</c:f>
              <c:numCache>
                <c:formatCode>0.0%</c:formatCode>
                <c:ptCount val="19"/>
                <c:pt idx="0">
                  <c:v>0.15545363760772274</c:v>
                </c:pt>
                <c:pt idx="1">
                  <c:v>1.5460295151089248E-2</c:v>
                </c:pt>
                <c:pt idx="2">
                  <c:v>5.5849391574509008E-2</c:v>
                </c:pt>
                <c:pt idx="3">
                  <c:v>6.953434182786552E-3</c:v>
                </c:pt>
                <c:pt idx="4">
                  <c:v>6.1101453563635021E-2</c:v>
                </c:pt>
                <c:pt idx="5">
                  <c:v>2.2635647446092391E-2</c:v>
                </c:pt>
                <c:pt idx="6">
                  <c:v>7.3602840551836371E-2</c:v>
                </c:pt>
                <c:pt idx="7">
                  <c:v>7.3602840551836371E-2</c:v>
                </c:pt>
                <c:pt idx="8">
                  <c:v>3.2991826016200022E-2</c:v>
                </c:pt>
                <c:pt idx="9">
                  <c:v>5.991789029847986E-3</c:v>
                </c:pt>
                <c:pt idx="10">
                  <c:v>1.8160298849724452E-2</c:v>
                </c:pt>
                <c:pt idx="11">
                  <c:v>1.7124680992713689E-2</c:v>
                </c:pt>
                <c:pt idx="12">
                  <c:v>3.5395938898546433E-2</c:v>
                </c:pt>
                <c:pt idx="13">
                  <c:v>0.12153715279062026</c:v>
                </c:pt>
                <c:pt idx="14">
                  <c:v>3.9686355734733884E-2</c:v>
                </c:pt>
                <c:pt idx="15">
                  <c:v>6.4874061471317079E-2</c:v>
                </c:pt>
                <c:pt idx="16">
                  <c:v>9.2059030217849613E-2</c:v>
                </c:pt>
                <c:pt idx="17">
                  <c:v>1.261234604430965E-2</c:v>
                </c:pt>
                <c:pt idx="18">
                  <c:v>3.3435662240633206E-2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2-4060-867A-E9919D809B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2-4060-867A-E9919D809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9.15'!$Y$44:$Y$60</c:f>
              <c:numCache>
                <c:formatCode>#,##0</c:formatCode>
                <c:ptCount val="17"/>
                <c:pt idx="0">
                  <c:v>43</c:v>
                </c:pt>
                <c:pt idx="1">
                  <c:v>443</c:v>
                </c:pt>
                <c:pt idx="2">
                  <c:v>916</c:v>
                </c:pt>
                <c:pt idx="3">
                  <c:v>1407</c:v>
                </c:pt>
                <c:pt idx="4">
                  <c:v>2060</c:v>
                </c:pt>
                <c:pt idx="5">
                  <c:v>1561</c:v>
                </c:pt>
                <c:pt idx="6">
                  <c:v>1313</c:v>
                </c:pt>
                <c:pt idx="7">
                  <c:v>1096</c:v>
                </c:pt>
                <c:pt idx="8">
                  <c:v>1136</c:v>
                </c:pt>
                <c:pt idx="9">
                  <c:v>1265</c:v>
                </c:pt>
                <c:pt idx="10">
                  <c:v>1219</c:v>
                </c:pt>
                <c:pt idx="11">
                  <c:v>1093</c:v>
                </c:pt>
                <c:pt idx="12">
                  <c:v>666</c:v>
                </c:pt>
                <c:pt idx="13">
                  <c:v>261</c:v>
                </c:pt>
                <c:pt idx="14">
                  <c:v>120</c:v>
                </c:pt>
                <c:pt idx="15">
                  <c:v>71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A-414A-9AA9-4186FE6646F1}"/>
            </c:ext>
          </c:extLst>
        </c:ser>
        <c:ser>
          <c:idx val="1"/>
          <c:order val="1"/>
          <c:tx>
            <c:strRef>
              <c:f>'Table 9.15'!$S$62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9.15'!$Y$63:$Y$79</c:f>
              <c:numCache>
                <c:formatCode>#,##0</c:formatCode>
                <c:ptCount val="17"/>
                <c:pt idx="0">
                  <c:v>50</c:v>
                </c:pt>
                <c:pt idx="1">
                  <c:v>390</c:v>
                </c:pt>
                <c:pt idx="2">
                  <c:v>790</c:v>
                </c:pt>
                <c:pt idx="3">
                  <c:v>1246</c:v>
                </c:pt>
                <c:pt idx="4">
                  <c:v>1609</c:v>
                </c:pt>
                <c:pt idx="5">
                  <c:v>1240</c:v>
                </c:pt>
                <c:pt idx="6">
                  <c:v>1038</c:v>
                </c:pt>
                <c:pt idx="7">
                  <c:v>990</c:v>
                </c:pt>
                <c:pt idx="8">
                  <c:v>1120</c:v>
                </c:pt>
                <c:pt idx="9">
                  <c:v>1212</c:v>
                </c:pt>
                <c:pt idx="10">
                  <c:v>1157</c:v>
                </c:pt>
                <c:pt idx="11">
                  <c:v>944</c:v>
                </c:pt>
                <c:pt idx="12">
                  <c:v>489</c:v>
                </c:pt>
                <c:pt idx="13">
                  <c:v>192</c:v>
                </c:pt>
                <c:pt idx="14">
                  <c:v>62</c:v>
                </c:pt>
                <c:pt idx="15">
                  <c:v>39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A-414A-9AA9-4186FE664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9.15'!$Y$83:$Y$90</c:f>
              <c:numCache>
                <c:formatCode>#,##0</c:formatCode>
                <c:ptCount val="8"/>
                <c:pt idx="0">
                  <c:v>742</c:v>
                </c:pt>
                <c:pt idx="1">
                  <c:v>512</c:v>
                </c:pt>
                <c:pt idx="2">
                  <c:v>1461</c:v>
                </c:pt>
                <c:pt idx="3">
                  <c:v>399</c:v>
                </c:pt>
                <c:pt idx="4">
                  <c:v>143</c:v>
                </c:pt>
                <c:pt idx="5">
                  <c:v>295</c:v>
                </c:pt>
                <c:pt idx="6">
                  <c:v>1080</c:v>
                </c:pt>
                <c:pt idx="7">
                  <c:v>2076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7-4D91-9508-3960EE4974BB}"/>
            </c:ext>
          </c:extLst>
        </c:ser>
        <c:ser>
          <c:idx val="1"/>
          <c:order val="1"/>
          <c:tx>
            <c:strRef>
              <c:f>'Table 9.15'!$S$92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9.15'!$Y$93:$Y$100</c:f>
              <c:numCache>
                <c:formatCode>#,##0</c:formatCode>
                <c:ptCount val="8"/>
                <c:pt idx="0">
                  <c:v>484</c:v>
                </c:pt>
                <c:pt idx="1">
                  <c:v>1035</c:v>
                </c:pt>
                <c:pt idx="2">
                  <c:v>224</c:v>
                </c:pt>
                <c:pt idx="3">
                  <c:v>1226</c:v>
                </c:pt>
                <c:pt idx="4">
                  <c:v>1057</c:v>
                </c:pt>
                <c:pt idx="5">
                  <c:v>720</c:v>
                </c:pt>
                <c:pt idx="6">
                  <c:v>123</c:v>
                </c:pt>
                <c:pt idx="7">
                  <c:v>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D7-4D91-9508-3960EE497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9.15'!$U$8:$Y$8</c:f>
              <c:numCache>
                <c:formatCode>#,##0</c:formatCode>
                <c:ptCount val="5"/>
                <c:pt idx="1">
                  <c:v>37001.19</c:v>
                </c:pt>
                <c:pt idx="2">
                  <c:v>36000</c:v>
                </c:pt>
                <c:pt idx="3">
                  <c:v>35852.94</c:v>
                </c:pt>
                <c:pt idx="4">
                  <c:v>37472.17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4E-4998-9FCE-F81BC057DB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4E-4998-9FCE-F81BC057D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9.15'!$V$4:$Z$4</c:f>
              <c:numCache>
                <c:formatCode>#,##0</c:formatCode>
                <c:ptCount val="5"/>
                <c:pt idx="0">
                  <c:v>26091</c:v>
                </c:pt>
                <c:pt idx="1">
                  <c:v>25760</c:v>
                </c:pt>
                <c:pt idx="2">
                  <c:v>26118</c:v>
                </c:pt>
                <c:pt idx="3">
                  <c:v>27345</c:v>
                </c:pt>
                <c:pt idx="4">
                  <c:v>27038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5-485A-87FA-70A75916AF64}"/>
            </c:ext>
          </c:extLst>
        </c:ser>
        <c:ser>
          <c:idx val="1"/>
          <c:order val="1"/>
          <c:tx>
            <c:strRef>
              <c:f>'Table 9.15'!$S$7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9.15'!$V$7:$Z$7</c:f>
              <c:numCache>
                <c:formatCode>#,##0</c:formatCode>
                <c:ptCount val="5"/>
                <c:pt idx="0">
                  <c:v>17805</c:v>
                </c:pt>
                <c:pt idx="1">
                  <c:v>17594</c:v>
                </c:pt>
                <c:pt idx="2">
                  <c:v>18130</c:v>
                </c:pt>
                <c:pt idx="3">
                  <c:v>17558</c:v>
                </c:pt>
                <c:pt idx="4">
                  <c:v>18062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5-485A-87FA-70A75916AF64}"/>
            </c:ext>
          </c:extLst>
        </c:ser>
        <c:ser>
          <c:idx val="2"/>
          <c:order val="2"/>
          <c:tx>
            <c:strRef>
              <c:f>'Table 9.15'!$S$11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9.15'!$V$11:$Z$11</c:f>
              <c:numCache>
                <c:formatCode>#,##0</c:formatCode>
                <c:ptCount val="5"/>
                <c:pt idx="0">
                  <c:v>22388</c:v>
                </c:pt>
                <c:pt idx="1">
                  <c:v>22189</c:v>
                </c:pt>
                <c:pt idx="2">
                  <c:v>22457</c:v>
                </c:pt>
                <c:pt idx="3">
                  <c:v>23641</c:v>
                </c:pt>
                <c:pt idx="4">
                  <c:v>23300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95-485A-87FA-70A75916AF64}"/>
            </c:ext>
          </c:extLst>
        </c:ser>
        <c:ser>
          <c:idx val="3"/>
          <c:order val="3"/>
          <c:tx>
            <c:strRef>
              <c:f>'Table 9.15'!$S$12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9.15'!$V$12:$Z$12</c:f>
              <c:numCache>
                <c:formatCode>#,##0</c:formatCode>
                <c:ptCount val="5"/>
                <c:pt idx="0">
                  <c:v>3708</c:v>
                </c:pt>
                <c:pt idx="1">
                  <c:v>3574</c:v>
                </c:pt>
                <c:pt idx="2">
                  <c:v>3660</c:v>
                </c:pt>
                <c:pt idx="3">
                  <c:v>3704</c:v>
                </c:pt>
                <c:pt idx="4">
                  <c:v>3730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95-485A-87FA-70A75916A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9.15'!$AB$15:$AB$33</c:f>
              <c:numCache>
                <c:formatCode>0.0%</c:formatCode>
                <c:ptCount val="19"/>
                <c:pt idx="0">
                  <c:v>0.15545363760772274</c:v>
                </c:pt>
                <c:pt idx="1">
                  <c:v>1.5460295151089248E-2</c:v>
                </c:pt>
                <c:pt idx="2">
                  <c:v>5.5849391574509008E-2</c:v>
                </c:pt>
                <c:pt idx="3">
                  <c:v>6.953434182786552E-3</c:v>
                </c:pt>
                <c:pt idx="4">
                  <c:v>6.1101453563635021E-2</c:v>
                </c:pt>
                <c:pt idx="5">
                  <c:v>2.2635647446092391E-2</c:v>
                </c:pt>
                <c:pt idx="6">
                  <c:v>7.3602840551836371E-2</c:v>
                </c:pt>
                <c:pt idx="7">
                  <c:v>7.3602840551836371E-2</c:v>
                </c:pt>
                <c:pt idx="8">
                  <c:v>3.2991826016200022E-2</c:v>
                </c:pt>
                <c:pt idx="9">
                  <c:v>5.991789029847986E-3</c:v>
                </c:pt>
                <c:pt idx="10">
                  <c:v>1.8160298849724452E-2</c:v>
                </c:pt>
                <c:pt idx="11">
                  <c:v>1.7124680992713689E-2</c:v>
                </c:pt>
                <c:pt idx="12">
                  <c:v>3.5395938898546433E-2</c:v>
                </c:pt>
                <c:pt idx="13">
                  <c:v>0.12153715279062026</c:v>
                </c:pt>
                <c:pt idx="14">
                  <c:v>3.9686355734733884E-2</c:v>
                </c:pt>
                <c:pt idx="15">
                  <c:v>6.4874061471317079E-2</c:v>
                </c:pt>
                <c:pt idx="16">
                  <c:v>9.2059030217849613E-2</c:v>
                </c:pt>
                <c:pt idx="17">
                  <c:v>1.261234604430965E-2</c:v>
                </c:pt>
                <c:pt idx="18">
                  <c:v>3.3435662240633206E-2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E-43D1-B43B-A8C389BBDE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E-43D1-B43B-A8C389BBD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9.15'!$Z$44:$Z$60</c:f>
              <c:numCache>
                <c:formatCode>#,##0</c:formatCode>
                <c:ptCount val="17"/>
                <c:pt idx="0">
                  <c:v>36</c:v>
                </c:pt>
                <c:pt idx="1">
                  <c:v>438</c:v>
                </c:pt>
                <c:pt idx="2">
                  <c:v>894</c:v>
                </c:pt>
                <c:pt idx="3">
                  <c:v>1273</c:v>
                </c:pt>
                <c:pt idx="4">
                  <c:v>1864</c:v>
                </c:pt>
                <c:pt idx="5">
                  <c:v>1637</c:v>
                </c:pt>
                <c:pt idx="6">
                  <c:v>1361</c:v>
                </c:pt>
                <c:pt idx="7">
                  <c:v>1215</c:v>
                </c:pt>
                <c:pt idx="8">
                  <c:v>1063</c:v>
                </c:pt>
                <c:pt idx="9">
                  <c:v>1267</c:v>
                </c:pt>
                <c:pt idx="10">
                  <c:v>1284</c:v>
                </c:pt>
                <c:pt idx="11">
                  <c:v>1117</c:v>
                </c:pt>
                <c:pt idx="12">
                  <c:v>735</c:v>
                </c:pt>
                <c:pt idx="13">
                  <c:v>277</c:v>
                </c:pt>
                <c:pt idx="14">
                  <c:v>119</c:v>
                </c:pt>
                <c:pt idx="15">
                  <c:v>69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0-4948-8A48-C871691C659B}"/>
            </c:ext>
          </c:extLst>
        </c:ser>
        <c:ser>
          <c:idx val="1"/>
          <c:order val="1"/>
          <c:tx>
            <c:strRef>
              <c:f>'Table 9.15'!$S$62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9.15'!$Z$63:$Z$79</c:f>
              <c:numCache>
                <c:formatCode>#,##0</c:formatCode>
                <c:ptCount val="17"/>
                <c:pt idx="0">
                  <c:v>80</c:v>
                </c:pt>
                <c:pt idx="1">
                  <c:v>453</c:v>
                </c:pt>
                <c:pt idx="2">
                  <c:v>768</c:v>
                </c:pt>
                <c:pt idx="3">
                  <c:v>977</c:v>
                </c:pt>
                <c:pt idx="4">
                  <c:v>1276</c:v>
                </c:pt>
                <c:pt idx="5">
                  <c:v>1298</c:v>
                </c:pt>
                <c:pt idx="6">
                  <c:v>1077</c:v>
                </c:pt>
                <c:pt idx="7">
                  <c:v>1064</c:v>
                </c:pt>
                <c:pt idx="8">
                  <c:v>1090</c:v>
                </c:pt>
                <c:pt idx="9">
                  <c:v>1247</c:v>
                </c:pt>
                <c:pt idx="10">
                  <c:v>1160</c:v>
                </c:pt>
                <c:pt idx="11">
                  <c:v>983</c:v>
                </c:pt>
                <c:pt idx="12">
                  <c:v>516</c:v>
                </c:pt>
                <c:pt idx="13">
                  <c:v>181</c:v>
                </c:pt>
                <c:pt idx="14">
                  <c:v>78</c:v>
                </c:pt>
                <c:pt idx="15">
                  <c:v>44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0-4948-8A48-C871691C6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9.15'!$Z$83:$Z$90</c:f>
              <c:numCache>
                <c:formatCode>#,##0</c:formatCode>
                <c:ptCount val="8"/>
                <c:pt idx="0">
                  <c:v>741</c:v>
                </c:pt>
                <c:pt idx="1">
                  <c:v>523</c:v>
                </c:pt>
                <c:pt idx="2">
                  <c:v>1452</c:v>
                </c:pt>
                <c:pt idx="3">
                  <c:v>390</c:v>
                </c:pt>
                <c:pt idx="4">
                  <c:v>146</c:v>
                </c:pt>
                <c:pt idx="5">
                  <c:v>318</c:v>
                </c:pt>
                <c:pt idx="6">
                  <c:v>1104</c:v>
                </c:pt>
                <c:pt idx="7">
                  <c:v>2091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C-4743-BD46-1AD945D98A42}"/>
            </c:ext>
          </c:extLst>
        </c:ser>
        <c:ser>
          <c:idx val="1"/>
          <c:order val="1"/>
          <c:tx>
            <c:strRef>
              <c:f>'Table 9.15'!$S$92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9.15'!$Z$93:$Z$100</c:f>
              <c:numCache>
                <c:formatCode>#,##0</c:formatCode>
                <c:ptCount val="8"/>
                <c:pt idx="0">
                  <c:v>492</c:v>
                </c:pt>
                <c:pt idx="1">
                  <c:v>1051</c:v>
                </c:pt>
                <c:pt idx="2">
                  <c:v>234</c:v>
                </c:pt>
                <c:pt idx="3">
                  <c:v>1246</c:v>
                </c:pt>
                <c:pt idx="4">
                  <c:v>1082</c:v>
                </c:pt>
                <c:pt idx="5">
                  <c:v>757</c:v>
                </c:pt>
                <c:pt idx="6">
                  <c:v>144</c:v>
                </c:pt>
                <c:pt idx="7">
                  <c:v>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C-4743-BD46-1AD945D98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9.2'!$U$8:$Y$8</c:f>
              <c:numCache>
                <c:formatCode>#,##0</c:formatCode>
                <c:ptCount val="5"/>
                <c:pt idx="1">
                  <c:v>32010.53</c:v>
                </c:pt>
                <c:pt idx="2">
                  <c:v>36389.199999999997</c:v>
                </c:pt>
                <c:pt idx="3">
                  <c:v>36295.33</c:v>
                </c:pt>
                <c:pt idx="4">
                  <c:v>38415.769999999997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1-478C-98DD-232EB38241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1-478C-98DD-232EB382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9.15'!$V$8:$Z$8</c:f>
              <c:numCache>
                <c:formatCode>#,##0</c:formatCode>
                <c:ptCount val="5"/>
                <c:pt idx="0">
                  <c:v>37001.19</c:v>
                </c:pt>
                <c:pt idx="1">
                  <c:v>36000</c:v>
                </c:pt>
                <c:pt idx="2">
                  <c:v>35852.94</c:v>
                </c:pt>
                <c:pt idx="3">
                  <c:v>37472.17</c:v>
                </c:pt>
                <c:pt idx="4">
                  <c:v>39938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8-4B69-B967-58B7BF31C1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8-4B69-B967-58B7BF31C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9.16'!$U$4:$Y$4</c:f>
              <c:numCache>
                <c:formatCode>#,##0</c:formatCode>
                <c:ptCount val="5"/>
                <c:pt idx="1">
                  <c:v>25550</c:v>
                </c:pt>
                <c:pt idx="2">
                  <c:v>24467</c:v>
                </c:pt>
                <c:pt idx="3">
                  <c:v>27069</c:v>
                </c:pt>
                <c:pt idx="4">
                  <c:v>26641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A-4429-BF5E-6681284C419B}"/>
            </c:ext>
          </c:extLst>
        </c:ser>
        <c:ser>
          <c:idx val="1"/>
          <c:order val="1"/>
          <c:tx>
            <c:strRef>
              <c:f>'Table 9.16'!$S$7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9.16'!$U$7:$Y$7</c:f>
              <c:numCache>
                <c:formatCode>#,##0</c:formatCode>
                <c:ptCount val="5"/>
                <c:pt idx="1">
                  <c:v>17334</c:v>
                </c:pt>
                <c:pt idx="2">
                  <c:v>16476</c:v>
                </c:pt>
                <c:pt idx="3">
                  <c:v>18090</c:v>
                </c:pt>
                <c:pt idx="4">
                  <c:v>17683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A-4429-BF5E-6681284C419B}"/>
            </c:ext>
          </c:extLst>
        </c:ser>
        <c:ser>
          <c:idx val="2"/>
          <c:order val="2"/>
          <c:tx>
            <c:strRef>
              <c:f>'Table 9.16'!$S$11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9.16'!$U$11:$Y$11</c:f>
              <c:numCache>
                <c:formatCode>#,##0</c:formatCode>
                <c:ptCount val="5"/>
                <c:pt idx="1">
                  <c:v>22322</c:v>
                </c:pt>
                <c:pt idx="2">
                  <c:v>21914</c:v>
                </c:pt>
                <c:pt idx="3">
                  <c:v>23922</c:v>
                </c:pt>
                <c:pt idx="4">
                  <c:v>23472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A-4429-BF5E-6681284C419B}"/>
            </c:ext>
          </c:extLst>
        </c:ser>
        <c:ser>
          <c:idx val="3"/>
          <c:order val="3"/>
          <c:tx>
            <c:strRef>
              <c:f>'Table 9.16'!$S$12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9.16'!$U$12:$Y$12</c:f>
              <c:numCache>
                <c:formatCode>#,##0</c:formatCode>
                <c:ptCount val="5"/>
                <c:pt idx="1">
                  <c:v>3228</c:v>
                </c:pt>
                <c:pt idx="2">
                  <c:v>2553</c:v>
                </c:pt>
                <c:pt idx="3">
                  <c:v>3150</c:v>
                </c:pt>
                <c:pt idx="4">
                  <c:v>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A-4429-BF5E-6681284C4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9.16'!$AB$15:$AB$33</c:f>
              <c:numCache>
                <c:formatCode>0.0%</c:formatCode>
                <c:ptCount val="19"/>
                <c:pt idx="0">
                  <c:v>9.6706352035360377E-2</c:v>
                </c:pt>
                <c:pt idx="1">
                  <c:v>0.11370927496970129</c:v>
                </c:pt>
                <c:pt idx="2">
                  <c:v>3.1724531261139229E-2</c:v>
                </c:pt>
                <c:pt idx="3">
                  <c:v>9.6955870820560341E-3</c:v>
                </c:pt>
                <c:pt idx="4">
                  <c:v>6.9651386611534902E-2</c:v>
                </c:pt>
                <c:pt idx="5">
                  <c:v>3.393455478719612E-2</c:v>
                </c:pt>
                <c:pt idx="6">
                  <c:v>8.7937549012618521E-2</c:v>
                </c:pt>
                <c:pt idx="7">
                  <c:v>8.3018464390104796E-2</c:v>
                </c:pt>
                <c:pt idx="8">
                  <c:v>2.9728380979539459E-2</c:v>
                </c:pt>
                <c:pt idx="9">
                  <c:v>1.2475939259998575E-3</c:v>
                </c:pt>
                <c:pt idx="10">
                  <c:v>1.6753404149140942E-2</c:v>
                </c:pt>
                <c:pt idx="11">
                  <c:v>2.9336280031368078E-2</c:v>
                </c:pt>
                <c:pt idx="12">
                  <c:v>4.7729379054680263E-2</c:v>
                </c:pt>
                <c:pt idx="13">
                  <c:v>9.1216938760961E-2</c:v>
                </c:pt>
                <c:pt idx="14">
                  <c:v>3.7606045483709986E-2</c:v>
                </c:pt>
                <c:pt idx="15">
                  <c:v>5.9813217366507451E-2</c:v>
                </c:pt>
                <c:pt idx="16">
                  <c:v>5.7246738433022026E-2</c:v>
                </c:pt>
                <c:pt idx="17">
                  <c:v>5.5250588151422256E-3</c:v>
                </c:pt>
                <c:pt idx="18">
                  <c:v>5.2933628003136807E-2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7-443B-9715-B6377AA800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7-443B-9715-B6377AA80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9.16'!$Y$44:$Y$60</c:f>
              <c:numCache>
                <c:formatCode>#,##0</c:formatCode>
                <c:ptCount val="17"/>
                <c:pt idx="0">
                  <c:v>48</c:v>
                </c:pt>
                <c:pt idx="1">
                  <c:v>552</c:v>
                </c:pt>
                <c:pt idx="2">
                  <c:v>896</c:v>
                </c:pt>
                <c:pt idx="3">
                  <c:v>1200</c:v>
                </c:pt>
                <c:pt idx="4">
                  <c:v>1855</c:v>
                </c:pt>
                <c:pt idx="5">
                  <c:v>1688</c:v>
                </c:pt>
                <c:pt idx="6">
                  <c:v>1603</c:v>
                </c:pt>
                <c:pt idx="7">
                  <c:v>1298</c:v>
                </c:pt>
                <c:pt idx="8">
                  <c:v>1330</c:v>
                </c:pt>
                <c:pt idx="9">
                  <c:v>1190</c:v>
                </c:pt>
                <c:pt idx="10">
                  <c:v>1071</c:v>
                </c:pt>
                <c:pt idx="11">
                  <c:v>832</c:v>
                </c:pt>
                <c:pt idx="12">
                  <c:v>415</c:v>
                </c:pt>
                <c:pt idx="13">
                  <c:v>162</c:v>
                </c:pt>
                <c:pt idx="14">
                  <c:v>92</c:v>
                </c:pt>
                <c:pt idx="15">
                  <c:v>36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F-4452-83C4-9E79EABFA626}"/>
            </c:ext>
          </c:extLst>
        </c:ser>
        <c:ser>
          <c:idx val="1"/>
          <c:order val="1"/>
          <c:tx>
            <c:strRef>
              <c:f>'Table 9.16'!$S$62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9.16'!$Y$63:$Y$79</c:f>
              <c:numCache>
                <c:formatCode>#,##0</c:formatCode>
                <c:ptCount val="17"/>
                <c:pt idx="0">
                  <c:v>59</c:v>
                </c:pt>
                <c:pt idx="1">
                  <c:v>484</c:v>
                </c:pt>
                <c:pt idx="2">
                  <c:v>908</c:v>
                </c:pt>
                <c:pt idx="3">
                  <c:v>1135</c:v>
                </c:pt>
                <c:pt idx="4">
                  <c:v>1648</c:v>
                </c:pt>
                <c:pt idx="5">
                  <c:v>1447</c:v>
                </c:pt>
                <c:pt idx="6">
                  <c:v>1429</c:v>
                </c:pt>
                <c:pt idx="7">
                  <c:v>1238</c:v>
                </c:pt>
                <c:pt idx="8">
                  <c:v>1098</c:v>
                </c:pt>
                <c:pt idx="9">
                  <c:v>1005</c:v>
                </c:pt>
                <c:pt idx="10">
                  <c:v>852</c:v>
                </c:pt>
                <c:pt idx="11">
                  <c:v>595</c:v>
                </c:pt>
                <c:pt idx="12">
                  <c:v>225</c:v>
                </c:pt>
                <c:pt idx="13">
                  <c:v>120</c:v>
                </c:pt>
                <c:pt idx="14">
                  <c:v>51</c:v>
                </c:pt>
                <c:pt idx="15">
                  <c:v>20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F-4452-83C4-9E79EABFA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9.16'!$Y$83:$Y$90</c:f>
              <c:numCache>
                <c:formatCode>#,##0</c:formatCode>
                <c:ptCount val="8"/>
                <c:pt idx="0">
                  <c:v>647</c:v>
                </c:pt>
                <c:pt idx="1">
                  <c:v>532</c:v>
                </c:pt>
                <c:pt idx="2">
                  <c:v>2186</c:v>
                </c:pt>
                <c:pt idx="3">
                  <c:v>224</c:v>
                </c:pt>
                <c:pt idx="4">
                  <c:v>147</c:v>
                </c:pt>
                <c:pt idx="5">
                  <c:v>284</c:v>
                </c:pt>
                <c:pt idx="6">
                  <c:v>2198</c:v>
                </c:pt>
                <c:pt idx="7">
                  <c:v>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4-42A1-BD50-4A1A975BDEA6}"/>
            </c:ext>
          </c:extLst>
        </c:ser>
        <c:ser>
          <c:idx val="1"/>
          <c:order val="1"/>
          <c:tx>
            <c:strRef>
              <c:f>'Table 9.16'!$S$92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9.16'!$Y$93:$Y$100</c:f>
              <c:numCache>
                <c:formatCode>#,##0</c:formatCode>
                <c:ptCount val="8"/>
                <c:pt idx="0">
                  <c:v>479</c:v>
                </c:pt>
                <c:pt idx="1">
                  <c:v>1062</c:v>
                </c:pt>
                <c:pt idx="2">
                  <c:v>297</c:v>
                </c:pt>
                <c:pt idx="3">
                  <c:v>933</c:v>
                </c:pt>
                <c:pt idx="4">
                  <c:v>1369</c:v>
                </c:pt>
                <c:pt idx="5">
                  <c:v>812</c:v>
                </c:pt>
                <c:pt idx="6">
                  <c:v>400</c:v>
                </c:pt>
                <c:pt idx="7">
                  <c:v>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4-42A1-BD50-4A1A975BD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9.16'!$U$8:$Y$8</c:f>
              <c:numCache>
                <c:formatCode>#,##0</c:formatCode>
                <c:ptCount val="5"/>
                <c:pt idx="1">
                  <c:v>50260</c:v>
                </c:pt>
                <c:pt idx="2">
                  <c:v>51615.040000000001</c:v>
                </c:pt>
                <c:pt idx="3">
                  <c:v>49390.26</c:v>
                </c:pt>
                <c:pt idx="4">
                  <c:v>52338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1-486F-8353-8C3EF17A25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1-486F-8353-8C3EF17A2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9.16'!$V$4:$Z$4</c:f>
              <c:numCache>
                <c:formatCode>#,##0</c:formatCode>
                <c:ptCount val="5"/>
                <c:pt idx="0">
                  <c:v>25550</c:v>
                </c:pt>
                <c:pt idx="1">
                  <c:v>24467</c:v>
                </c:pt>
                <c:pt idx="2">
                  <c:v>27069</c:v>
                </c:pt>
                <c:pt idx="3">
                  <c:v>26641</c:v>
                </c:pt>
                <c:pt idx="4">
                  <c:v>28053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2-466C-8DA1-4BDBC5DB8FC2}"/>
            </c:ext>
          </c:extLst>
        </c:ser>
        <c:ser>
          <c:idx val="1"/>
          <c:order val="1"/>
          <c:tx>
            <c:strRef>
              <c:f>'Table 9.16'!$S$7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9.16'!$V$7:$Z$7</c:f>
              <c:numCache>
                <c:formatCode>#,##0</c:formatCode>
                <c:ptCount val="5"/>
                <c:pt idx="0">
                  <c:v>17334</c:v>
                </c:pt>
                <c:pt idx="1">
                  <c:v>16476</c:v>
                </c:pt>
                <c:pt idx="2">
                  <c:v>18090</c:v>
                </c:pt>
                <c:pt idx="3">
                  <c:v>17683</c:v>
                </c:pt>
                <c:pt idx="4">
                  <c:v>17905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52-466C-8DA1-4BDBC5DB8FC2}"/>
            </c:ext>
          </c:extLst>
        </c:ser>
        <c:ser>
          <c:idx val="2"/>
          <c:order val="2"/>
          <c:tx>
            <c:strRef>
              <c:f>'Table 9.16'!$S$11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9.16'!$V$11:$Z$11</c:f>
              <c:numCache>
                <c:formatCode>#,##0</c:formatCode>
                <c:ptCount val="5"/>
                <c:pt idx="0">
                  <c:v>22322</c:v>
                </c:pt>
                <c:pt idx="1">
                  <c:v>21914</c:v>
                </c:pt>
                <c:pt idx="2">
                  <c:v>23922</c:v>
                </c:pt>
                <c:pt idx="3">
                  <c:v>23472</c:v>
                </c:pt>
                <c:pt idx="4">
                  <c:v>24824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2-466C-8DA1-4BDBC5DB8FC2}"/>
            </c:ext>
          </c:extLst>
        </c:ser>
        <c:ser>
          <c:idx val="3"/>
          <c:order val="3"/>
          <c:tx>
            <c:strRef>
              <c:f>'Table 9.16'!$S$12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9.16'!$V$12:$Z$12</c:f>
              <c:numCache>
                <c:formatCode>#,##0</c:formatCode>
                <c:ptCount val="5"/>
                <c:pt idx="0">
                  <c:v>3228</c:v>
                </c:pt>
                <c:pt idx="1">
                  <c:v>2553</c:v>
                </c:pt>
                <c:pt idx="2">
                  <c:v>3150</c:v>
                </c:pt>
                <c:pt idx="3">
                  <c:v>3169</c:v>
                </c:pt>
                <c:pt idx="4">
                  <c:v>3233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52-466C-8DA1-4BDBC5DB8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9.16'!$AB$15:$AB$33</c:f>
              <c:numCache>
                <c:formatCode>0.0%</c:formatCode>
                <c:ptCount val="19"/>
                <c:pt idx="0">
                  <c:v>9.6706352035360377E-2</c:v>
                </c:pt>
                <c:pt idx="1">
                  <c:v>0.11370927496970129</c:v>
                </c:pt>
                <c:pt idx="2">
                  <c:v>3.1724531261139229E-2</c:v>
                </c:pt>
                <c:pt idx="3">
                  <c:v>9.6955870820560341E-3</c:v>
                </c:pt>
                <c:pt idx="4">
                  <c:v>6.9651386611534902E-2</c:v>
                </c:pt>
                <c:pt idx="5">
                  <c:v>3.393455478719612E-2</c:v>
                </c:pt>
                <c:pt idx="6">
                  <c:v>8.7937549012618521E-2</c:v>
                </c:pt>
                <c:pt idx="7">
                  <c:v>8.3018464390104796E-2</c:v>
                </c:pt>
                <c:pt idx="8">
                  <c:v>2.9728380979539459E-2</c:v>
                </c:pt>
                <c:pt idx="9">
                  <c:v>1.2475939259998575E-3</c:v>
                </c:pt>
                <c:pt idx="10">
                  <c:v>1.6753404149140942E-2</c:v>
                </c:pt>
                <c:pt idx="11">
                  <c:v>2.9336280031368078E-2</c:v>
                </c:pt>
                <c:pt idx="12">
                  <c:v>4.7729379054680263E-2</c:v>
                </c:pt>
                <c:pt idx="13">
                  <c:v>9.1216938760961E-2</c:v>
                </c:pt>
                <c:pt idx="14">
                  <c:v>3.7606045483709986E-2</c:v>
                </c:pt>
                <c:pt idx="15">
                  <c:v>5.9813217366507451E-2</c:v>
                </c:pt>
                <c:pt idx="16">
                  <c:v>5.7246738433022026E-2</c:v>
                </c:pt>
                <c:pt idx="17">
                  <c:v>5.5250588151422256E-3</c:v>
                </c:pt>
                <c:pt idx="18">
                  <c:v>5.2933628003136807E-2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5-4B9B-A306-9B381A89CA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5-4B9B-A306-9B381A89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9.16'!$Z$44:$Z$60</c:f>
              <c:numCache>
                <c:formatCode>#,##0</c:formatCode>
                <c:ptCount val="17"/>
                <c:pt idx="0">
                  <c:v>88</c:v>
                </c:pt>
                <c:pt idx="1">
                  <c:v>600</c:v>
                </c:pt>
                <c:pt idx="2">
                  <c:v>944</c:v>
                </c:pt>
                <c:pt idx="3">
                  <c:v>1298</c:v>
                </c:pt>
                <c:pt idx="4">
                  <c:v>1855</c:v>
                </c:pt>
                <c:pt idx="5">
                  <c:v>1786</c:v>
                </c:pt>
                <c:pt idx="6">
                  <c:v>1617</c:v>
                </c:pt>
                <c:pt idx="7">
                  <c:v>1367</c:v>
                </c:pt>
                <c:pt idx="8">
                  <c:v>1353</c:v>
                </c:pt>
                <c:pt idx="9">
                  <c:v>1234</c:v>
                </c:pt>
                <c:pt idx="10">
                  <c:v>1065</c:v>
                </c:pt>
                <c:pt idx="11">
                  <c:v>921</c:v>
                </c:pt>
                <c:pt idx="12">
                  <c:v>441</c:v>
                </c:pt>
                <c:pt idx="13">
                  <c:v>167</c:v>
                </c:pt>
                <c:pt idx="14">
                  <c:v>99</c:v>
                </c:pt>
                <c:pt idx="15">
                  <c:v>35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5-46F3-82DB-2BBF20AABF86}"/>
            </c:ext>
          </c:extLst>
        </c:ser>
        <c:ser>
          <c:idx val="1"/>
          <c:order val="1"/>
          <c:tx>
            <c:strRef>
              <c:f>'Table 9.16'!$S$62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9.16'!$Z$63:$Z$79</c:f>
              <c:numCache>
                <c:formatCode>#,##0</c:formatCode>
                <c:ptCount val="17"/>
                <c:pt idx="0">
                  <c:v>77</c:v>
                </c:pt>
                <c:pt idx="1">
                  <c:v>526</c:v>
                </c:pt>
                <c:pt idx="2">
                  <c:v>1010</c:v>
                </c:pt>
                <c:pt idx="3">
                  <c:v>1133</c:v>
                </c:pt>
                <c:pt idx="4">
                  <c:v>1669</c:v>
                </c:pt>
                <c:pt idx="5">
                  <c:v>1555</c:v>
                </c:pt>
                <c:pt idx="6">
                  <c:v>1484</c:v>
                </c:pt>
                <c:pt idx="7">
                  <c:v>1342</c:v>
                </c:pt>
                <c:pt idx="8">
                  <c:v>1235</c:v>
                </c:pt>
                <c:pt idx="9">
                  <c:v>1077</c:v>
                </c:pt>
                <c:pt idx="10">
                  <c:v>877</c:v>
                </c:pt>
                <c:pt idx="11">
                  <c:v>654</c:v>
                </c:pt>
                <c:pt idx="12">
                  <c:v>277</c:v>
                </c:pt>
                <c:pt idx="13">
                  <c:v>122</c:v>
                </c:pt>
                <c:pt idx="14">
                  <c:v>53</c:v>
                </c:pt>
                <c:pt idx="15">
                  <c:v>23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5-46F3-82DB-2BBF20AAB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9.16'!$Z$83:$Z$90</c:f>
              <c:numCache>
                <c:formatCode>#,##0</c:formatCode>
                <c:ptCount val="8"/>
                <c:pt idx="0">
                  <c:v>640</c:v>
                </c:pt>
                <c:pt idx="1">
                  <c:v>534</c:v>
                </c:pt>
                <c:pt idx="2">
                  <c:v>2111</c:v>
                </c:pt>
                <c:pt idx="3">
                  <c:v>232</c:v>
                </c:pt>
                <c:pt idx="4">
                  <c:v>151</c:v>
                </c:pt>
                <c:pt idx="5">
                  <c:v>288</c:v>
                </c:pt>
                <c:pt idx="6">
                  <c:v>2188</c:v>
                </c:pt>
                <c:pt idx="7">
                  <c:v>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6-48AD-8FB8-210250F08163}"/>
            </c:ext>
          </c:extLst>
        </c:ser>
        <c:ser>
          <c:idx val="1"/>
          <c:order val="1"/>
          <c:tx>
            <c:strRef>
              <c:f>'Table 9.16'!$S$92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9.16'!$Z$93:$Z$100</c:f>
              <c:numCache>
                <c:formatCode>#,##0</c:formatCode>
                <c:ptCount val="8"/>
                <c:pt idx="0">
                  <c:v>502</c:v>
                </c:pt>
                <c:pt idx="1">
                  <c:v>1058</c:v>
                </c:pt>
                <c:pt idx="2">
                  <c:v>321</c:v>
                </c:pt>
                <c:pt idx="3">
                  <c:v>964</c:v>
                </c:pt>
                <c:pt idx="4">
                  <c:v>1325</c:v>
                </c:pt>
                <c:pt idx="5">
                  <c:v>837</c:v>
                </c:pt>
                <c:pt idx="6">
                  <c:v>425</c:v>
                </c:pt>
                <c:pt idx="7">
                  <c:v>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6-48AD-8FB8-210250F08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9.2'!$V$4:$Z$4</c:f>
              <c:numCache>
                <c:formatCode>#,##0</c:formatCode>
                <c:ptCount val="5"/>
                <c:pt idx="0">
                  <c:v>4513</c:v>
                </c:pt>
                <c:pt idx="1">
                  <c:v>3695</c:v>
                </c:pt>
                <c:pt idx="2">
                  <c:v>4012</c:v>
                </c:pt>
                <c:pt idx="3">
                  <c:v>4212</c:v>
                </c:pt>
                <c:pt idx="4">
                  <c:v>4357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E-4BBD-881D-1BF94A6F469E}"/>
            </c:ext>
          </c:extLst>
        </c:ser>
        <c:ser>
          <c:idx val="1"/>
          <c:order val="1"/>
          <c:tx>
            <c:strRef>
              <c:f>'Table 9.2'!$S$7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9.2'!$V$7:$Z$7</c:f>
              <c:numCache>
                <c:formatCode>#,##0</c:formatCode>
                <c:ptCount val="5"/>
                <c:pt idx="0">
                  <c:v>2890</c:v>
                </c:pt>
                <c:pt idx="1">
                  <c:v>2439</c:v>
                </c:pt>
                <c:pt idx="2">
                  <c:v>2667</c:v>
                </c:pt>
                <c:pt idx="3">
                  <c:v>2676</c:v>
                </c:pt>
                <c:pt idx="4">
                  <c:v>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E-4BBD-881D-1BF94A6F469E}"/>
            </c:ext>
          </c:extLst>
        </c:ser>
        <c:ser>
          <c:idx val="2"/>
          <c:order val="2"/>
          <c:tx>
            <c:strRef>
              <c:f>'Table 9.2'!$S$11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9.2'!$V$11:$Z$11</c:f>
              <c:numCache>
                <c:formatCode>#,##0</c:formatCode>
                <c:ptCount val="5"/>
                <c:pt idx="0">
                  <c:v>3666</c:v>
                </c:pt>
                <c:pt idx="1">
                  <c:v>3071</c:v>
                </c:pt>
                <c:pt idx="2">
                  <c:v>3258</c:v>
                </c:pt>
                <c:pt idx="3">
                  <c:v>3477</c:v>
                </c:pt>
                <c:pt idx="4">
                  <c:v>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E-4BBD-881D-1BF94A6F469E}"/>
            </c:ext>
          </c:extLst>
        </c:ser>
        <c:ser>
          <c:idx val="3"/>
          <c:order val="3"/>
          <c:tx>
            <c:strRef>
              <c:f>'Table 9.2'!$S$12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9.2'!$V$12:$Z$12</c:f>
              <c:numCache>
                <c:formatCode>#,##0</c:formatCode>
                <c:ptCount val="5"/>
                <c:pt idx="0">
                  <c:v>849</c:v>
                </c:pt>
                <c:pt idx="1">
                  <c:v>623</c:v>
                </c:pt>
                <c:pt idx="2">
                  <c:v>754</c:v>
                </c:pt>
                <c:pt idx="3">
                  <c:v>735</c:v>
                </c:pt>
                <c:pt idx="4">
                  <c:v>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FE-4BBD-881D-1BF94A6F4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9.16'!$V$8:$Z$8</c:f>
              <c:numCache>
                <c:formatCode>#,##0</c:formatCode>
                <c:ptCount val="5"/>
                <c:pt idx="0">
                  <c:v>50260</c:v>
                </c:pt>
                <c:pt idx="1">
                  <c:v>51615.040000000001</c:v>
                </c:pt>
                <c:pt idx="2">
                  <c:v>49390.26</c:v>
                </c:pt>
                <c:pt idx="3">
                  <c:v>52338</c:v>
                </c:pt>
                <c:pt idx="4">
                  <c:v>55023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F-4CB7-95F4-6492DAB9B0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F-4CB7-95F4-6492DAB9B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9.17'!$U$4:$Y$4</c:f>
              <c:numCache>
                <c:formatCode>#,##0</c:formatCode>
                <c:ptCount val="5"/>
                <c:pt idx="1">
                  <c:v>8425</c:v>
                </c:pt>
                <c:pt idx="2">
                  <c:v>7847</c:v>
                </c:pt>
                <c:pt idx="3">
                  <c:v>8562</c:v>
                </c:pt>
                <c:pt idx="4">
                  <c:v>9091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E6-4C71-AF40-BFF105CB78B0}"/>
            </c:ext>
          </c:extLst>
        </c:ser>
        <c:ser>
          <c:idx val="1"/>
          <c:order val="1"/>
          <c:tx>
            <c:strRef>
              <c:f>'Table 9.17'!$S$7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9.17'!$U$7:$Y$7</c:f>
              <c:numCache>
                <c:formatCode>#,##0</c:formatCode>
                <c:ptCount val="5"/>
                <c:pt idx="1">
                  <c:v>5921</c:v>
                </c:pt>
                <c:pt idx="2">
                  <c:v>5483</c:v>
                </c:pt>
                <c:pt idx="3">
                  <c:v>6014</c:v>
                </c:pt>
                <c:pt idx="4">
                  <c:v>6194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E6-4C71-AF40-BFF105CB78B0}"/>
            </c:ext>
          </c:extLst>
        </c:ser>
        <c:ser>
          <c:idx val="2"/>
          <c:order val="2"/>
          <c:tx>
            <c:strRef>
              <c:f>'Table 9.17'!$S$11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9.17'!$U$11:$Y$11</c:f>
              <c:numCache>
                <c:formatCode>#,##0</c:formatCode>
                <c:ptCount val="5"/>
                <c:pt idx="1">
                  <c:v>7111</c:v>
                </c:pt>
                <c:pt idx="2">
                  <c:v>6768</c:v>
                </c:pt>
                <c:pt idx="3">
                  <c:v>7257</c:v>
                </c:pt>
                <c:pt idx="4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E6-4C71-AF40-BFF105CB78B0}"/>
            </c:ext>
          </c:extLst>
        </c:ser>
        <c:ser>
          <c:idx val="3"/>
          <c:order val="3"/>
          <c:tx>
            <c:strRef>
              <c:f>'Table 9.17'!$S$12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9.17'!$U$12:$Y$12</c:f>
              <c:numCache>
                <c:formatCode>#,##0</c:formatCode>
                <c:ptCount val="5"/>
                <c:pt idx="1">
                  <c:v>1320</c:v>
                </c:pt>
                <c:pt idx="2">
                  <c:v>1080</c:v>
                </c:pt>
                <c:pt idx="3">
                  <c:v>1304</c:v>
                </c:pt>
                <c:pt idx="4">
                  <c:v>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E6-4C71-AF40-BFF105CB7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9.17'!$AB$15:$AB$33</c:f>
              <c:numCache>
                <c:formatCode>0.0%</c:formatCode>
                <c:ptCount val="19"/>
                <c:pt idx="0">
                  <c:v>9.9867116426454058E-2</c:v>
                </c:pt>
                <c:pt idx="1">
                  <c:v>8.0956761729530813E-2</c:v>
                </c:pt>
                <c:pt idx="2">
                  <c:v>3.5674128590411941E-2</c:v>
                </c:pt>
                <c:pt idx="3">
                  <c:v>3.6798528058877645E-3</c:v>
                </c:pt>
                <c:pt idx="4">
                  <c:v>6.2046407032607581E-2</c:v>
                </c:pt>
                <c:pt idx="5">
                  <c:v>3.2096493918021059E-2</c:v>
                </c:pt>
                <c:pt idx="6">
                  <c:v>8.8725339875293879E-2</c:v>
                </c:pt>
                <c:pt idx="7">
                  <c:v>7.7890217724624344E-2</c:v>
                </c:pt>
                <c:pt idx="8">
                  <c:v>2.8825513646120821E-2</c:v>
                </c:pt>
                <c:pt idx="9">
                  <c:v>1.0732904017172647E-2</c:v>
                </c:pt>
                <c:pt idx="10">
                  <c:v>1.6150465092507411E-2</c:v>
                </c:pt>
                <c:pt idx="11">
                  <c:v>2.6474496575692529E-2</c:v>
                </c:pt>
                <c:pt idx="12">
                  <c:v>3.3629765920474293E-2</c:v>
                </c:pt>
                <c:pt idx="13">
                  <c:v>4.6815905141572113E-2</c:v>
                </c:pt>
                <c:pt idx="14">
                  <c:v>4.7020341408565883E-2</c:v>
                </c:pt>
                <c:pt idx="15">
                  <c:v>0.10160482469590106</c:v>
                </c:pt>
                <c:pt idx="16">
                  <c:v>0.10876009404068282</c:v>
                </c:pt>
                <c:pt idx="17">
                  <c:v>5.7242154758254116E-3</c:v>
                </c:pt>
                <c:pt idx="18">
                  <c:v>3.7207400592865175E-2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9-4524-8576-B79257BCD9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9-4524-8576-B79257BC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9.17'!$Y$44:$Y$60</c:f>
              <c:numCache>
                <c:formatCode>#,##0</c:formatCode>
                <c:ptCount val="17"/>
                <c:pt idx="0">
                  <c:v>25</c:v>
                </c:pt>
                <c:pt idx="1">
                  <c:v>147</c:v>
                </c:pt>
                <c:pt idx="2">
                  <c:v>376</c:v>
                </c:pt>
                <c:pt idx="3">
                  <c:v>420</c:v>
                </c:pt>
                <c:pt idx="4">
                  <c:v>432</c:v>
                </c:pt>
                <c:pt idx="5">
                  <c:v>416</c:v>
                </c:pt>
                <c:pt idx="6">
                  <c:v>444</c:v>
                </c:pt>
                <c:pt idx="7">
                  <c:v>402</c:v>
                </c:pt>
                <c:pt idx="8">
                  <c:v>418</c:v>
                </c:pt>
                <c:pt idx="9">
                  <c:v>457</c:v>
                </c:pt>
                <c:pt idx="10">
                  <c:v>363</c:v>
                </c:pt>
                <c:pt idx="11">
                  <c:v>383</c:v>
                </c:pt>
                <c:pt idx="12">
                  <c:v>216</c:v>
                </c:pt>
                <c:pt idx="13">
                  <c:v>94</c:v>
                </c:pt>
                <c:pt idx="14">
                  <c:v>37</c:v>
                </c:pt>
                <c:pt idx="15">
                  <c:v>15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2-4C36-8937-8DDD1AE42C7E}"/>
            </c:ext>
          </c:extLst>
        </c:ser>
        <c:ser>
          <c:idx val="1"/>
          <c:order val="1"/>
          <c:tx>
            <c:strRef>
              <c:f>'Table 9.17'!$S$62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9.17'!$Y$63:$Y$79</c:f>
              <c:numCache>
                <c:formatCode>#,##0</c:formatCode>
                <c:ptCount val="17"/>
                <c:pt idx="0">
                  <c:v>17</c:v>
                </c:pt>
                <c:pt idx="1">
                  <c:v>176</c:v>
                </c:pt>
                <c:pt idx="2">
                  <c:v>307</c:v>
                </c:pt>
                <c:pt idx="3">
                  <c:v>379</c:v>
                </c:pt>
                <c:pt idx="4">
                  <c:v>438</c:v>
                </c:pt>
                <c:pt idx="5">
                  <c:v>342</c:v>
                </c:pt>
                <c:pt idx="6">
                  <c:v>464</c:v>
                </c:pt>
                <c:pt idx="7">
                  <c:v>400</c:v>
                </c:pt>
                <c:pt idx="8">
                  <c:v>472</c:v>
                </c:pt>
                <c:pt idx="9">
                  <c:v>460</c:v>
                </c:pt>
                <c:pt idx="10">
                  <c:v>396</c:v>
                </c:pt>
                <c:pt idx="11">
                  <c:v>302</c:v>
                </c:pt>
                <c:pt idx="12">
                  <c:v>164</c:v>
                </c:pt>
                <c:pt idx="13">
                  <c:v>69</c:v>
                </c:pt>
                <c:pt idx="14">
                  <c:v>19</c:v>
                </c:pt>
                <c:pt idx="15">
                  <c:v>11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2-4C36-8937-8DDD1AE42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9.17'!$Y$83:$Y$90</c:f>
              <c:numCache>
                <c:formatCode>#,##0</c:formatCode>
                <c:ptCount val="8"/>
                <c:pt idx="0">
                  <c:v>229</c:v>
                </c:pt>
                <c:pt idx="1">
                  <c:v>231</c:v>
                </c:pt>
                <c:pt idx="2">
                  <c:v>577</c:v>
                </c:pt>
                <c:pt idx="3">
                  <c:v>140</c:v>
                </c:pt>
                <c:pt idx="4">
                  <c:v>40</c:v>
                </c:pt>
                <c:pt idx="5">
                  <c:v>102</c:v>
                </c:pt>
                <c:pt idx="6">
                  <c:v>565</c:v>
                </c:pt>
                <c:pt idx="7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A-437E-A848-D0E6DD655048}"/>
            </c:ext>
          </c:extLst>
        </c:ser>
        <c:ser>
          <c:idx val="1"/>
          <c:order val="1"/>
          <c:tx>
            <c:strRef>
              <c:f>'Table 9.17'!$S$92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9.17'!$Y$93:$Y$100</c:f>
              <c:numCache>
                <c:formatCode>#,##0</c:formatCode>
                <c:ptCount val="8"/>
                <c:pt idx="0">
                  <c:v>169</c:v>
                </c:pt>
                <c:pt idx="1">
                  <c:v>479</c:v>
                </c:pt>
                <c:pt idx="2">
                  <c:v>104</c:v>
                </c:pt>
                <c:pt idx="3">
                  <c:v>476</c:v>
                </c:pt>
                <c:pt idx="4">
                  <c:v>442</c:v>
                </c:pt>
                <c:pt idx="5">
                  <c:v>259</c:v>
                </c:pt>
                <c:pt idx="6">
                  <c:v>67</c:v>
                </c:pt>
                <c:pt idx="7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A-437E-A848-D0E6DD655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9.17'!$U$8:$Y$8</c:f>
              <c:numCache>
                <c:formatCode>#,##0</c:formatCode>
                <c:ptCount val="5"/>
                <c:pt idx="1">
                  <c:v>44273.75</c:v>
                </c:pt>
                <c:pt idx="2">
                  <c:v>47062.09</c:v>
                </c:pt>
                <c:pt idx="3">
                  <c:v>45434.25</c:v>
                </c:pt>
                <c:pt idx="4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7-4860-B35D-D4EB0C208E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7-4860-B35D-D4EB0C208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9.17'!$V$4:$Z$4</c:f>
              <c:numCache>
                <c:formatCode>#,##0</c:formatCode>
                <c:ptCount val="5"/>
                <c:pt idx="0">
                  <c:v>8425</c:v>
                </c:pt>
                <c:pt idx="1">
                  <c:v>7847</c:v>
                </c:pt>
                <c:pt idx="2">
                  <c:v>8562</c:v>
                </c:pt>
                <c:pt idx="3">
                  <c:v>9091</c:v>
                </c:pt>
                <c:pt idx="4">
                  <c:v>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B-48ED-B9D1-F5F90BEB268C}"/>
            </c:ext>
          </c:extLst>
        </c:ser>
        <c:ser>
          <c:idx val="1"/>
          <c:order val="1"/>
          <c:tx>
            <c:strRef>
              <c:f>'Table 9.17'!$S$7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9.17'!$V$7:$Z$7</c:f>
              <c:numCache>
                <c:formatCode>#,##0</c:formatCode>
                <c:ptCount val="5"/>
                <c:pt idx="0">
                  <c:v>5921</c:v>
                </c:pt>
                <c:pt idx="1">
                  <c:v>5483</c:v>
                </c:pt>
                <c:pt idx="2">
                  <c:v>6014</c:v>
                </c:pt>
                <c:pt idx="3">
                  <c:v>6194</c:v>
                </c:pt>
                <c:pt idx="4">
                  <c:v>6458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B-48ED-B9D1-F5F90BEB268C}"/>
            </c:ext>
          </c:extLst>
        </c:ser>
        <c:ser>
          <c:idx val="2"/>
          <c:order val="2"/>
          <c:tx>
            <c:strRef>
              <c:f>'Table 9.17'!$S$11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9.17'!$V$11:$Z$11</c:f>
              <c:numCache>
                <c:formatCode>#,##0</c:formatCode>
                <c:ptCount val="5"/>
                <c:pt idx="0">
                  <c:v>7111</c:v>
                </c:pt>
                <c:pt idx="1">
                  <c:v>6768</c:v>
                </c:pt>
                <c:pt idx="2">
                  <c:v>7257</c:v>
                </c:pt>
                <c:pt idx="3">
                  <c:v>7704</c:v>
                </c:pt>
                <c:pt idx="4">
                  <c:v>8412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B-48ED-B9D1-F5F90BEB268C}"/>
            </c:ext>
          </c:extLst>
        </c:ser>
        <c:ser>
          <c:idx val="3"/>
          <c:order val="3"/>
          <c:tx>
            <c:strRef>
              <c:f>'Table 9.17'!$S$12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9.17'!$V$12:$Z$12</c:f>
              <c:numCache>
                <c:formatCode>#,##0</c:formatCode>
                <c:ptCount val="5"/>
                <c:pt idx="0">
                  <c:v>1320</c:v>
                </c:pt>
                <c:pt idx="1">
                  <c:v>1080</c:v>
                </c:pt>
                <c:pt idx="2">
                  <c:v>1304</c:v>
                </c:pt>
                <c:pt idx="3">
                  <c:v>1387</c:v>
                </c:pt>
                <c:pt idx="4">
                  <c:v>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B-48ED-B9D1-F5F90BEB2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9.17'!$AB$15:$AB$33</c:f>
              <c:numCache>
                <c:formatCode>0.0%</c:formatCode>
                <c:ptCount val="19"/>
                <c:pt idx="0">
                  <c:v>9.9867116426454058E-2</c:v>
                </c:pt>
                <c:pt idx="1">
                  <c:v>8.0956761729530813E-2</c:v>
                </c:pt>
                <c:pt idx="2">
                  <c:v>3.5674128590411941E-2</c:v>
                </c:pt>
                <c:pt idx="3">
                  <c:v>3.6798528058877645E-3</c:v>
                </c:pt>
                <c:pt idx="4">
                  <c:v>6.2046407032607581E-2</c:v>
                </c:pt>
                <c:pt idx="5">
                  <c:v>3.2096493918021059E-2</c:v>
                </c:pt>
                <c:pt idx="6">
                  <c:v>8.8725339875293879E-2</c:v>
                </c:pt>
                <c:pt idx="7">
                  <c:v>7.7890217724624344E-2</c:v>
                </c:pt>
                <c:pt idx="8">
                  <c:v>2.8825513646120821E-2</c:v>
                </c:pt>
                <c:pt idx="9">
                  <c:v>1.0732904017172647E-2</c:v>
                </c:pt>
                <c:pt idx="10">
                  <c:v>1.6150465092507411E-2</c:v>
                </c:pt>
                <c:pt idx="11">
                  <c:v>2.6474496575692529E-2</c:v>
                </c:pt>
                <c:pt idx="12">
                  <c:v>3.3629765920474293E-2</c:v>
                </c:pt>
                <c:pt idx="13">
                  <c:v>4.6815905141572113E-2</c:v>
                </c:pt>
                <c:pt idx="14">
                  <c:v>4.7020341408565883E-2</c:v>
                </c:pt>
                <c:pt idx="15">
                  <c:v>0.10160482469590106</c:v>
                </c:pt>
                <c:pt idx="16">
                  <c:v>0.10876009404068282</c:v>
                </c:pt>
                <c:pt idx="17">
                  <c:v>5.7242154758254116E-3</c:v>
                </c:pt>
                <c:pt idx="18">
                  <c:v>3.7207400592865175E-2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1-4DEE-8F9A-0B0FEAECBD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1-4DEE-8F9A-0B0FEAECB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9.17'!$Z$44:$Z$60</c:f>
              <c:numCache>
                <c:formatCode>#,##0</c:formatCode>
                <c:ptCount val="17"/>
                <c:pt idx="0">
                  <c:v>26</c:v>
                </c:pt>
                <c:pt idx="1">
                  <c:v>185</c:v>
                </c:pt>
                <c:pt idx="2">
                  <c:v>413</c:v>
                </c:pt>
                <c:pt idx="3">
                  <c:v>451</c:v>
                </c:pt>
                <c:pt idx="4">
                  <c:v>461</c:v>
                </c:pt>
                <c:pt idx="5">
                  <c:v>430</c:v>
                </c:pt>
                <c:pt idx="6">
                  <c:v>444</c:v>
                </c:pt>
                <c:pt idx="7">
                  <c:v>437</c:v>
                </c:pt>
                <c:pt idx="8">
                  <c:v>443</c:v>
                </c:pt>
                <c:pt idx="9">
                  <c:v>446</c:v>
                </c:pt>
                <c:pt idx="10">
                  <c:v>401</c:v>
                </c:pt>
                <c:pt idx="11">
                  <c:v>408</c:v>
                </c:pt>
                <c:pt idx="12">
                  <c:v>221</c:v>
                </c:pt>
                <c:pt idx="13">
                  <c:v>108</c:v>
                </c:pt>
                <c:pt idx="14">
                  <c:v>47</c:v>
                </c:pt>
                <c:pt idx="15">
                  <c:v>12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3-45C6-AB3D-FE27EE1F7D93}"/>
            </c:ext>
          </c:extLst>
        </c:ser>
        <c:ser>
          <c:idx val="1"/>
          <c:order val="1"/>
          <c:tx>
            <c:strRef>
              <c:f>'Table 9.17'!$S$62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9.17'!$Z$63:$Z$79</c:f>
              <c:numCache>
                <c:formatCode>#,##0</c:formatCode>
                <c:ptCount val="17"/>
                <c:pt idx="0">
                  <c:v>20</c:v>
                </c:pt>
                <c:pt idx="1">
                  <c:v>193</c:v>
                </c:pt>
                <c:pt idx="2">
                  <c:v>348</c:v>
                </c:pt>
                <c:pt idx="3">
                  <c:v>381</c:v>
                </c:pt>
                <c:pt idx="4">
                  <c:v>450</c:v>
                </c:pt>
                <c:pt idx="5">
                  <c:v>404</c:v>
                </c:pt>
                <c:pt idx="6">
                  <c:v>426</c:v>
                </c:pt>
                <c:pt idx="7">
                  <c:v>505</c:v>
                </c:pt>
                <c:pt idx="8">
                  <c:v>470</c:v>
                </c:pt>
                <c:pt idx="9">
                  <c:v>534</c:v>
                </c:pt>
                <c:pt idx="10">
                  <c:v>421</c:v>
                </c:pt>
                <c:pt idx="11">
                  <c:v>369</c:v>
                </c:pt>
                <c:pt idx="12">
                  <c:v>185</c:v>
                </c:pt>
                <c:pt idx="13">
                  <c:v>67</c:v>
                </c:pt>
                <c:pt idx="14">
                  <c:v>18</c:v>
                </c:pt>
                <c:pt idx="15">
                  <c:v>16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53-45C6-AB3D-FE27EE1F7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9.17'!$Z$83:$Z$90</c:f>
              <c:numCache>
                <c:formatCode>#,##0</c:formatCode>
                <c:ptCount val="8"/>
                <c:pt idx="0">
                  <c:v>237</c:v>
                </c:pt>
                <c:pt idx="1">
                  <c:v>235</c:v>
                </c:pt>
                <c:pt idx="2">
                  <c:v>600</c:v>
                </c:pt>
                <c:pt idx="3">
                  <c:v>148</c:v>
                </c:pt>
                <c:pt idx="4">
                  <c:v>49</c:v>
                </c:pt>
                <c:pt idx="5">
                  <c:v>116</c:v>
                </c:pt>
                <c:pt idx="6">
                  <c:v>565</c:v>
                </c:pt>
                <c:pt idx="7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0-4AEE-BB5D-5BB57D4EFA02}"/>
            </c:ext>
          </c:extLst>
        </c:ser>
        <c:ser>
          <c:idx val="1"/>
          <c:order val="1"/>
          <c:tx>
            <c:strRef>
              <c:f>'Table 9.17'!$S$92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9.17'!$Z$93:$Z$100</c:f>
              <c:numCache>
                <c:formatCode>#,##0</c:formatCode>
                <c:ptCount val="8"/>
                <c:pt idx="0">
                  <c:v>191</c:v>
                </c:pt>
                <c:pt idx="1">
                  <c:v>491</c:v>
                </c:pt>
                <c:pt idx="2">
                  <c:v>104</c:v>
                </c:pt>
                <c:pt idx="3">
                  <c:v>488</c:v>
                </c:pt>
                <c:pt idx="4">
                  <c:v>447</c:v>
                </c:pt>
                <c:pt idx="5">
                  <c:v>283</c:v>
                </c:pt>
                <c:pt idx="6">
                  <c:v>83</c:v>
                </c:pt>
                <c:pt idx="7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0-4AEE-BB5D-5BB57D4E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9.2'!$AB$15:$AB$33</c:f>
              <c:numCache>
                <c:formatCode>0.0%</c:formatCode>
                <c:ptCount val="19"/>
                <c:pt idx="0">
                  <c:v>0.28049620951068227</c:v>
                </c:pt>
                <c:pt idx="1">
                  <c:v>3.6756260050539859E-3</c:v>
                </c:pt>
                <c:pt idx="2">
                  <c:v>2.3432115782219161E-2</c:v>
                </c:pt>
                <c:pt idx="3">
                  <c:v>5.7431656328968527E-3</c:v>
                </c:pt>
                <c:pt idx="4">
                  <c:v>5.0310130944176433E-2</c:v>
                </c:pt>
                <c:pt idx="5">
                  <c:v>5.2147943946703426E-2</c:v>
                </c:pt>
                <c:pt idx="6">
                  <c:v>5.9728922582127267E-2</c:v>
                </c:pt>
                <c:pt idx="7">
                  <c:v>4.9620951068228808E-2</c:v>
                </c:pt>
                <c:pt idx="8">
                  <c:v>3.4918447048012863E-2</c:v>
                </c:pt>
                <c:pt idx="9">
                  <c:v>1.3783597518952446E-3</c:v>
                </c:pt>
                <c:pt idx="10">
                  <c:v>1.5161957270847692E-2</c:v>
                </c:pt>
                <c:pt idx="11">
                  <c:v>1.4702504020215943E-2</c:v>
                </c:pt>
                <c:pt idx="12">
                  <c:v>2.8715828164484265E-2</c:v>
                </c:pt>
                <c:pt idx="13">
                  <c:v>6.6850447966919371E-2</c:v>
                </c:pt>
                <c:pt idx="14">
                  <c:v>4.5945325063174822E-2</c:v>
                </c:pt>
                <c:pt idx="15">
                  <c:v>6.2945095336549503E-2</c:v>
                </c:pt>
                <c:pt idx="16">
                  <c:v>8.6606937744084539E-2</c:v>
                </c:pt>
                <c:pt idx="17">
                  <c:v>2.7567195037904893E-3</c:v>
                </c:pt>
                <c:pt idx="18">
                  <c:v>3.124282104295888E-2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5-4D58-ABE6-455E6B81D4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5-4D58-ABE6-455E6B81D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9.17'!$V$8:$Z$8</c:f>
              <c:numCache>
                <c:formatCode>#,##0</c:formatCode>
                <c:ptCount val="5"/>
                <c:pt idx="0">
                  <c:v>44273.75</c:v>
                </c:pt>
                <c:pt idx="1">
                  <c:v>47062.09</c:v>
                </c:pt>
                <c:pt idx="2">
                  <c:v>45434.25</c:v>
                </c:pt>
                <c:pt idx="3">
                  <c:v>46000</c:v>
                </c:pt>
                <c:pt idx="4">
                  <c:v>47954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D-4155-AB57-FEE0D0EF7E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1D-4155-AB57-FEE0D0EF7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9.18'!$U$4:$Y$4</c:f>
              <c:numCache>
                <c:formatCode>#,##0</c:formatCode>
                <c:ptCount val="5"/>
                <c:pt idx="1">
                  <c:v>405</c:v>
                </c:pt>
                <c:pt idx="2">
                  <c:v>411</c:v>
                </c:pt>
                <c:pt idx="3">
                  <c:v>425</c:v>
                </c:pt>
                <c:pt idx="4">
                  <c:v>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5-4D01-B56C-F5EFDC80A989}"/>
            </c:ext>
          </c:extLst>
        </c:ser>
        <c:ser>
          <c:idx val="1"/>
          <c:order val="1"/>
          <c:tx>
            <c:strRef>
              <c:f>'Table 9.18'!$S$7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9.18'!$U$7:$Y$7</c:f>
              <c:numCache>
                <c:formatCode>#,##0</c:formatCode>
                <c:ptCount val="5"/>
                <c:pt idx="1">
                  <c:v>292</c:v>
                </c:pt>
                <c:pt idx="2">
                  <c:v>311</c:v>
                </c:pt>
                <c:pt idx="3">
                  <c:v>315</c:v>
                </c:pt>
                <c:pt idx="4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35-4D01-B56C-F5EFDC80A989}"/>
            </c:ext>
          </c:extLst>
        </c:ser>
        <c:ser>
          <c:idx val="2"/>
          <c:order val="2"/>
          <c:tx>
            <c:strRef>
              <c:f>'Table 9.18'!$S$11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9.18'!$U$11:$Y$11</c:f>
              <c:numCache>
                <c:formatCode>#,##0</c:formatCode>
                <c:ptCount val="5"/>
                <c:pt idx="1">
                  <c:v>397</c:v>
                </c:pt>
                <c:pt idx="2">
                  <c:v>407</c:v>
                </c:pt>
                <c:pt idx="3">
                  <c:v>423</c:v>
                </c:pt>
                <c:pt idx="4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35-4D01-B56C-F5EFDC80A989}"/>
            </c:ext>
          </c:extLst>
        </c:ser>
        <c:ser>
          <c:idx val="3"/>
          <c:order val="3"/>
          <c:tx>
            <c:strRef>
              <c:f>'Table 9.18'!$S$12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9.18'!$U$12:$Y$12</c:f>
              <c:numCache>
                <c:formatCode>#,##0</c:formatCode>
                <c:ptCount val="5"/>
                <c:pt idx="1">
                  <c:v>5</c:v>
                </c:pt>
                <c:pt idx="2">
                  <c:v>0</c:v>
                </c:pt>
                <c:pt idx="3">
                  <c:v>7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35-4D01-B56C-F5EFDC80A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9.18'!$AB$15:$AB$33</c:f>
              <c:numCache>
                <c:formatCode>0.0%</c:formatCode>
                <c:ptCount val="19"/>
                <c:pt idx="0">
                  <c:v>5.7915057915057912E-3</c:v>
                </c:pt>
                <c:pt idx="1">
                  <c:v>1.3513513513513514E-2</c:v>
                </c:pt>
                <c:pt idx="2">
                  <c:v>3.4749034749034749E-2</c:v>
                </c:pt>
                <c:pt idx="3">
                  <c:v>0</c:v>
                </c:pt>
                <c:pt idx="4">
                  <c:v>5.9845559845559844E-2</c:v>
                </c:pt>
                <c:pt idx="5">
                  <c:v>7.7220077220077222E-3</c:v>
                </c:pt>
                <c:pt idx="6">
                  <c:v>1.3513513513513514E-2</c:v>
                </c:pt>
                <c:pt idx="7">
                  <c:v>1.3513513513513514E-2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9.6525096525096523E-3</c:v>
                </c:pt>
                <c:pt idx="12">
                  <c:v>0.14864864864864866</c:v>
                </c:pt>
                <c:pt idx="13">
                  <c:v>0.13513513513513514</c:v>
                </c:pt>
                <c:pt idx="14">
                  <c:v>0.24710424710424711</c:v>
                </c:pt>
                <c:pt idx="15">
                  <c:v>8.4942084942084939E-2</c:v>
                </c:pt>
                <c:pt idx="16">
                  <c:v>0.22393822393822393</c:v>
                </c:pt>
                <c:pt idx="17">
                  <c:v>0</c:v>
                </c:pt>
                <c:pt idx="18">
                  <c:v>3.0888030888030889E-2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131-AE8D-CF28869022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131-AE8D-CF2886902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9.18'!$Y$44:$Y$60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12</c:v>
                </c:pt>
                <c:pt idx="3">
                  <c:v>28</c:v>
                </c:pt>
                <c:pt idx="4">
                  <c:v>23</c:v>
                </c:pt>
                <c:pt idx="5">
                  <c:v>34</c:v>
                </c:pt>
                <c:pt idx="6">
                  <c:v>26</c:v>
                </c:pt>
                <c:pt idx="7">
                  <c:v>29</c:v>
                </c:pt>
                <c:pt idx="8">
                  <c:v>26</c:v>
                </c:pt>
                <c:pt idx="9">
                  <c:v>20</c:v>
                </c:pt>
                <c:pt idx="10">
                  <c:v>12</c:v>
                </c:pt>
                <c:pt idx="11">
                  <c:v>19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9-4E2A-93AF-FC320CA2E7B3}"/>
            </c:ext>
          </c:extLst>
        </c:ser>
        <c:ser>
          <c:idx val="1"/>
          <c:order val="1"/>
          <c:tx>
            <c:strRef>
              <c:f>'Table 9.18'!$S$62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9.18'!$Y$63:$Y$79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20</c:v>
                </c:pt>
                <c:pt idx="3">
                  <c:v>18</c:v>
                </c:pt>
                <c:pt idx="4">
                  <c:v>37</c:v>
                </c:pt>
                <c:pt idx="5">
                  <c:v>25</c:v>
                </c:pt>
                <c:pt idx="6">
                  <c:v>20</c:v>
                </c:pt>
                <c:pt idx="7">
                  <c:v>27</c:v>
                </c:pt>
                <c:pt idx="8">
                  <c:v>27</c:v>
                </c:pt>
                <c:pt idx="9">
                  <c:v>17</c:v>
                </c:pt>
                <c:pt idx="10">
                  <c:v>15</c:v>
                </c:pt>
                <c:pt idx="11">
                  <c:v>7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49-4E2A-93AF-FC320CA2E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9.18'!$Y$83:$Y$90</c:f>
              <c:numCache>
                <c:formatCode>#,##0</c:formatCode>
                <c:ptCount val="8"/>
                <c:pt idx="0">
                  <c:v>9</c:v>
                </c:pt>
                <c:pt idx="1">
                  <c:v>7</c:v>
                </c:pt>
                <c:pt idx="2">
                  <c:v>12</c:v>
                </c:pt>
                <c:pt idx="3">
                  <c:v>28</c:v>
                </c:pt>
                <c:pt idx="4">
                  <c:v>4</c:v>
                </c:pt>
                <c:pt idx="5">
                  <c:v>0</c:v>
                </c:pt>
                <c:pt idx="6">
                  <c:v>4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3B-4526-9C36-E7C67A9A6BE1}"/>
            </c:ext>
          </c:extLst>
        </c:ser>
        <c:ser>
          <c:idx val="1"/>
          <c:order val="1"/>
          <c:tx>
            <c:strRef>
              <c:f>'Table 9.18'!$S$92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9.18'!$Y$93:$Y$100</c:f>
              <c:numCache>
                <c:formatCode>#,##0</c:formatCode>
                <c:ptCount val="8"/>
                <c:pt idx="0">
                  <c:v>3</c:v>
                </c:pt>
                <c:pt idx="1">
                  <c:v>17</c:v>
                </c:pt>
                <c:pt idx="2">
                  <c:v>5</c:v>
                </c:pt>
                <c:pt idx="3">
                  <c:v>58</c:v>
                </c:pt>
                <c:pt idx="4">
                  <c:v>26</c:v>
                </c:pt>
                <c:pt idx="5">
                  <c:v>0</c:v>
                </c:pt>
                <c:pt idx="6">
                  <c:v>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3B-4526-9C36-E7C67A9A6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9.18'!$U$8:$Y$8</c:f>
              <c:numCache>
                <c:formatCode>#,##0</c:formatCode>
                <c:ptCount val="5"/>
                <c:pt idx="1">
                  <c:v>24180.62</c:v>
                </c:pt>
                <c:pt idx="2">
                  <c:v>27775.21</c:v>
                </c:pt>
                <c:pt idx="3">
                  <c:v>25171.5</c:v>
                </c:pt>
                <c:pt idx="4">
                  <c:v>28737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2-4771-97C5-28547ABC48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2-4771-97C5-28547ABC4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9.18'!$V$4:$Z$4</c:f>
              <c:numCache>
                <c:formatCode>#,##0</c:formatCode>
                <c:ptCount val="5"/>
                <c:pt idx="0">
                  <c:v>405</c:v>
                </c:pt>
                <c:pt idx="1">
                  <c:v>411</c:v>
                </c:pt>
                <c:pt idx="2">
                  <c:v>425</c:v>
                </c:pt>
                <c:pt idx="3">
                  <c:v>452</c:v>
                </c:pt>
                <c:pt idx="4">
                  <c:v>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5-4D39-9463-CD231ED10109}"/>
            </c:ext>
          </c:extLst>
        </c:ser>
        <c:ser>
          <c:idx val="1"/>
          <c:order val="1"/>
          <c:tx>
            <c:strRef>
              <c:f>'Table 9.18'!$S$7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9.18'!$V$7:$Z$7</c:f>
              <c:numCache>
                <c:formatCode>#,##0</c:formatCode>
                <c:ptCount val="5"/>
                <c:pt idx="0">
                  <c:v>292</c:v>
                </c:pt>
                <c:pt idx="1">
                  <c:v>311</c:v>
                </c:pt>
                <c:pt idx="2">
                  <c:v>315</c:v>
                </c:pt>
                <c:pt idx="3">
                  <c:v>334</c:v>
                </c:pt>
                <c:pt idx="4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5-4D39-9463-CD231ED10109}"/>
            </c:ext>
          </c:extLst>
        </c:ser>
        <c:ser>
          <c:idx val="2"/>
          <c:order val="2"/>
          <c:tx>
            <c:strRef>
              <c:f>'Table 9.18'!$S$11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9.18'!$V$11:$Z$11</c:f>
              <c:numCache>
                <c:formatCode>#,##0</c:formatCode>
                <c:ptCount val="5"/>
                <c:pt idx="0">
                  <c:v>397</c:v>
                </c:pt>
                <c:pt idx="1">
                  <c:v>407</c:v>
                </c:pt>
                <c:pt idx="2">
                  <c:v>423</c:v>
                </c:pt>
                <c:pt idx="3">
                  <c:v>447</c:v>
                </c:pt>
                <c:pt idx="4">
                  <c:v>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25-4D39-9463-CD231ED10109}"/>
            </c:ext>
          </c:extLst>
        </c:ser>
        <c:ser>
          <c:idx val="3"/>
          <c:order val="3"/>
          <c:tx>
            <c:strRef>
              <c:f>'Table 9.18'!$S$12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9.18'!$V$12:$Z$12</c:f>
              <c:numCache>
                <c:formatCode>#,##0</c:formatCode>
                <c:ptCount val="5"/>
                <c:pt idx="0">
                  <c:v>5</c:v>
                </c:pt>
                <c:pt idx="1">
                  <c:v>0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25-4D39-9463-CD231ED10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9.18'!$AB$15:$AB$33</c:f>
              <c:numCache>
                <c:formatCode>0.0%</c:formatCode>
                <c:ptCount val="19"/>
                <c:pt idx="0">
                  <c:v>5.7915057915057912E-3</c:v>
                </c:pt>
                <c:pt idx="1">
                  <c:v>1.3513513513513514E-2</c:v>
                </c:pt>
                <c:pt idx="2">
                  <c:v>3.4749034749034749E-2</c:v>
                </c:pt>
                <c:pt idx="3">
                  <c:v>0</c:v>
                </c:pt>
                <c:pt idx="4">
                  <c:v>5.9845559845559844E-2</c:v>
                </c:pt>
                <c:pt idx="5">
                  <c:v>7.7220077220077222E-3</c:v>
                </c:pt>
                <c:pt idx="6">
                  <c:v>1.3513513513513514E-2</c:v>
                </c:pt>
                <c:pt idx="7">
                  <c:v>1.3513513513513514E-2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9.6525096525096523E-3</c:v>
                </c:pt>
                <c:pt idx="12">
                  <c:v>0.14864864864864866</c:v>
                </c:pt>
                <c:pt idx="13">
                  <c:v>0.13513513513513514</c:v>
                </c:pt>
                <c:pt idx="14">
                  <c:v>0.24710424710424711</c:v>
                </c:pt>
                <c:pt idx="15">
                  <c:v>8.4942084942084939E-2</c:v>
                </c:pt>
                <c:pt idx="16">
                  <c:v>0.22393822393822393</c:v>
                </c:pt>
                <c:pt idx="17">
                  <c:v>0</c:v>
                </c:pt>
                <c:pt idx="18">
                  <c:v>3.0888030888030889E-2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3-4826-8DBF-061242A222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53-4826-8DBF-061242A2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18</c:v>
                </c:pt>
                <c:pt idx="3">
                  <c:v>31</c:v>
                </c:pt>
                <c:pt idx="4">
                  <c:v>29</c:v>
                </c:pt>
                <c:pt idx="5">
                  <c:v>42</c:v>
                </c:pt>
                <c:pt idx="6">
                  <c:v>29</c:v>
                </c:pt>
                <c:pt idx="7">
                  <c:v>34</c:v>
                </c:pt>
                <c:pt idx="8">
                  <c:v>29</c:v>
                </c:pt>
                <c:pt idx="9">
                  <c:v>30</c:v>
                </c:pt>
                <c:pt idx="10">
                  <c:v>18</c:v>
                </c:pt>
                <c:pt idx="11">
                  <c:v>20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0-4FF2-9588-35F4592EB604}"/>
            </c:ext>
          </c:extLst>
        </c:ser>
        <c:ser>
          <c:idx val="1"/>
          <c:order val="1"/>
          <c:tx>
            <c:strRef>
              <c:f>'Table 9.18'!$S$62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21</c:v>
                </c:pt>
                <c:pt idx="3">
                  <c:v>20</c:v>
                </c:pt>
                <c:pt idx="4">
                  <c:v>48</c:v>
                </c:pt>
                <c:pt idx="5">
                  <c:v>43</c:v>
                </c:pt>
                <c:pt idx="6">
                  <c:v>27</c:v>
                </c:pt>
                <c:pt idx="7">
                  <c:v>22</c:v>
                </c:pt>
                <c:pt idx="8">
                  <c:v>26</c:v>
                </c:pt>
                <c:pt idx="9">
                  <c:v>17</c:v>
                </c:pt>
                <c:pt idx="10">
                  <c:v>11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50-4FF2-9588-35F4592EB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9.18'!$Z$83:$Z$90</c:f>
              <c:numCache>
                <c:formatCode>#,##0</c:formatCode>
                <c:ptCount val="8"/>
                <c:pt idx="0">
                  <c:v>4</c:v>
                </c:pt>
                <c:pt idx="1">
                  <c:v>9</c:v>
                </c:pt>
                <c:pt idx="2">
                  <c:v>16</c:v>
                </c:pt>
                <c:pt idx="3">
                  <c:v>33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1-45A3-B852-92D5FC732D6B}"/>
            </c:ext>
          </c:extLst>
        </c:ser>
        <c:ser>
          <c:idx val="1"/>
          <c:order val="1"/>
          <c:tx>
            <c:strRef>
              <c:f>'Table 9.18'!$S$92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9.18'!$Z$93:$Z$100</c:f>
              <c:numCache>
                <c:formatCode>#,##0</c:formatCode>
                <c:ptCount val="8"/>
                <c:pt idx="0">
                  <c:v>6</c:v>
                </c:pt>
                <c:pt idx="1">
                  <c:v>16</c:v>
                </c:pt>
                <c:pt idx="2">
                  <c:v>9</c:v>
                </c:pt>
                <c:pt idx="3">
                  <c:v>61</c:v>
                </c:pt>
                <c:pt idx="4">
                  <c:v>29</c:v>
                </c:pt>
                <c:pt idx="5">
                  <c:v>7</c:v>
                </c:pt>
                <c:pt idx="6">
                  <c:v>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1-45A3-B852-92D5FC732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9.2'!$Z$44:$Z$60</c:f>
              <c:numCache>
                <c:formatCode>#,##0</c:formatCode>
                <c:ptCount val="17"/>
                <c:pt idx="0">
                  <c:v>21</c:v>
                </c:pt>
                <c:pt idx="1">
                  <c:v>107</c:v>
                </c:pt>
                <c:pt idx="2">
                  <c:v>172</c:v>
                </c:pt>
                <c:pt idx="3">
                  <c:v>221</c:v>
                </c:pt>
                <c:pt idx="4">
                  <c:v>282</c:v>
                </c:pt>
                <c:pt idx="5">
                  <c:v>212</c:v>
                </c:pt>
                <c:pt idx="6">
                  <c:v>187</c:v>
                </c:pt>
                <c:pt idx="7">
                  <c:v>144</c:v>
                </c:pt>
                <c:pt idx="8">
                  <c:v>187</c:v>
                </c:pt>
                <c:pt idx="9">
                  <c:v>197</c:v>
                </c:pt>
                <c:pt idx="10">
                  <c:v>199</c:v>
                </c:pt>
                <c:pt idx="11">
                  <c:v>144</c:v>
                </c:pt>
                <c:pt idx="12">
                  <c:v>91</c:v>
                </c:pt>
                <c:pt idx="13">
                  <c:v>54</c:v>
                </c:pt>
                <c:pt idx="14">
                  <c:v>26</c:v>
                </c:pt>
                <c:pt idx="15">
                  <c:v>10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5-4D6A-98C0-025AF980677D}"/>
            </c:ext>
          </c:extLst>
        </c:ser>
        <c:ser>
          <c:idx val="1"/>
          <c:order val="1"/>
          <c:tx>
            <c:strRef>
              <c:f>'Table 9.2'!$S$62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9.2'!$Z$63:$Z$79</c:f>
              <c:numCache>
                <c:formatCode>#,##0</c:formatCode>
                <c:ptCount val="17"/>
                <c:pt idx="0">
                  <c:v>16</c:v>
                </c:pt>
                <c:pt idx="1">
                  <c:v>68</c:v>
                </c:pt>
                <c:pt idx="2">
                  <c:v>187</c:v>
                </c:pt>
                <c:pt idx="3">
                  <c:v>228</c:v>
                </c:pt>
                <c:pt idx="4">
                  <c:v>236</c:v>
                </c:pt>
                <c:pt idx="5">
                  <c:v>208</c:v>
                </c:pt>
                <c:pt idx="6">
                  <c:v>179</c:v>
                </c:pt>
                <c:pt idx="7">
                  <c:v>153</c:v>
                </c:pt>
                <c:pt idx="8">
                  <c:v>175</c:v>
                </c:pt>
                <c:pt idx="9">
                  <c:v>232</c:v>
                </c:pt>
                <c:pt idx="10">
                  <c:v>166</c:v>
                </c:pt>
                <c:pt idx="11">
                  <c:v>131</c:v>
                </c:pt>
                <c:pt idx="12">
                  <c:v>67</c:v>
                </c:pt>
                <c:pt idx="13">
                  <c:v>25</c:v>
                </c:pt>
                <c:pt idx="14">
                  <c:v>15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5-4D6A-98C0-025AF9806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9.18'!$V$8:$Z$8</c:f>
              <c:numCache>
                <c:formatCode>#,##0</c:formatCode>
                <c:ptCount val="5"/>
                <c:pt idx="0">
                  <c:v>24180.62</c:v>
                </c:pt>
                <c:pt idx="1">
                  <c:v>27775.21</c:v>
                </c:pt>
                <c:pt idx="2">
                  <c:v>25171.5</c:v>
                </c:pt>
                <c:pt idx="3">
                  <c:v>28737</c:v>
                </c:pt>
                <c:pt idx="4">
                  <c:v>29602.63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3-4849-8378-A04383AD60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3-4849-8378-A04383AD6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9.19'!$U$4:$Y$4</c:f>
              <c:numCache>
                <c:formatCode>#,##0</c:formatCode>
                <c:ptCount val="5"/>
                <c:pt idx="1">
                  <c:v>2665</c:v>
                </c:pt>
                <c:pt idx="2">
                  <c:v>2392</c:v>
                </c:pt>
                <c:pt idx="3">
                  <c:v>2637</c:v>
                </c:pt>
                <c:pt idx="4">
                  <c:v>2743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B-46BB-B24C-A083FD6DF146}"/>
            </c:ext>
          </c:extLst>
        </c:ser>
        <c:ser>
          <c:idx val="1"/>
          <c:order val="1"/>
          <c:tx>
            <c:strRef>
              <c:f>'Table 9.19'!$S$7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9.19'!$U$7:$Y$7</c:f>
              <c:numCache>
                <c:formatCode>#,##0</c:formatCode>
                <c:ptCount val="5"/>
                <c:pt idx="1">
                  <c:v>1816</c:v>
                </c:pt>
                <c:pt idx="2">
                  <c:v>1590</c:v>
                </c:pt>
                <c:pt idx="3">
                  <c:v>1790</c:v>
                </c:pt>
                <c:pt idx="4">
                  <c:v>1814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B-46BB-B24C-A083FD6DF146}"/>
            </c:ext>
          </c:extLst>
        </c:ser>
        <c:ser>
          <c:idx val="2"/>
          <c:order val="2"/>
          <c:tx>
            <c:strRef>
              <c:f>'Table 9.19'!$S$11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9.19'!$U$11:$Y$11</c:f>
              <c:numCache>
                <c:formatCode>#,##0</c:formatCode>
                <c:ptCount val="5"/>
                <c:pt idx="1">
                  <c:v>2400</c:v>
                </c:pt>
                <c:pt idx="2">
                  <c:v>2208</c:v>
                </c:pt>
                <c:pt idx="3">
                  <c:v>2352</c:v>
                </c:pt>
                <c:pt idx="4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B-46BB-B24C-A083FD6DF146}"/>
            </c:ext>
          </c:extLst>
        </c:ser>
        <c:ser>
          <c:idx val="3"/>
          <c:order val="3"/>
          <c:tx>
            <c:strRef>
              <c:f>'Table 9.19'!$S$12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9.19'!$U$12:$Y$12</c:f>
              <c:numCache>
                <c:formatCode>#,##0</c:formatCode>
                <c:ptCount val="5"/>
                <c:pt idx="1">
                  <c:v>267</c:v>
                </c:pt>
                <c:pt idx="2">
                  <c:v>182</c:v>
                </c:pt>
                <c:pt idx="3">
                  <c:v>286</c:v>
                </c:pt>
                <c:pt idx="4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2B-46BB-B24C-A083FD6D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9.19'!$AB$15:$AB$33</c:f>
              <c:numCache>
                <c:formatCode>0.0%</c:formatCode>
                <c:ptCount val="19"/>
                <c:pt idx="0">
                  <c:v>0.10327635327635327</c:v>
                </c:pt>
                <c:pt idx="1">
                  <c:v>8.6538461538461536E-2</c:v>
                </c:pt>
                <c:pt idx="2">
                  <c:v>2.0655270655270654E-2</c:v>
                </c:pt>
                <c:pt idx="3">
                  <c:v>9.9715099715099714E-3</c:v>
                </c:pt>
                <c:pt idx="4">
                  <c:v>8.11965811965812E-2</c:v>
                </c:pt>
                <c:pt idx="5">
                  <c:v>1.6737891737891739E-2</c:v>
                </c:pt>
                <c:pt idx="6">
                  <c:v>9.0099715099715094E-2</c:v>
                </c:pt>
                <c:pt idx="7">
                  <c:v>6.7307692307692304E-2</c:v>
                </c:pt>
                <c:pt idx="8">
                  <c:v>6.3390313390313396E-2</c:v>
                </c:pt>
                <c:pt idx="9">
                  <c:v>4.9857549857549857E-3</c:v>
                </c:pt>
                <c:pt idx="10">
                  <c:v>1.9943019943019943E-2</c:v>
                </c:pt>
                <c:pt idx="11">
                  <c:v>3.1695156695156698E-2</c:v>
                </c:pt>
                <c:pt idx="12">
                  <c:v>4.1310541310541307E-2</c:v>
                </c:pt>
                <c:pt idx="13">
                  <c:v>6.9444444444444448E-2</c:v>
                </c:pt>
                <c:pt idx="14">
                  <c:v>7.9415954415954421E-2</c:v>
                </c:pt>
                <c:pt idx="15">
                  <c:v>6.4102564102564097E-2</c:v>
                </c:pt>
                <c:pt idx="16">
                  <c:v>5.876068376068376E-2</c:v>
                </c:pt>
                <c:pt idx="17">
                  <c:v>3.205128205128205E-3</c:v>
                </c:pt>
                <c:pt idx="18">
                  <c:v>3.2407407407407406E-2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AE-456E-8F8E-5992BA3F35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AE-456E-8F8E-5992BA3F3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9.19'!$Y$44:$Y$60</c:f>
              <c:numCache>
                <c:formatCode>#,##0</c:formatCode>
                <c:ptCount val="17"/>
                <c:pt idx="0">
                  <c:v>7</c:v>
                </c:pt>
                <c:pt idx="1">
                  <c:v>31</c:v>
                </c:pt>
                <c:pt idx="2">
                  <c:v>99</c:v>
                </c:pt>
                <c:pt idx="3">
                  <c:v>119</c:v>
                </c:pt>
                <c:pt idx="4">
                  <c:v>174</c:v>
                </c:pt>
                <c:pt idx="5">
                  <c:v>146</c:v>
                </c:pt>
                <c:pt idx="6">
                  <c:v>166</c:v>
                </c:pt>
                <c:pt idx="7">
                  <c:v>124</c:v>
                </c:pt>
                <c:pt idx="8">
                  <c:v>130</c:v>
                </c:pt>
                <c:pt idx="9">
                  <c:v>110</c:v>
                </c:pt>
                <c:pt idx="10">
                  <c:v>122</c:v>
                </c:pt>
                <c:pt idx="11">
                  <c:v>103</c:v>
                </c:pt>
                <c:pt idx="12">
                  <c:v>62</c:v>
                </c:pt>
                <c:pt idx="13">
                  <c:v>17</c:v>
                </c:pt>
                <c:pt idx="14">
                  <c:v>11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D-4A43-B192-A5F31F183611}"/>
            </c:ext>
          </c:extLst>
        </c:ser>
        <c:ser>
          <c:idx val="1"/>
          <c:order val="1"/>
          <c:tx>
            <c:strRef>
              <c:f>'Table 9.19'!$S$62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9.19'!$Y$63:$Y$79</c:f>
              <c:numCache>
                <c:formatCode>#,##0</c:formatCode>
                <c:ptCount val="17"/>
                <c:pt idx="0">
                  <c:v>10</c:v>
                </c:pt>
                <c:pt idx="1">
                  <c:v>27</c:v>
                </c:pt>
                <c:pt idx="2">
                  <c:v>90</c:v>
                </c:pt>
                <c:pt idx="3">
                  <c:v>150</c:v>
                </c:pt>
                <c:pt idx="4">
                  <c:v>223</c:v>
                </c:pt>
                <c:pt idx="5">
                  <c:v>146</c:v>
                </c:pt>
                <c:pt idx="6">
                  <c:v>153</c:v>
                </c:pt>
                <c:pt idx="7">
                  <c:v>86</c:v>
                </c:pt>
                <c:pt idx="8">
                  <c:v>97</c:v>
                </c:pt>
                <c:pt idx="9">
                  <c:v>111</c:v>
                </c:pt>
                <c:pt idx="10">
                  <c:v>103</c:v>
                </c:pt>
                <c:pt idx="11">
                  <c:v>55</c:v>
                </c:pt>
                <c:pt idx="12">
                  <c:v>43</c:v>
                </c:pt>
                <c:pt idx="13">
                  <c:v>13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D-4A43-B192-A5F31F183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9.19'!$Y$83:$Y$90</c:f>
              <c:numCache>
                <c:formatCode>#,##0</c:formatCode>
                <c:ptCount val="8"/>
                <c:pt idx="0">
                  <c:v>104</c:v>
                </c:pt>
                <c:pt idx="1">
                  <c:v>69</c:v>
                </c:pt>
                <c:pt idx="2">
                  <c:v>174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201</c:v>
                </c:pt>
                <c:pt idx="7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E-40BA-A0F4-944ED2BCBEDF}"/>
            </c:ext>
          </c:extLst>
        </c:ser>
        <c:ser>
          <c:idx val="1"/>
          <c:order val="1"/>
          <c:tx>
            <c:strRef>
              <c:f>'Table 9.19'!$S$92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9.19'!$Y$93:$Y$100</c:f>
              <c:numCache>
                <c:formatCode>#,##0</c:formatCode>
                <c:ptCount val="8"/>
                <c:pt idx="0">
                  <c:v>72</c:v>
                </c:pt>
                <c:pt idx="1">
                  <c:v>122</c:v>
                </c:pt>
                <c:pt idx="2">
                  <c:v>42</c:v>
                </c:pt>
                <c:pt idx="3">
                  <c:v>97</c:v>
                </c:pt>
                <c:pt idx="4">
                  <c:v>148</c:v>
                </c:pt>
                <c:pt idx="5">
                  <c:v>59</c:v>
                </c:pt>
                <c:pt idx="6">
                  <c:v>32</c:v>
                </c:pt>
                <c:pt idx="7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E-40BA-A0F4-944ED2BCB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9.19'!$U$8:$Y$8</c:f>
              <c:numCache>
                <c:formatCode>#,##0</c:formatCode>
                <c:ptCount val="5"/>
                <c:pt idx="1">
                  <c:v>51630</c:v>
                </c:pt>
                <c:pt idx="2">
                  <c:v>50965.53</c:v>
                </c:pt>
                <c:pt idx="3">
                  <c:v>52870.65</c:v>
                </c:pt>
                <c:pt idx="4">
                  <c:v>54517.29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B-4779-A967-9A16B549A5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B-4779-A967-9A16B549A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9.19'!$V$4:$Z$4</c:f>
              <c:numCache>
                <c:formatCode>#,##0</c:formatCode>
                <c:ptCount val="5"/>
                <c:pt idx="0">
                  <c:v>2665</c:v>
                </c:pt>
                <c:pt idx="1">
                  <c:v>2392</c:v>
                </c:pt>
                <c:pt idx="2">
                  <c:v>2637</c:v>
                </c:pt>
                <c:pt idx="3">
                  <c:v>2743</c:v>
                </c:pt>
                <c:pt idx="4">
                  <c:v>2808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24-4F35-A14A-09014215E502}"/>
            </c:ext>
          </c:extLst>
        </c:ser>
        <c:ser>
          <c:idx val="1"/>
          <c:order val="1"/>
          <c:tx>
            <c:strRef>
              <c:f>'Table 9.19'!$S$7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9.19'!$V$7:$Z$7</c:f>
              <c:numCache>
                <c:formatCode>#,##0</c:formatCode>
                <c:ptCount val="5"/>
                <c:pt idx="0">
                  <c:v>1816</c:v>
                </c:pt>
                <c:pt idx="1">
                  <c:v>1590</c:v>
                </c:pt>
                <c:pt idx="2">
                  <c:v>1790</c:v>
                </c:pt>
                <c:pt idx="3">
                  <c:v>1814</c:v>
                </c:pt>
                <c:pt idx="4">
                  <c:v>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4-4F35-A14A-09014215E502}"/>
            </c:ext>
          </c:extLst>
        </c:ser>
        <c:ser>
          <c:idx val="2"/>
          <c:order val="2"/>
          <c:tx>
            <c:strRef>
              <c:f>'Table 9.19'!$S$11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9.19'!$V$11:$Z$11</c:f>
              <c:numCache>
                <c:formatCode>#,##0</c:formatCode>
                <c:ptCount val="5"/>
                <c:pt idx="0">
                  <c:v>2400</c:v>
                </c:pt>
                <c:pt idx="1">
                  <c:v>2208</c:v>
                </c:pt>
                <c:pt idx="2">
                  <c:v>2352</c:v>
                </c:pt>
                <c:pt idx="3">
                  <c:v>2467</c:v>
                </c:pt>
                <c:pt idx="4">
                  <c:v>2516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24-4F35-A14A-09014215E502}"/>
            </c:ext>
          </c:extLst>
        </c:ser>
        <c:ser>
          <c:idx val="3"/>
          <c:order val="3"/>
          <c:tx>
            <c:strRef>
              <c:f>'Table 9.19'!$S$12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9.19'!$V$12:$Z$12</c:f>
              <c:numCache>
                <c:formatCode>#,##0</c:formatCode>
                <c:ptCount val="5"/>
                <c:pt idx="0">
                  <c:v>267</c:v>
                </c:pt>
                <c:pt idx="1">
                  <c:v>182</c:v>
                </c:pt>
                <c:pt idx="2">
                  <c:v>286</c:v>
                </c:pt>
                <c:pt idx="3">
                  <c:v>276</c:v>
                </c:pt>
                <c:pt idx="4">
                  <c:v>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24-4F35-A14A-09014215E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9.19'!$AB$15:$AB$33</c:f>
              <c:numCache>
                <c:formatCode>0.0%</c:formatCode>
                <c:ptCount val="19"/>
                <c:pt idx="0">
                  <c:v>0.10327635327635327</c:v>
                </c:pt>
                <c:pt idx="1">
                  <c:v>8.6538461538461536E-2</c:v>
                </c:pt>
                <c:pt idx="2">
                  <c:v>2.0655270655270654E-2</c:v>
                </c:pt>
                <c:pt idx="3">
                  <c:v>9.9715099715099714E-3</c:v>
                </c:pt>
                <c:pt idx="4">
                  <c:v>8.11965811965812E-2</c:v>
                </c:pt>
                <c:pt idx="5">
                  <c:v>1.6737891737891739E-2</c:v>
                </c:pt>
                <c:pt idx="6">
                  <c:v>9.0099715099715094E-2</c:v>
                </c:pt>
                <c:pt idx="7">
                  <c:v>6.7307692307692304E-2</c:v>
                </c:pt>
                <c:pt idx="8">
                  <c:v>6.3390313390313396E-2</c:v>
                </c:pt>
                <c:pt idx="9">
                  <c:v>4.9857549857549857E-3</c:v>
                </c:pt>
                <c:pt idx="10">
                  <c:v>1.9943019943019943E-2</c:v>
                </c:pt>
                <c:pt idx="11">
                  <c:v>3.1695156695156698E-2</c:v>
                </c:pt>
                <c:pt idx="12">
                  <c:v>4.1310541310541307E-2</c:v>
                </c:pt>
                <c:pt idx="13">
                  <c:v>6.9444444444444448E-2</c:v>
                </c:pt>
                <c:pt idx="14">
                  <c:v>7.9415954415954421E-2</c:v>
                </c:pt>
                <c:pt idx="15">
                  <c:v>6.4102564102564097E-2</c:v>
                </c:pt>
                <c:pt idx="16">
                  <c:v>5.876068376068376E-2</c:v>
                </c:pt>
                <c:pt idx="17">
                  <c:v>3.205128205128205E-3</c:v>
                </c:pt>
                <c:pt idx="18">
                  <c:v>3.2407407407407406E-2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3-464C-B31C-A4CBB1F309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3-464C-B31C-A4CBB1F3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9.19'!$Z$44:$Z$60</c:f>
              <c:numCache>
                <c:formatCode>#,##0</c:formatCode>
                <c:ptCount val="17"/>
                <c:pt idx="0">
                  <c:v>5</c:v>
                </c:pt>
                <c:pt idx="1">
                  <c:v>37</c:v>
                </c:pt>
                <c:pt idx="2">
                  <c:v>74</c:v>
                </c:pt>
                <c:pt idx="3">
                  <c:v>150</c:v>
                </c:pt>
                <c:pt idx="4">
                  <c:v>202</c:v>
                </c:pt>
                <c:pt idx="5">
                  <c:v>153</c:v>
                </c:pt>
                <c:pt idx="6">
                  <c:v>156</c:v>
                </c:pt>
                <c:pt idx="7">
                  <c:v>121</c:v>
                </c:pt>
                <c:pt idx="8">
                  <c:v>119</c:v>
                </c:pt>
                <c:pt idx="9">
                  <c:v>129</c:v>
                </c:pt>
                <c:pt idx="10">
                  <c:v>114</c:v>
                </c:pt>
                <c:pt idx="11">
                  <c:v>106</c:v>
                </c:pt>
                <c:pt idx="12">
                  <c:v>57</c:v>
                </c:pt>
                <c:pt idx="13">
                  <c:v>16</c:v>
                </c:pt>
                <c:pt idx="14">
                  <c:v>15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3-425D-BA92-CAF1124C7DBB}"/>
            </c:ext>
          </c:extLst>
        </c:ser>
        <c:ser>
          <c:idx val="1"/>
          <c:order val="1"/>
          <c:tx>
            <c:strRef>
              <c:f>'Table 9.19'!$S$62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9.19'!$Z$63:$Z$79</c:f>
              <c:numCache>
                <c:formatCode>#,##0</c:formatCode>
                <c:ptCount val="17"/>
                <c:pt idx="0">
                  <c:v>3</c:v>
                </c:pt>
                <c:pt idx="1">
                  <c:v>35</c:v>
                </c:pt>
                <c:pt idx="2">
                  <c:v>95</c:v>
                </c:pt>
                <c:pt idx="3">
                  <c:v>125</c:v>
                </c:pt>
                <c:pt idx="4">
                  <c:v>209</c:v>
                </c:pt>
                <c:pt idx="5">
                  <c:v>181</c:v>
                </c:pt>
                <c:pt idx="6">
                  <c:v>150</c:v>
                </c:pt>
                <c:pt idx="7">
                  <c:v>97</c:v>
                </c:pt>
                <c:pt idx="8">
                  <c:v>104</c:v>
                </c:pt>
                <c:pt idx="9">
                  <c:v>98</c:v>
                </c:pt>
                <c:pt idx="10">
                  <c:v>91</c:v>
                </c:pt>
                <c:pt idx="11">
                  <c:v>73</c:v>
                </c:pt>
                <c:pt idx="12">
                  <c:v>50</c:v>
                </c:pt>
                <c:pt idx="13">
                  <c:v>13</c:v>
                </c:pt>
                <c:pt idx="14">
                  <c:v>7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C3-425D-BA92-CAF1124C7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9.19'!$Z$83:$Z$90</c:f>
              <c:numCache>
                <c:formatCode>#,##0</c:formatCode>
                <c:ptCount val="8"/>
                <c:pt idx="0">
                  <c:v>106</c:v>
                </c:pt>
                <c:pt idx="1">
                  <c:v>69</c:v>
                </c:pt>
                <c:pt idx="2">
                  <c:v>178</c:v>
                </c:pt>
                <c:pt idx="3">
                  <c:v>34</c:v>
                </c:pt>
                <c:pt idx="4">
                  <c:v>30</c:v>
                </c:pt>
                <c:pt idx="5">
                  <c:v>30</c:v>
                </c:pt>
                <c:pt idx="6">
                  <c:v>202</c:v>
                </c:pt>
                <c:pt idx="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F-4CA1-AF1F-0C28EB07BC81}"/>
            </c:ext>
          </c:extLst>
        </c:ser>
        <c:ser>
          <c:idx val="1"/>
          <c:order val="1"/>
          <c:tx>
            <c:strRef>
              <c:f>'Table 9.19'!$S$92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9.19'!$Z$93:$Z$100</c:f>
              <c:numCache>
                <c:formatCode>#,##0</c:formatCode>
                <c:ptCount val="8"/>
                <c:pt idx="0">
                  <c:v>66</c:v>
                </c:pt>
                <c:pt idx="1">
                  <c:v>125</c:v>
                </c:pt>
                <c:pt idx="2">
                  <c:v>39</c:v>
                </c:pt>
                <c:pt idx="3">
                  <c:v>103</c:v>
                </c:pt>
                <c:pt idx="4">
                  <c:v>155</c:v>
                </c:pt>
                <c:pt idx="5">
                  <c:v>56</c:v>
                </c:pt>
                <c:pt idx="6">
                  <c:v>39</c:v>
                </c:pt>
                <c:pt idx="7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F-4CA1-AF1F-0C28EB07B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9.2'!$Z$83:$Z$90</c:f>
              <c:numCache>
                <c:formatCode>#,##0</c:formatCode>
                <c:ptCount val="8"/>
                <c:pt idx="0">
                  <c:v>166</c:v>
                </c:pt>
                <c:pt idx="1">
                  <c:v>60</c:v>
                </c:pt>
                <c:pt idx="2">
                  <c:v>190</c:v>
                </c:pt>
                <c:pt idx="3">
                  <c:v>33</c:v>
                </c:pt>
                <c:pt idx="4">
                  <c:v>19</c:v>
                </c:pt>
                <c:pt idx="5">
                  <c:v>51</c:v>
                </c:pt>
                <c:pt idx="6">
                  <c:v>177</c:v>
                </c:pt>
                <c:pt idx="7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7-497F-9631-9E7509A5EEA9}"/>
            </c:ext>
          </c:extLst>
        </c:ser>
        <c:ser>
          <c:idx val="1"/>
          <c:order val="1"/>
          <c:tx>
            <c:strRef>
              <c:f>'Table 9.2'!$S$92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9.2'!$Z$93:$Z$100</c:f>
              <c:numCache>
                <c:formatCode>#,##0</c:formatCode>
                <c:ptCount val="8"/>
                <c:pt idx="0">
                  <c:v>99</c:v>
                </c:pt>
                <c:pt idx="1">
                  <c:v>188</c:v>
                </c:pt>
                <c:pt idx="2">
                  <c:v>24</c:v>
                </c:pt>
                <c:pt idx="3">
                  <c:v>216</c:v>
                </c:pt>
                <c:pt idx="4">
                  <c:v>178</c:v>
                </c:pt>
                <c:pt idx="5">
                  <c:v>121</c:v>
                </c:pt>
                <c:pt idx="6">
                  <c:v>16</c:v>
                </c:pt>
                <c:pt idx="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37-497F-9631-9E7509A5E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9.19'!$V$8:$Z$8</c:f>
              <c:numCache>
                <c:formatCode>#,##0</c:formatCode>
                <c:ptCount val="5"/>
                <c:pt idx="0">
                  <c:v>51630</c:v>
                </c:pt>
                <c:pt idx="1">
                  <c:v>50965.53</c:v>
                </c:pt>
                <c:pt idx="2">
                  <c:v>52870.65</c:v>
                </c:pt>
                <c:pt idx="3">
                  <c:v>54517.29</c:v>
                </c:pt>
                <c:pt idx="4">
                  <c:v>57332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F-4164-9E6F-856EF766BB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F-4164-9E6F-856EF766B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9.20'!$U$4:$Y$4</c:f>
              <c:numCache>
                <c:formatCode>#,##0</c:formatCode>
                <c:ptCount val="5"/>
                <c:pt idx="1">
                  <c:v>3842</c:v>
                </c:pt>
                <c:pt idx="2">
                  <c:v>3329</c:v>
                </c:pt>
                <c:pt idx="3">
                  <c:v>3642</c:v>
                </c:pt>
                <c:pt idx="4">
                  <c:v>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D-4AF2-A77C-78565E18C6CF}"/>
            </c:ext>
          </c:extLst>
        </c:ser>
        <c:ser>
          <c:idx val="1"/>
          <c:order val="1"/>
          <c:tx>
            <c:strRef>
              <c:f>'Table 9.20'!$S$7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9.20'!$U$7:$Y$7</c:f>
              <c:numCache>
                <c:formatCode>#,##0</c:formatCode>
                <c:ptCount val="5"/>
                <c:pt idx="1">
                  <c:v>2664</c:v>
                </c:pt>
                <c:pt idx="2">
                  <c:v>2261</c:v>
                </c:pt>
                <c:pt idx="3">
                  <c:v>2595</c:v>
                </c:pt>
                <c:pt idx="4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2D-4AF2-A77C-78565E18C6CF}"/>
            </c:ext>
          </c:extLst>
        </c:ser>
        <c:ser>
          <c:idx val="2"/>
          <c:order val="2"/>
          <c:tx>
            <c:strRef>
              <c:f>'Table 9.20'!$S$11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9.20'!$U$11:$Y$11</c:f>
              <c:numCache>
                <c:formatCode>#,##0</c:formatCode>
                <c:ptCount val="5"/>
                <c:pt idx="1">
                  <c:v>3412</c:v>
                </c:pt>
                <c:pt idx="2">
                  <c:v>2966</c:v>
                </c:pt>
                <c:pt idx="3">
                  <c:v>3218</c:v>
                </c:pt>
                <c:pt idx="4">
                  <c:v>3104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D-4AF2-A77C-78565E18C6CF}"/>
            </c:ext>
          </c:extLst>
        </c:ser>
        <c:ser>
          <c:idx val="3"/>
          <c:order val="3"/>
          <c:tx>
            <c:strRef>
              <c:f>'Table 9.20'!$S$12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9.20'!$U$12:$Y$12</c:f>
              <c:numCache>
                <c:formatCode>#,##0</c:formatCode>
                <c:ptCount val="5"/>
                <c:pt idx="1">
                  <c:v>436</c:v>
                </c:pt>
                <c:pt idx="2">
                  <c:v>364</c:v>
                </c:pt>
                <c:pt idx="3">
                  <c:v>420</c:v>
                </c:pt>
                <c:pt idx="4">
                  <c:v>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2D-4AF2-A77C-78565E18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9.20'!$AB$15:$AB$33</c:f>
              <c:numCache>
                <c:formatCode>0.0%</c:formatCode>
                <c:ptCount val="19"/>
                <c:pt idx="0">
                  <c:v>8.9234760051880677E-2</c:v>
                </c:pt>
                <c:pt idx="1">
                  <c:v>1.0635538261997406E-2</c:v>
                </c:pt>
                <c:pt idx="2">
                  <c:v>1.2710765239948119E-2</c:v>
                </c:pt>
                <c:pt idx="3">
                  <c:v>1.4267185473411154E-2</c:v>
                </c:pt>
                <c:pt idx="4">
                  <c:v>7.1854734111543445E-2</c:v>
                </c:pt>
                <c:pt idx="5">
                  <c:v>1.7898832684824902E-2</c:v>
                </c:pt>
                <c:pt idx="6">
                  <c:v>5.6809338521400778E-2</c:v>
                </c:pt>
                <c:pt idx="7">
                  <c:v>7.2892347600518811E-2</c:v>
                </c:pt>
                <c:pt idx="8">
                  <c:v>2.3865110246433202E-2</c:v>
                </c:pt>
                <c:pt idx="9">
                  <c:v>3.1128404669260703E-3</c:v>
                </c:pt>
                <c:pt idx="10">
                  <c:v>1.2710765239948119E-2</c:v>
                </c:pt>
                <c:pt idx="11">
                  <c:v>2.0233463035019456E-2</c:v>
                </c:pt>
                <c:pt idx="12">
                  <c:v>6.3294422827496755E-2</c:v>
                </c:pt>
                <c:pt idx="13">
                  <c:v>0.13826199740596629</c:v>
                </c:pt>
                <c:pt idx="14">
                  <c:v>9.1828793774319073E-2</c:v>
                </c:pt>
                <c:pt idx="15">
                  <c:v>6.6666666666666666E-2</c:v>
                </c:pt>
                <c:pt idx="16">
                  <c:v>0.11387808041504539</c:v>
                </c:pt>
                <c:pt idx="17">
                  <c:v>2.5940337224383919E-2</c:v>
                </c:pt>
                <c:pt idx="18">
                  <c:v>4.6952010376134889E-2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C-44C9-BE60-2B386557A6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C-44C9-BE60-2B386557A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9.20'!$Y$44:$Y$60</c:f>
              <c:numCache>
                <c:formatCode>#,##0</c:formatCode>
                <c:ptCount val="17"/>
                <c:pt idx="0">
                  <c:v>5</c:v>
                </c:pt>
                <c:pt idx="1">
                  <c:v>38</c:v>
                </c:pt>
                <c:pt idx="2">
                  <c:v>75</c:v>
                </c:pt>
                <c:pt idx="3">
                  <c:v>146</c:v>
                </c:pt>
                <c:pt idx="4">
                  <c:v>233</c:v>
                </c:pt>
                <c:pt idx="5">
                  <c:v>213</c:v>
                </c:pt>
                <c:pt idx="6">
                  <c:v>170</c:v>
                </c:pt>
                <c:pt idx="7">
                  <c:v>192</c:v>
                </c:pt>
                <c:pt idx="8">
                  <c:v>188</c:v>
                </c:pt>
                <c:pt idx="9">
                  <c:v>187</c:v>
                </c:pt>
                <c:pt idx="10">
                  <c:v>169</c:v>
                </c:pt>
                <c:pt idx="11">
                  <c:v>129</c:v>
                </c:pt>
                <c:pt idx="12">
                  <c:v>78</c:v>
                </c:pt>
                <c:pt idx="13">
                  <c:v>38</c:v>
                </c:pt>
                <c:pt idx="14">
                  <c:v>16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E-4DBD-916B-90495DB58BFC}"/>
            </c:ext>
          </c:extLst>
        </c:ser>
        <c:ser>
          <c:idx val="1"/>
          <c:order val="1"/>
          <c:tx>
            <c:strRef>
              <c:f>'Table 9.20'!$S$62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9.20'!$Y$63:$Y$79</c:f>
              <c:numCache>
                <c:formatCode>#,##0</c:formatCode>
                <c:ptCount val="17"/>
                <c:pt idx="0">
                  <c:v>4</c:v>
                </c:pt>
                <c:pt idx="1">
                  <c:v>52</c:v>
                </c:pt>
                <c:pt idx="2">
                  <c:v>87</c:v>
                </c:pt>
                <c:pt idx="3">
                  <c:v>110</c:v>
                </c:pt>
                <c:pt idx="4">
                  <c:v>182</c:v>
                </c:pt>
                <c:pt idx="5">
                  <c:v>174</c:v>
                </c:pt>
                <c:pt idx="6">
                  <c:v>185</c:v>
                </c:pt>
                <c:pt idx="7">
                  <c:v>136</c:v>
                </c:pt>
                <c:pt idx="8">
                  <c:v>201</c:v>
                </c:pt>
                <c:pt idx="9">
                  <c:v>149</c:v>
                </c:pt>
                <c:pt idx="10">
                  <c:v>142</c:v>
                </c:pt>
                <c:pt idx="11">
                  <c:v>153</c:v>
                </c:pt>
                <c:pt idx="12">
                  <c:v>52</c:v>
                </c:pt>
                <c:pt idx="13">
                  <c:v>21</c:v>
                </c:pt>
                <c:pt idx="14">
                  <c:v>7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E-4DBD-916B-90495DB58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9.20'!$Y$83:$Y$90</c:f>
              <c:numCache>
                <c:formatCode>#,##0</c:formatCode>
                <c:ptCount val="8"/>
                <c:pt idx="0">
                  <c:v>115</c:v>
                </c:pt>
                <c:pt idx="1">
                  <c:v>152</c:v>
                </c:pt>
                <c:pt idx="2">
                  <c:v>171</c:v>
                </c:pt>
                <c:pt idx="3">
                  <c:v>67</c:v>
                </c:pt>
                <c:pt idx="4">
                  <c:v>24</c:v>
                </c:pt>
                <c:pt idx="5">
                  <c:v>36</c:v>
                </c:pt>
                <c:pt idx="6">
                  <c:v>116</c:v>
                </c:pt>
                <c:pt idx="7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5-4504-98F3-E3A243F03545}"/>
            </c:ext>
          </c:extLst>
        </c:ser>
        <c:ser>
          <c:idx val="1"/>
          <c:order val="1"/>
          <c:tx>
            <c:strRef>
              <c:f>'Table 9.20'!$S$92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9.20'!$Y$93:$Y$100</c:f>
              <c:numCache>
                <c:formatCode>#,##0</c:formatCode>
                <c:ptCount val="8"/>
                <c:pt idx="0">
                  <c:v>96</c:v>
                </c:pt>
                <c:pt idx="1">
                  <c:v>216</c:v>
                </c:pt>
                <c:pt idx="2">
                  <c:v>43</c:v>
                </c:pt>
                <c:pt idx="3">
                  <c:v>173</c:v>
                </c:pt>
                <c:pt idx="4">
                  <c:v>149</c:v>
                </c:pt>
                <c:pt idx="5">
                  <c:v>69</c:v>
                </c:pt>
                <c:pt idx="6">
                  <c:v>9</c:v>
                </c:pt>
                <c:pt idx="7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E5-4504-98F3-E3A243F03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9.20'!$U$8:$Y$8</c:f>
              <c:numCache>
                <c:formatCode>#,##0</c:formatCode>
                <c:ptCount val="5"/>
                <c:pt idx="1">
                  <c:v>36136.04</c:v>
                </c:pt>
                <c:pt idx="2">
                  <c:v>35273.21</c:v>
                </c:pt>
                <c:pt idx="3">
                  <c:v>36053.89</c:v>
                </c:pt>
                <c:pt idx="4">
                  <c:v>43290.1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42-4A04-A65E-EBD3962858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42-4A04-A65E-EBD396285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9.20'!$V$4:$Z$4</c:f>
              <c:numCache>
                <c:formatCode>#,##0</c:formatCode>
                <c:ptCount val="5"/>
                <c:pt idx="0">
                  <c:v>3842</c:v>
                </c:pt>
                <c:pt idx="1">
                  <c:v>3329</c:v>
                </c:pt>
                <c:pt idx="2">
                  <c:v>3642</c:v>
                </c:pt>
                <c:pt idx="3">
                  <c:v>3535</c:v>
                </c:pt>
                <c:pt idx="4">
                  <c:v>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0-4FC2-A078-82D534EA3230}"/>
            </c:ext>
          </c:extLst>
        </c:ser>
        <c:ser>
          <c:idx val="1"/>
          <c:order val="1"/>
          <c:tx>
            <c:strRef>
              <c:f>'Table 9.20'!$S$7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9.20'!$V$7:$Z$7</c:f>
              <c:numCache>
                <c:formatCode>#,##0</c:formatCode>
                <c:ptCount val="5"/>
                <c:pt idx="0">
                  <c:v>2664</c:v>
                </c:pt>
                <c:pt idx="1">
                  <c:v>2261</c:v>
                </c:pt>
                <c:pt idx="2">
                  <c:v>2595</c:v>
                </c:pt>
                <c:pt idx="3">
                  <c:v>2478</c:v>
                </c:pt>
                <c:pt idx="4">
                  <c:v>2654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C0-4FC2-A078-82D534EA3230}"/>
            </c:ext>
          </c:extLst>
        </c:ser>
        <c:ser>
          <c:idx val="2"/>
          <c:order val="2"/>
          <c:tx>
            <c:strRef>
              <c:f>'Table 9.20'!$S$11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9.20'!$V$11:$Z$11</c:f>
              <c:numCache>
                <c:formatCode>#,##0</c:formatCode>
                <c:ptCount val="5"/>
                <c:pt idx="0">
                  <c:v>3412</c:v>
                </c:pt>
                <c:pt idx="1">
                  <c:v>2966</c:v>
                </c:pt>
                <c:pt idx="2">
                  <c:v>3218</c:v>
                </c:pt>
                <c:pt idx="3">
                  <c:v>3104</c:v>
                </c:pt>
                <c:pt idx="4">
                  <c:v>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C0-4FC2-A078-82D534EA3230}"/>
            </c:ext>
          </c:extLst>
        </c:ser>
        <c:ser>
          <c:idx val="3"/>
          <c:order val="3"/>
          <c:tx>
            <c:strRef>
              <c:f>'Table 9.20'!$S$12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9.20'!$V$12:$Z$12</c:f>
              <c:numCache>
                <c:formatCode>#,##0</c:formatCode>
                <c:ptCount val="5"/>
                <c:pt idx="0">
                  <c:v>436</c:v>
                </c:pt>
                <c:pt idx="1">
                  <c:v>364</c:v>
                </c:pt>
                <c:pt idx="2">
                  <c:v>420</c:v>
                </c:pt>
                <c:pt idx="3">
                  <c:v>431</c:v>
                </c:pt>
                <c:pt idx="4">
                  <c:v>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C0-4FC2-A078-82D534EA3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9.20'!$AB$15:$AB$33</c:f>
              <c:numCache>
                <c:formatCode>0.0%</c:formatCode>
                <c:ptCount val="19"/>
                <c:pt idx="0">
                  <c:v>8.9234760051880677E-2</c:v>
                </c:pt>
                <c:pt idx="1">
                  <c:v>1.0635538261997406E-2</c:v>
                </c:pt>
                <c:pt idx="2">
                  <c:v>1.2710765239948119E-2</c:v>
                </c:pt>
                <c:pt idx="3">
                  <c:v>1.4267185473411154E-2</c:v>
                </c:pt>
                <c:pt idx="4">
                  <c:v>7.1854734111543445E-2</c:v>
                </c:pt>
                <c:pt idx="5">
                  <c:v>1.7898832684824902E-2</c:v>
                </c:pt>
                <c:pt idx="6">
                  <c:v>5.6809338521400778E-2</c:v>
                </c:pt>
                <c:pt idx="7">
                  <c:v>7.2892347600518811E-2</c:v>
                </c:pt>
                <c:pt idx="8">
                  <c:v>2.3865110246433202E-2</c:v>
                </c:pt>
                <c:pt idx="9">
                  <c:v>3.1128404669260703E-3</c:v>
                </c:pt>
                <c:pt idx="10">
                  <c:v>1.2710765239948119E-2</c:v>
                </c:pt>
                <c:pt idx="11">
                  <c:v>2.0233463035019456E-2</c:v>
                </c:pt>
                <c:pt idx="12">
                  <c:v>6.3294422827496755E-2</c:v>
                </c:pt>
                <c:pt idx="13">
                  <c:v>0.13826199740596629</c:v>
                </c:pt>
                <c:pt idx="14">
                  <c:v>9.1828793774319073E-2</c:v>
                </c:pt>
                <c:pt idx="15">
                  <c:v>6.6666666666666666E-2</c:v>
                </c:pt>
                <c:pt idx="16">
                  <c:v>0.11387808041504539</c:v>
                </c:pt>
                <c:pt idx="17">
                  <c:v>2.5940337224383919E-2</c:v>
                </c:pt>
                <c:pt idx="18">
                  <c:v>4.6952010376134889E-2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6-4907-A03D-C00B8D36A5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6-4907-A03D-C00B8D36A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9.20'!$Z$44:$Z$60</c:f>
              <c:numCache>
                <c:formatCode>#,##0</c:formatCode>
                <c:ptCount val="17"/>
                <c:pt idx="0">
                  <c:v>3</c:v>
                </c:pt>
                <c:pt idx="1">
                  <c:v>52</c:v>
                </c:pt>
                <c:pt idx="2">
                  <c:v>51</c:v>
                </c:pt>
                <c:pt idx="3">
                  <c:v>169</c:v>
                </c:pt>
                <c:pt idx="4">
                  <c:v>235</c:v>
                </c:pt>
                <c:pt idx="5">
                  <c:v>257</c:v>
                </c:pt>
                <c:pt idx="6">
                  <c:v>229</c:v>
                </c:pt>
                <c:pt idx="7">
                  <c:v>202</c:v>
                </c:pt>
                <c:pt idx="8">
                  <c:v>181</c:v>
                </c:pt>
                <c:pt idx="9">
                  <c:v>212</c:v>
                </c:pt>
                <c:pt idx="10">
                  <c:v>184</c:v>
                </c:pt>
                <c:pt idx="11">
                  <c:v>121</c:v>
                </c:pt>
                <c:pt idx="12">
                  <c:v>88</c:v>
                </c:pt>
                <c:pt idx="13">
                  <c:v>39</c:v>
                </c:pt>
                <c:pt idx="14">
                  <c:v>18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4BFA-99EE-0D2D34E67164}"/>
            </c:ext>
          </c:extLst>
        </c:ser>
        <c:ser>
          <c:idx val="1"/>
          <c:order val="1"/>
          <c:tx>
            <c:strRef>
              <c:f>'Table 9.20'!$S$62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9.20'!$Z$63:$Z$79</c:f>
              <c:numCache>
                <c:formatCode>#,##0</c:formatCode>
                <c:ptCount val="17"/>
                <c:pt idx="0">
                  <c:v>0</c:v>
                </c:pt>
                <c:pt idx="1">
                  <c:v>51</c:v>
                </c:pt>
                <c:pt idx="2">
                  <c:v>74</c:v>
                </c:pt>
                <c:pt idx="3">
                  <c:v>129</c:v>
                </c:pt>
                <c:pt idx="4">
                  <c:v>205</c:v>
                </c:pt>
                <c:pt idx="5">
                  <c:v>223</c:v>
                </c:pt>
                <c:pt idx="6">
                  <c:v>188</c:v>
                </c:pt>
                <c:pt idx="7">
                  <c:v>148</c:v>
                </c:pt>
                <c:pt idx="8">
                  <c:v>208</c:v>
                </c:pt>
                <c:pt idx="9">
                  <c:v>154</c:v>
                </c:pt>
                <c:pt idx="10">
                  <c:v>149</c:v>
                </c:pt>
                <c:pt idx="11">
                  <c:v>169</c:v>
                </c:pt>
                <c:pt idx="12">
                  <c:v>61</c:v>
                </c:pt>
                <c:pt idx="13">
                  <c:v>33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6-4BFA-99EE-0D2D34E67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9.20'!$Z$83:$Z$90</c:f>
              <c:numCache>
                <c:formatCode>#,##0</c:formatCode>
                <c:ptCount val="8"/>
                <c:pt idx="0">
                  <c:v>126</c:v>
                </c:pt>
                <c:pt idx="1">
                  <c:v>158</c:v>
                </c:pt>
                <c:pt idx="2">
                  <c:v>181</c:v>
                </c:pt>
                <c:pt idx="3">
                  <c:v>68</c:v>
                </c:pt>
                <c:pt idx="4">
                  <c:v>28</c:v>
                </c:pt>
                <c:pt idx="5">
                  <c:v>33</c:v>
                </c:pt>
                <c:pt idx="6">
                  <c:v>124</c:v>
                </c:pt>
                <c:pt idx="7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E-4DCB-B0BE-7AEB7604AB53}"/>
            </c:ext>
          </c:extLst>
        </c:ser>
        <c:ser>
          <c:idx val="1"/>
          <c:order val="1"/>
          <c:tx>
            <c:strRef>
              <c:f>'Table 9.20'!$S$92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9.20'!$Z$93:$Z$100</c:f>
              <c:numCache>
                <c:formatCode>#,##0</c:formatCode>
                <c:ptCount val="8"/>
                <c:pt idx="0">
                  <c:v>96</c:v>
                </c:pt>
                <c:pt idx="1">
                  <c:v>231</c:v>
                </c:pt>
                <c:pt idx="2">
                  <c:v>43</c:v>
                </c:pt>
                <c:pt idx="3">
                  <c:v>172</c:v>
                </c:pt>
                <c:pt idx="4">
                  <c:v>163</c:v>
                </c:pt>
                <c:pt idx="5">
                  <c:v>66</c:v>
                </c:pt>
                <c:pt idx="6">
                  <c:v>14</c:v>
                </c:pt>
                <c:pt idx="7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CE-4DCB-B0BE-7AEB7604A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9.1'!$AB$15:$AB$33</c:f>
              <c:numCache>
                <c:formatCode>0.0%</c:formatCode>
                <c:ptCount val="19"/>
                <c:pt idx="0">
                  <c:v>6.4625850340136057E-2</c:v>
                </c:pt>
                <c:pt idx="1">
                  <c:v>1.1904761904761904E-2</c:v>
                </c:pt>
                <c:pt idx="2">
                  <c:v>0</c:v>
                </c:pt>
                <c:pt idx="3">
                  <c:v>5.1020408163265302E-3</c:v>
                </c:pt>
                <c:pt idx="4">
                  <c:v>0.10034013605442177</c:v>
                </c:pt>
                <c:pt idx="5">
                  <c:v>1.020408163265306E-2</c:v>
                </c:pt>
                <c:pt idx="6">
                  <c:v>0.11224489795918367</c:v>
                </c:pt>
                <c:pt idx="7">
                  <c:v>2.2108843537414966E-2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3.0612244897959183E-2</c:v>
                </c:pt>
                <c:pt idx="13">
                  <c:v>4.7619047619047616E-2</c:v>
                </c:pt>
                <c:pt idx="14">
                  <c:v>0.22448979591836735</c:v>
                </c:pt>
                <c:pt idx="15">
                  <c:v>0.16326530612244897</c:v>
                </c:pt>
                <c:pt idx="16">
                  <c:v>0.11054421768707483</c:v>
                </c:pt>
                <c:pt idx="17">
                  <c:v>0</c:v>
                </c:pt>
                <c:pt idx="18">
                  <c:v>6.4625850340136057E-2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B-4B31-8883-9AE08F5FAC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3B-4B31-8883-9AE08F5FA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9.2'!$V$8:$Z$8</c:f>
              <c:numCache>
                <c:formatCode>#,##0</c:formatCode>
                <c:ptCount val="5"/>
                <c:pt idx="0">
                  <c:v>32010.53</c:v>
                </c:pt>
                <c:pt idx="1">
                  <c:v>36389.199999999997</c:v>
                </c:pt>
                <c:pt idx="2">
                  <c:v>36295.33</c:v>
                </c:pt>
                <c:pt idx="3">
                  <c:v>38415.769999999997</c:v>
                </c:pt>
                <c:pt idx="4">
                  <c:v>43417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B-4B49-A488-AA006145C2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7B-4B49-A488-AA006145C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9.20'!$V$8:$Z$8</c:f>
              <c:numCache>
                <c:formatCode>#,##0</c:formatCode>
                <c:ptCount val="5"/>
                <c:pt idx="0">
                  <c:v>36136.04</c:v>
                </c:pt>
                <c:pt idx="1">
                  <c:v>35273.21</c:v>
                </c:pt>
                <c:pt idx="2">
                  <c:v>36053.89</c:v>
                </c:pt>
                <c:pt idx="3">
                  <c:v>43290.1</c:v>
                </c:pt>
                <c:pt idx="4">
                  <c:v>46612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5-49D0-B02C-D71F867748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5-49D0-B02C-D71F86774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9.21'!$U$4:$Y$4</c:f>
              <c:numCache>
                <c:formatCode>#,##0</c:formatCode>
                <c:ptCount val="5"/>
                <c:pt idx="1">
                  <c:v>211</c:v>
                </c:pt>
                <c:pt idx="2">
                  <c:v>211</c:v>
                </c:pt>
                <c:pt idx="3">
                  <c:v>235</c:v>
                </c:pt>
                <c:pt idx="4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0-4667-9C53-ED2DE3330F72}"/>
            </c:ext>
          </c:extLst>
        </c:ser>
        <c:ser>
          <c:idx val="1"/>
          <c:order val="1"/>
          <c:tx>
            <c:strRef>
              <c:f>'Table 9.21'!$S$7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9.21'!$U$7:$Y$7</c:f>
              <c:numCache>
                <c:formatCode>#,##0</c:formatCode>
                <c:ptCount val="5"/>
                <c:pt idx="1">
                  <c:v>138</c:v>
                </c:pt>
                <c:pt idx="2">
                  <c:v>124</c:v>
                </c:pt>
                <c:pt idx="3">
                  <c:v>155</c:v>
                </c:pt>
                <c:pt idx="4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60-4667-9C53-ED2DE3330F72}"/>
            </c:ext>
          </c:extLst>
        </c:ser>
        <c:ser>
          <c:idx val="2"/>
          <c:order val="2"/>
          <c:tx>
            <c:strRef>
              <c:f>'Table 9.21'!$S$11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9.21'!$U$11:$Y$11</c:f>
              <c:numCache>
                <c:formatCode>#,##0</c:formatCode>
                <c:ptCount val="5"/>
                <c:pt idx="1">
                  <c:v>172</c:v>
                </c:pt>
                <c:pt idx="2">
                  <c:v>179</c:v>
                </c:pt>
                <c:pt idx="3">
                  <c:v>199</c:v>
                </c:pt>
                <c:pt idx="4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0-4667-9C53-ED2DE3330F72}"/>
            </c:ext>
          </c:extLst>
        </c:ser>
        <c:ser>
          <c:idx val="3"/>
          <c:order val="3"/>
          <c:tx>
            <c:strRef>
              <c:f>'Table 9.21'!$S$12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9.21'!$U$12:$Y$12</c:f>
              <c:numCache>
                <c:formatCode>#,##0</c:formatCode>
                <c:ptCount val="5"/>
                <c:pt idx="1">
                  <c:v>41</c:v>
                </c:pt>
                <c:pt idx="2">
                  <c:v>33</c:v>
                </c:pt>
                <c:pt idx="3">
                  <c:v>41</c:v>
                </c:pt>
                <c:pt idx="4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60-4667-9C53-ED2DE333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9.21'!$AB$15:$AB$33</c:f>
              <c:numCache>
                <c:formatCode>0.0%</c:formatCode>
                <c:ptCount val="19"/>
                <c:pt idx="0">
                  <c:v>0.18352059925093633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9.7378277153558054E-2</c:v>
                </c:pt>
                <c:pt idx="5">
                  <c:v>0</c:v>
                </c:pt>
                <c:pt idx="6">
                  <c:v>2.247191011235955E-2</c:v>
                </c:pt>
                <c:pt idx="7">
                  <c:v>7.116104868913857E-2</c:v>
                </c:pt>
                <c:pt idx="8">
                  <c:v>0</c:v>
                </c:pt>
                <c:pt idx="9">
                  <c:v>0</c:v>
                </c:pt>
                <c:pt idx="10">
                  <c:v>2.6217228464419477E-2</c:v>
                </c:pt>
                <c:pt idx="11">
                  <c:v>1.8726591760299626E-2</c:v>
                </c:pt>
                <c:pt idx="12">
                  <c:v>5.9925093632958802E-2</c:v>
                </c:pt>
                <c:pt idx="13">
                  <c:v>3.7453183520599252E-2</c:v>
                </c:pt>
                <c:pt idx="14">
                  <c:v>0.23220973782771537</c:v>
                </c:pt>
                <c:pt idx="15">
                  <c:v>5.9925093632958802E-2</c:v>
                </c:pt>
                <c:pt idx="16">
                  <c:v>3.7453183520599252E-2</c:v>
                </c:pt>
                <c:pt idx="17">
                  <c:v>0</c:v>
                </c:pt>
                <c:pt idx="18">
                  <c:v>5.9925093632958802E-2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9-4E33-959E-A905687CC3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A9-4E33-959E-A905687CC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9.21'!$Y$44:$Y$60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4</c:v>
                </c:pt>
                <c:pt idx="4">
                  <c:v>29</c:v>
                </c:pt>
                <c:pt idx="5">
                  <c:v>14</c:v>
                </c:pt>
                <c:pt idx="6">
                  <c:v>15</c:v>
                </c:pt>
                <c:pt idx="7">
                  <c:v>9</c:v>
                </c:pt>
                <c:pt idx="8">
                  <c:v>22</c:v>
                </c:pt>
                <c:pt idx="9">
                  <c:v>15</c:v>
                </c:pt>
                <c:pt idx="10">
                  <c:v>9</c:v>
                </c:pt>
                <c:pt idx="11">
                  <c:v>8</c:v>
                </c:pt>
                <c:pt idx="12">
                  <c:v>11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CE-4550-A600-07C7472B9C06}"/>
            </c:ext>
          </c:extLst>
        </c:ser>
        <c:ser>
          <c:idx val="1"/>
          <c:order val="1"/>
          <c:tx>
            <c:strRef>
              <c:f>'Table 9.21'!$S$62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12</c:v>
                </c:pt>
                <c:pt idx="4">
                  <c:v>6</c:v>
                </c:pt>
                <c:pt idx="5">
                  <c:v>14</c:v>
                </c:pt>
                <c:pt idx="6">
                  <c:v>6</c:v>
                </c:pt>
                <c:pt idx="7">
                  <c:v>16</c:v>
                </c:pt>
                <c:pt idx="8">
                  <c:v>12</c:v>
                </c:pt>
                <c:pt idx="9">
                  <c:v>13</c:v>
                </c:pt>
                <c:pt idx="10">
                  <c:v>11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E-4550-A600-07C7472B9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9.21'!$Y$83:$Y$90</c:f>
              <c:numCache>
                <c:formatCode>#,##0</c:formatCode>
                <c:ptCount val="8"/>
                <c:pt idx="0">
                  <c:v>11</c:v>
                </c:pt>
                <c:pt idx="1">
                  <c:v>0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E-4F48-8F4B-8BA42C4E08C8}"/>
            </c:ext>
          </c:extLst>
        </c:ser>
        <c:ser>
          <c:idx val="1"/>
          <c:order val="1"/>
          <c:tx>
            <c:strRef>
              <c:f>'Table 9.21'!$S$92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9.21'!$Y$93:$Y$100</c:f>
              <c:numCache>
                <c:formatCode>#,##0</c:formatCode>
                <c:ptCount val="8"/>
                <c:pt idx="0">
                  <c:v>9</c:v>
                </c:pt>
                <c:pt idx="1">
                  <c:v>5</c:v>
                </c:pt>
                <c:pt idx="2">
                  <c:v>0</c:v>
                </c:pt>
                <c:pt idx="3">
                  <c:v>11</c:v>
                </c:pt>
                <c:pt idx="4">
                  <c:v>5</c:v>
                </c:pt>
                <c:pt idx="5">
                  <c:v>0</c:v>
                </c:pt>
                <c:pt idx="6">
                  <c:v>7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E-4F48-8F4B-8BA42C4E0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9.21'!$U$8:$Y$8</c:f>
              <c:numCache>
                <c:formatCode>#,##0</c:formatCode>
                <c:ptCount val="5"/>
                <c:pt idx="1">
                  <c:v>40246.9</c:v>
                </c:pt>
                <c:pt idx="2">
                  <c:v>32774.5</c:v>
                </c:pt>
                <c:pt idx="3">
                  <c:v>38622.050000000003</c:v>
                </c:pt>
                <c:pt idx="4">
                  <c:v>44849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D-44FA-BCCE-7A646B76BF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D-44FA-BCCE-7A646B76B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9.21'!$V$4:$Z$4</c:f>
              <c:numCache>
                <c:formatCode>#,##0</c:formatCode>
                <c:ptCount val="5"/>
                <c:pt idx="0">
                  <c:v>211</c:v>
                </c:pt>
                <c:pt idx="1">
                  <c:v>211</c:v>
                </c:pt>
                <c:pt idx="2">
                  <c:v>235</c:v>
                </c:pt>
                <c:pt idx="3">
                  <c:v>251</c:v>
                </c:pt>
                <c:pt idx="4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2-4B29-8FE9-65889E65E882}"/>
            </c:ext>
          </c:extLst>
        </c:ser>
        <c:ser>
          <c:idx val="1"/>
          <c:order val="1"/>
          <c:tx>
            <c:strRef>
              <c:f>'Table 9.21'!$S$7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9.21'!$V$7:$Z$7</c:f>
              <c:numCache>
                <c:formatCode>#,##0</c:formatCode>
                <c:ptCount val="5"/>
                <c:pt idx="0">
                  <c:v>138</c:v>
                </c:pt>
                <c:pt idx="1">
                  <c:v>124</c:v>
                </c:pt>
                <c:pt idx="2">
                  <c:v>155</c:v>
                </c:pt>
                <c:pt idx="3">
                  <c:v>151</c:v>
                </c:pt>
                <c:pt idx="4">
                  <c:v>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2-4B29-8FE9-65889E65E882}"/>
            </c:ext>
          </c:extLst>
        </c:ser>
        <c:ser>
          <c:idx val="2"/>
          <c:order val="2"/>
          <c:tx>
            <c:strRef>
              <c:f>'Table 9.21'!$S$11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9.21'!$V$11:$Z$11</c:f>
              <c:numCache>
                <c:formatCode>#,##0</c:formatCode>
                <c:ptCount val="5"/>
                <c:pt idx="0">
                  <c:v>172</c:v>
                </c:pt>
                <c:pt idx="1">
                  <c:v>179</c:v>
                </c:pt>
                <c:pt idx="2">
                  <c:v>199</c:v>
                </c:pt>
                <c:pt idx="3">
                  <c:v>205</c:v>
                </c:pt>
                <c:pt idx="4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B2-4B29-8FE9-65889E65E882}"/>
            </c:ext>
          </c:extLst>
        </c:ser>
        <c:ser>
          <c:idx val="3"/>
          <c:order val="3"/>
          <c:tx>
            <c:strRef>
              <c:f>'Table 9.21'!$S$12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9.21'!$V$12:$Z$12</c:f>
              <c:numCache>
                <c:formatCode>#,##0</c:formatCode>
                <c:ptCount val="5"/>
                <c:pt idx="0">
                  <c:v>41</c:v>
                </c:pt>
                <c:pt idx="1">
                  <c:v>33</c:v>
                </c:pt>
                <c:pt idx="2">
                  <c:v>41</c:v>
                </c:pt>
                <c:pt idx="3">
                  <c:v>46</c:v>
                </c:pt>
                <c:pt idx="4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B2-4B29-8FE9-65889E65E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9.21'!$AB$15:$AB$33</c:f>
              <c:numCache>
                <c:formatCode>0.0%</c:formatCode>
                <c:ptCount val="19"/>
                <c:pt idx="0">
                  <c:v>0.18352059925093633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9.7378277153558054E-2</c:v>
                </c:pt>
                <c:pt idx="5">
                  <c:v>0</c:v>
                </c:pt>
                <c:pt idx="6">
                  <c:v>2.247191011235955E-2</c:v>
                </c:pt>
                <c:pt idx="7">
                  <c:v>7.116104868913857E-2</c:v>
                </c:pt>
                <c:pt idx="8">
                  <c:v>0</c:v>
                </c:pt>
                <c:pt idx="9">
                  <c:v>0</c:v>
                </c:pt>
                <c:pt idx="10">
                  <c:v>2.6217228464419477E-2</c:v>
                </c:pt>
                <c:pt idx="11">
                  <c:v>1.8726591760299626E-2</c:v>
                </c:pt>
                <c:pt idx="12">
                  <c:v>5.9925093632958802E-2</c:v>
                </c:pt>
                <c:pt idx="13">
                  <c:v>3.7453183520599252E-2</c:v>
                </c:pt>
                <c:pt idx="14">
                  <c:v>0.23220973782771537</c:v>
                </c:pt>
                <c:pt idx="15">
                  <c:v>5.9925093632958802E-2</c:v>
                </c:pt>
                <c:pt idx="16">
                  <c:v>3.7453183520599252E-2</c:v>
                </c:pt>
                <c:pt idx="17">
                  <c:v>0</c:v>
                </c:pt>
                <c:pt idx="18">
                  <c:v>5.9925093632958802E-2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8-4708-BDEF-74750A5B2C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8-4708-BDEF-74750A5B2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4</c:v>
                </c:pt>
                <c:pt idx="4">
                  <c:v>17</c:v>
                </c:pt>
                <c:pt idx="5">
                  <c:v>22</c:v>
                </c:pt>
                <c:pt idx="6">
                  <c:v>12</c:v>
                </c:pt>
                <c:pt idx="7">
                  <c:v>11</c:v>
                </c:pt>
                <c:pt idx="8">
                  <c:v>19</c:v>
                </c:pt>
                <c:pt idx="9">
                  <c:v>11</c:v>
                </c:pt>
                <c:pt idx="10">
                  <c:v>10</c:v>
                </c:pt>
                <c:pt idx="11">
                  <c:v>8</c:v>
                </c:pt>
                <c:pt idx="12">
                  <c:v>8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4-4907-A05E-4453799DB86D}"/>
            </c:ext>
          </c:extLst>
        </c:ser>
        <c:ser>
          <c:idx val="1"/>
          <c:order val="1"/>
          <c:tx>
            <c:strRef>
              <c:f>'Table 9.21'!$S$62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9.21'!$Z$63:$Z$79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3</c:v>
                </c:pt>
                <c:pt idx="3">
                  <c:v>15</c:v>
                </c:pt>
                <c:pt idx="4">
                  <c:v>6</c:v>
                </c:pt>
                <c:pt idx="5">
                  <c:v>17</c:v>
                </c:pt>
                <c:pt idx="6">
                  <c:v>11</c:v>
                </c:pt>
                <c:pt idx="7">
                  <c:v>13</c:v>
                </c:pt>
                <c:pt idx="8">
                  <c:v>19</c:v>
                </c:pt>
                <c:pt idx="9">
                  <c:v>9</c:v>
                </c:pt>
                <c:pt idx="10">
                  <c:v>10</c:v>
                </c:pt>
                <c:pt idx="11">
                  <c:v>9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4-4907-A05E-4453799D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9.21'!$Z$83:$Z$90</c:f>
              <c:numCache>
                <c:formatCode>#,##0</c:formatCode>
                <c:ptCount val="8"/>
                <c:pt idx="0">
                  <c:v>12</c:v>
                </c:pt>
                <c:pt idx="1">
                  <c:v>3</c:v>
                </c:pt>
                <c:pt idx="2">
                  <c:v>13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17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0-42F1-BF3F-12CAC83CB0DF}"/>
            </c:ext>
          </c:extLst>
        </c:ser>
        <c:ser>
          <c:idx val="1"/>
          <c:order val="1"/>
          <c:tx>
            <c:strRef>
              <c:f>'Table 9.21'!$S$92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9.21'!$Z$93:$Z$100</c:f>
              <c:numCache>
                <c:formatCode>#,##0</c:formatCode>
                <c:ptCount val="8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16</c:v>
                </c:pt>
                <c:pt idx="4">
                  <c:v>9</c:v>
                </c:pt>
                <c:pt idx="5">
                  <c:v>0</c:v>
                </c:pt>
                <c:pt idx="6">
                  <c:v>8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0-42F1-BF3F-12CAC83CB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9.3'!$U$4:$Y$4</c:f>
              <c:numCache>
                <c:formatCode>#,##0</c:formatCode>
                <c:ptCount val="5"/>
                <c:pt idx="1">
                  <c:v>12415</c:v>
                </c:pt>
                <c:pt idx="2">
                  <c:v>11638</c:v>
                </c:pt>
                <c:pt idx="3">
                  <c:v>12392</c:v>
                </c:pt>
                <c:pt idx="4">
                  <c:v>12802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0-420C-A421-34097F43FD95}"/>
            </c:ext>
          </c:extLst>
        </c:ser>
        <c:ser>
          <c:idx val="1"/>
          <c:order val="1"/>
          <c:tx>
            <c:strRef>
              <c:f>'Table 9.3'!$S$7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9.3'!$U$7:$Y$7</c:f>
              <c:numCache>
                <c:formatCode>#,##0</c:formatCode>
                <c:ptCount val="5"/>
                <c:pt idx="1">
                  <c:v>8538</c:v>
                </c:pt>
                <c:pt idx="2">
                  <c:v>7823</c:v>
                </c:pt>
                <c:pt idx="3">
                  <c:v>8698</c:v>
                </c:pt>
                <c:pt idx="4">
                  <c:v>8636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60-420C-A421-34097F43FD95}"/>
            </c:ext>
          </c:extLst>
        </c:ser>
        <c:ser>
          <c:idx val="2"/>
          <c:order val="2"/>
          <c:tx>
            <c:strRef>
              <c:f>'Table 9.3'!$S$11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9.3'!$U$11:$Y$11</c:f>
              <c:numCache>
                <c:formatCode>#,##0</c:formatCode>
                <c:ptCount val="5"/>
                <c:pt idx="1">
                  <c:v>9554</c:v>
                </c:pt>
                <c:pt idx="2">
                  <c:v>9435</c:v>
                </c:pt>
                <c:pt idx="3">
                  <c:v>9628</c:v>
                </c:pt>
                <c:pt idx="4">
                  <c:v>10050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60-420C-A421-34097F43FD95}"/>
            </c:ext>
          </c:extLst>
        </c:ser>
        <c:ser>
          <c:idx val="3"/>
          <c:order val="3"/>
          <c:tx>
            <c:strRef>
              <c:f>'Table 9.3'!$S$12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9.3'!$U$12:$Y$12</c:f>
              <c:numCache>
                <c:formatCode>#,##0</c:formatCode>
                <c:ptCount val="5"/>
                <c:pt idx="1">
                  <c:v>2866</c:v>
                </c:pt>
                <c:pt idx="2">
                  <c:v>2202</c:v>
                </c:pt>
                <c:pt idx="3">
                  <c:v>2766</c:v>
                </c:pt>
                <c:pt idx="4">
                  <c:v>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60-420C-A421-34097F43F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9.21'!$V$8:$Z$8</c:f>
              <c:numCache>
                <c:formatCode>#,##0</c:formatCode>
                <c:ptCount val="5"/>
                <c:pt idx="0">
                  <c:v>40246.9</c:v>
                </c:pt>
                <c:pt idx="1">
                  <c:v>32774.5</c:v>
                </c:pt>
                <c:pt idx="2">
                  <c:v>38622.050000000003</c:v>
                </c:pt>
                <c:pt idx="3">
                  <c:v>44849</c:v>
                </c:pt>
                <c:pt idx="4">
                  <c:v>38502.11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9-4AAF-BBFE-0ADE84D920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9-4AAF-BBFE-0ADE84D92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9.22'!$U$4:$Y$4</c:f>
              <c:numCache>
                <c:formatCode>#,##0</c:formatCode>
                <c:ptCount val="5"/>
                <c:pt idx="1">
                  <c:v>313</c:v>
                </c:pt>
                <c:pt idx="2">
                  <c:v>314</c:v>
                </c:pt>
                <c:pt idx="3">
                  <c:v>326</c:v>
                </c:pt>
                <c:pt idx="4">
                  <c:v>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A-4270-8F69-F6385DD9C312}"/>
            </c:ext>
          </c:extLst>
        </c:ser>
        <c:ser>
          <c:idx val="1"/>
          <c:order val="1"/>
          <c:tx>
            <c:strRef>
              <c:f>'Table 9.22'!$S$7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9.22'!$U$7:$Y$7</c:f>
              <c:numCache>
                <c:formatCode>#,##0</c:formatCode>
                <c:ptCount val="5"/>
                <c:pt idx="1">
                  <c:v>187</c:v>
                </c:pt>
                <c:pt idx="2">
                  <c:v>190</c:v>
                </c:pt>
                <c:pt idx="3">
                  <c:v>205</c:v>
                </c:pt>
                <c:pt idx="4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A-4270-8F69-F6385DD9C312}"/>
            </c:ext>
          </c:extLst>
        </c:ser>
        <c:ser>
          <c:idx val="2"/>
          <c:order val="2"/>
          <c:tx>
            <c:strRef>
              <c:f>'Table 9.22'!$S$11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9.22'!$U$11:$Y$11</c:f>
              <c:numCache>
                <c:formatCode>#,##0</c:formatCode>
                <c:ptCount val="5"/>
                <c:pt idx="1">
                  <c:v>282</c:v>
                </c:pt>
                <c:pt idx="2">
                  <c:v>287</c:v>
                </c:pt>
                <c:pt idx="3">
                  <c:v>308</c:v>
                </c:pt>
                <c:pt idx="4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A-4270-8F69-F6385DD9C312}"/>
            </c:ext>
          </c:extLst>
        </c:ser>
        <c:ser>
          <c:idx val="3"/>
          <c:order val="3"/>
          <c:tx>
            <c:strRef>
              <c:f>'Table 9.22'!$S$12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9.22'!$U$12:$Y$12</c:f>
              <c:numCache>
                <c:formatCode>#,##0</c:formatCode>
                <c:ptCount val="5"/>
                <c:pt idx="1">
                  <c:v>28</c:v>
                </c:pt>
                <c:pt idx="2">
                  <c:v>24</c:v>
                </c:pt>
                <c:pt idx="3">
                  <c:v>22</c:v>
                </c:pt>
                <c:pt idx="4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8A-4270-8F69-F6385DD9C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9.22'!$AB$15:$AB$33</c:f>
              <c:numCache>
                <c:formatCode>0.0%</c:formatCode>
                <c:ptCount val="19"/>
                <c:pt idx="0">
                  <c:v>0.22935779816513763</c:v>
                </c:pt>
                <c:pt idx="1">
                  <c:v>2.1406727828746176E-2</c:v>
                </c:pt>
                <c:pt idx="2">
                  <c:v>2.1406727828746176E-2</c:v>
                </c:pt>
                <c:pt idx="3">
                  <c:v>0</c:v>
                </c:pt>
                <c:pt idx="4">
                  <c:v>5.8103975535168197E-2</c:v>
                </c:pt>
                <c:pt idx="5">
                  <c:v>0</c:v>
                </c:pt>
                <c:pt idx="6">
                  <c:v>7.64525993883792E-2</c:v>
                </c:pt>
                <c:pt idx="7">
                  <c:v>0.13455657492354739</c:v>
                </c:pt>
                <c:pt idx="8">
                  <c:v>3.0581039755351681E-2</c:v>
                </c:pt>
                <c:pt idx="9">
                  <c:v>0</c:v>
                </c:pt>
                <c:pt idx="10">
                  <c:v>1.5290519877675841E-2</c:v>
                </c:pt>
                <c:pt idx="11">
                  <c:v>0</c:v>
                </c:pt>
                <c:pt idx="12">
                  <c:v>4.8929663608562692E-2</c:v>
                </c:pt>
                <c:pt idx="13">
                  <c:v>2.1406727828746176E-2</c:v>
                </c:pt>
                <c:pt idx="14">
                  <c:v>0.19877675840978593</c:v>
                </c:pt>
                <c:pt idx="15">
                  <c:v>4.2813455657492352E-2</c:v>
                </c:pt>
                <c:pt idx="16">
                  <c:v>1.834862385321101E-2</c:v>
                </c:pt>
                <c:pt idx="17">
                  <c:v>9.1743119266055051E-3</c:v>
                </c:pt>
                <c:pt idx="18">
                  <c:v>2.1406727828746176E-2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A-4E65-B353-3787054344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A-4E65-B353-378705434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9.22'!$Y$44:$Y$60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10</c:v>
                </c:pt>
                <c:pt idx="3">
                  <c:v>20</c:v>
                </c:pt>
                <c:pt idx="4">
                  <c:v>29</c:v>
                </c:pt>
                <c:pt idx="5">
                  <c:v>20</c:v>
                </c:pt>
                <c:pt idx="6">
                  <c:v>6</c:v>
                </c:pt>
                <c:pt idx="7">
                  <c:v>19</c:v>
                </c:pt>
                <c:pt idx="8">
                  <c:v>21</c:v>
                </c:pt>
                <c:pt idx="9">
                  <c:v>15</c:v>
                </c:pt>
                <c:pt idx="10">
                  <c:v>23</c:v>
                </c:pt>
                <c:pt idx="11">
                  <c:v>4</c:v>
                </c:pt>
                <c:pt idx="12">
                  <c:v>9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5-4637-8B45-D17C01B6A52E}"/>
            </c:ext>
          </c:extLst>
        </c:ser>
        <c:ser>
          <c:idx val="1"/>
          <c:order val="1"/>
          <c:tx>
            <c:strRef>
              <c:f>'Table 9.22'!$S$62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9.22'!$Y$63:$Y$79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13</c:v>
                </c:pt>
                <c:pt idx="3">
                  <c:v>23</c:v>
                </c:pt>
                <c:pt idx="4">
                  <c:v>15</c:v>
                </c:pt>
                <c:pt idx="5">
                  <c:v>24</c:v>
                </c:pt>
                <c:pt idx="6">
                  <c:v>7</c:v>
                </c:pt>
                <c:pt idx="7">
                  <c:v>5</c:v>
                </c:pt>
                <c:pt idx="8">
                  <c:v>11</c:v>
                </c:pt>
                <c:pt idx="9">
                  <c:v>10</c:v>
                </c:pt>
                <c:pt idx="10">
                  <c:v>13</c:v>
                </c:pt>
                <c:pt idx="11">
                  <c:v>7</c:v>
                </c:pt>
                <c:pt idx="12">
                  <c:v>8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5-4637-8B45-D17C01B6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9.22'!$Y$83:$Y$90</c:f>
              <c:numCache>
                <c:formatCode>#,##0</c:formatCode>
                <c:ptCount val="8"/>
                <c:pt idx="0">
                  <c:v>15</c:v>
                </c:pt>
                <c:pt idx="1">
                  <c:v>8</c:v>
                </c:pt>
                <c:pt idx="2">
                  <c:v>18</c:v>
                </c:pt>
                <c:pt idx="3">
                  <c:v>8</c:v>
                </c:pt>
                <c:pt idx="4">
                  <c:v>3</c:v>
                </c:pt>
                <c:pt idx="5">
                  <c:v>0</c:v>
                </c:pt>
                <c:pt idx="6">
                  <c:v>16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2-4C42-84DE-59AF803FFF0D}"/>
            </c:ext>
          </c:extLst>
        </c:ser>
        <c:ser>
          <c:idx val="1"/>
          <c:order val="1"/>
          <c:tx>
            <c:strRef>
              <c:f>'Table 9.22'!$S$92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9.22'!$Y$93:$Y$100</c:f>
              <c:numCache>
                <c:formatCode>#,##0</c:formatCode>
                <c:ptCount val="8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15</c:v>
                </c:pt>
                <c:pt idx="4">
                  <c:v>16</c:v>
                </c:pt>
                <c:pt idx="5">
                  <c:v>4</c:v>
                </c:pt>
                <c:pt idx="6">
                  <c:v>3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2-4C42-84DE-59AF803FF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9.22'!$U$8:$Y$8</c:f>
              <c:numCache>
                <c:formatCode>#,##0</c:formatCode>
                <c:ptCount val="5"/>
                <c:pt idx="1">
                  <c:v>43511.839999999997</c:v>
                </c:pt>
                <c:pt idx="2">
                  <c:v>46013.48</c:v>
                </c:pt>
                <c:pt idx="3">
                  <c:v>46550.25</c:v>
                </c:pt>
                <c:pt idx="4">
                  <c:v>53078.98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F2-488A-A2F7-E9923611C59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2-488A-A2F7-E992361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9.22'!$V$4:$Z$4</c:f>
              <c:numCache>
                <c:formatCode>#,##0</c:formatCode>
                <c:ptCount val="5"/>
                <c:pt idx="0">
                  <c:v>313</c:v>
                </c:pt>
                <c:pt idx="1">
                  <c:v>314</c:v>
                </c:pt>
                <c:pt idx="2">
                  <c:v>326</c:v>
                </c:pt>
                <c:pt idx="3">
                  <c:v>324</c:v>
                </c:pt>
                <c:pt idx="4">
                  <c:v>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C-43C4-9CA2-FD46118C1CBC}"/>
            </c:ext>
          </c:extLst>
        </c:ser>
        <c:ser>
          <c:idx val="1"/>
          <c:order val="1"/>
          <c:tx>
            <c:strRef>
              <c:f>'Table 9.22'!$S$7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9.22'!$V$7:$Z$7</c:f>
              <c:numCache>
                <c:formatCode>#,##0</c:formatCode>
                <c:ptCount val="5"/>
                <c:pt idx="0">
                  <c:v>187</c:v>
                </c:pt>
                <c:pt idx="1">
                  <c:v>190</c:v>
                </c:pt>
                <c:pt idx="2">
                  <c:v>205</c:v>
                </c:pt>
                <c:pt idx="3">
                  <c:v>195</c:v>
                </c:pt>
                <c:pt idx="4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C-43C4-9CA2-FD46118C1CBC}"/>
            </c:ext>
          </c:extLst>
        </c:ser>
        <c:ser>
          <c:idx val="2"/>
          <c:order val="2"/>
          <c:tx>
            <c:strRef>
              <c:f>'Table 9.22'!$S$11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9.22'!$V$11:$Z$11</c:f>
              <c:numCache>
                <c:formatCode>#,##0</c:formatCode>
                <c:ptCount val="5"/>
                <c:pt idx="0">
                  <c:v>282</c:v>
                </c:pt>
                <c:pt idx="1">
                  <c:v>287</c:v>
                </c:pt>
                <c:pt idx="2">
                  <c:v>308</c:v>
                </c:pt>
                <c:pt idx="3">
                  <c:v>296</c:v>
                </c:pt>
                <c:pt idx="4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C-43C4-9CA2-FD46118C1CBC}"/>
            </c:ext>
          </c:extLst>
        </c:ser>
        <c:ser>
          <c:idx val="3"/>
          <c:order val="3"/>
          <c:tx>
            <c:strRef>
              <c:f>'Table 9.22'!$S$12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9.22'!$V$12:$Z$12</c:f>
              <c:numCache>
                <c:formatCode>#,##0</c:formatCode>
                <c:ptCount val="5"/>
                <c:pt idx="0">
                  <c:v>28</c:v>
                </c:pt>
                <c:pt idx="1">
                  <c:v>24</c:v>
                </c:pt>
                <c:pt idx="2">
                  <c:v>22</c:v>
                </c:pt>
                <c:pt idx="3">
                  <c:v>28</c:v>
                </c:pt>
                <c:pt idx="4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2C-43C4-9CA2-FD46118C1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9.22'!$AB$15:$AB$33</c:f>
              <c:numCache>
                <c:formatCode>0.0%</c:formatCode>
                <c:ptCount val="19"/>
                <c:pt idx="0">
                  <c:v>0.22935779816513763</c:v>
                </c:pt>
                <c:pt idx="1">
                  <c:v>2.1406727828746176E-2</c:v>
                </c:pt>
                <c:pt idx="2">
                  <c:v>2.1406727828746176E-2</c:v>
                </c:pt>
                <c:pt idx="3">
                  <c:v>0</c:v>
                </c:pt>
                <c:pt idx="4">
                  <c:v>5.8103975535168197E-2</c:v>
                </c:pt>
                <c:pt idx="5">
                  <c:v>0</c:v>
                </c:pt>
                <c:pt idx="6">
                  <c:v>7.64525993883792E-2</c:v>
                </c:pt>
                <c:pt idx="7">
                  <c:v>0.13455657492354739</c:v>
                </c:pt>
                <c:pt idx="8">
                  <c:v>3.0581039755351681E-2</c:v>
                </c:pt>
                <c:pt idx="9">
                  <c:v>0</c:v>
                </c:pt>
                <c:pt idx="10">
                  <c:v>1.5290519877675841E-2</c:v>
                </c:pt>
                <c:pt idx="11">
                  <c:v>0</c:v>
                </c:pt>
                <c:pt idx="12">
                  <c:v>4.8929663608562692E-2</c:v>
                </c:pt>
                <c:pt idx="13">
                  <c:v>2.1406727828746176E-2</c:v>
                </c:pt>
                <c:pt idx="14">
                  <c:v>0.19877675840978593</c:v>
                </c:pt>
                <c:pt idx="15">
                  <c:v>4.2813455657492352E-2</c:v>
                </c:pt>
                <c:pt idx="16">
                  <c:v>1.834862385321101E-2</c:v>
                </c:pt>
                <c:pt idx="17">
                  <c:v>9.1743119266055051E-3</c:v>
                </c:pt>
                <c:pt idx="18">
                  <c:v>2.1406727828746176E-2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E-432A-88D2-C1C6F46679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8E-432A-88D2-C1C6F4667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17</c:v>
                </c:pt>
                <c:pt idx="4">
                  <c:v>29</c:v>
                </c:pt>
                <c:pt idx="5">
                  <c:v>20</c:v>
                </c:pt>
                <c:pt idx="6">
                  <c:v>4</c:v>
                </c:pt>
                <c:pt idx="7">
                  <c:v>13</c:v>
                </c:pt>
                <c:pt idx="8">
                  <c:v>32</c:v>
                </c:pt>
                <c:pt idx="9">
                  <c:v>18</c:v>
                </c:pt>
                <c:pt idx="10">
                  <c:v>22</c:v>
                </c:pt>
                <c:pt idx="11">
                  <c:v>9</c:v>
                </c:pt>
                <c:pt idx="12">
                  <c:v>4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6-409B-8366-70DEF68A8C7C}"/>
            </c:ext>
          </c:extLst>
        </c:ser>
        <c:ser>
          <c:idx val="1"/>
          <c:order val="1"/>
          <c:tx>
            <c:strRef>
              <c:f>'Table 9.22'!$S$62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21</c:v>
                </c:pt>
                <c:pt idx="3">
                  <c:v>19</c:v>
                </c:pt>
                <c:pt idx="4">
                  <c:v>18</c:v>
                </c:pt>
                <c:pt idx="5">
                  <c:v>3</c:v>
                </c:pt>
                <c:pt idx="6">
                  <c:v>20</c:v>
                </c:pt>
                <c:pt idx="7">
                  <c:v>3</c:v>
                </c:pt>
                <c:pt idx="8">
                  <c:v>16</c:v>
                </c:pt>
                <c:pt idx="9">
                  <c:v>17</c:v>
                </c:pt>
                <c:pt idx="10">
                  <c:v>7</c:v>
                </c:pt>
                <c:pt idx="11">
                  <c:v>7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6-409B-8366-70DEF68A8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9.22'!$Z$83:$Z$90</c:f>
              <c:numCache>
                <c:formatCode>#,##0</c:formatCode>
                <c:ptCount val="8"/>
                <c:pt idx="0">
                  <c:v>14</c:v>
                </c:pt>
                <c:pt idx="1">
                  <c:v>6</c:v>
                </c:pt>
                <c:pt idx="2">
                  <c:v>11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0-477A-983A-5DA441013E3C}"/>
            </c:ext>
          </c:extLst>
        </c:ser>
        <c:ser>
          <c:idx val="1"/>
          <c:order val="1"/>
          <c:tx>
            <c:strRef>
              <c:f>'Table 9.22'!$S$92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9.22'!$Z$93:$Z$100</c:f>
              <c:numCache>
                <c:formatCode>#,##0</c:formatCode>
                <c:ptCount val="8"/>
                <c:pt idx="0">
                  <c:v>8</c:v>
                </c:pt>
                <c:pt idx="1">
                  <c:v>12</c:v>
                </c:pt>
                <c:pt idx="2">
                  <c:v>6</c:v>
                </c:pt>
                <c:pt idx="3">
                  <c:v>12</c:v>
                </c:pt>
                <c:pt idx="4">
                  <c:v>12</c:v>
                </c:pt>
                <c:pt idx="5">
                  <c:v>5</c:v>
                </c:pt>
                <c:pt idx="6">
                  <c:v>9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0-477A-983A-5DA441013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9.3'!$AB$15:$AB$33</c:f>
              <c:numCache>
                <c:formatCode>0.0%</c:formatCode>
                <c:ptCount val="19"/>
                <c:pt idx="0">
                  <c:v>0.12672846072025529</c:v>
                </c:pt>
                <c:pt idx="1">
                  <c:v>8.1446588664336725E-2</c:v>
                </c:pt>
                <c:pt idx="2">
                  <c:v>5.8577723750189943E-2</c:v>
                </c:pt>
                <c:pt idx="3">
                  <c:v>2.3856556754292661E-2</c:v>
                </c:pt>
                <c:pt idx="4">
                  <c:v>5.7286126728460722E-2</c:v>
                </c:pt>
                <c:pt idx="5">
                  <c:v>2.2640936027959278E-2</c:v>
                </c:pt>
                <c:pt idx="6">
                  <c:v>8.1522564959732563E-2</c:v>
                </c:pt>
                <c:pt idx="7">
                  <c:v>5.2727549004710529E-2</c:v>
                </c:pt>
                <c:pt idx="8">
                  <c:v>2.4768272299042698E-2</c:v>
                </c:pt>
                <c:pt idx="9">
                  <c:v>1.3675733171250571E-3</c:v>
                </c:pt>
                <c:pt idx="10">
                  <c:v>1.732259535025072E-2</c:v>
                </c:pt>
                <c:pt idx="11">
                  <c:v>1.5575140556146483E-2</c:v>
                </c:pt>
                <c:pt idx="12">
                  <c:v>3.3049688497188874E-2</c:v>
                </c:pt>
                <c:pt idx="13">
                  <c:v>9.1551435951982979E-2</c:v>
                </c:pt>
                <c:pt idx="14">
                  <c:v>4.2470749126272606E-2</c:v>
                </c:pt>
                <c:pt idx="15">
                  <c:v>5.895760522716912E-2</c:v>
                </c:pt>
                <c:pt idx="16">
                  <c:v>7.1113812490502956E-2</c:v>
                </c:pt>
                <c:pt idx="17">
                  <c:v>8.0534873119586688E-3</c:v>
                </c:pt>
                <c:pt idx="18">
                  <c:v>4.0571341741376693E-2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A1-4F0F-AC2A-362A166A23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A1-4F0F-AC2A-362A166A2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9.22'!$V$8:$Z$8</c:f>
              <c:numCache>
                <c:formatCode>#,##0</c:formatCode>
                <c:ptCount val="5"/>
                <c:pt idx="0">
                  <c:v>43511.839999999997</c:v>
                </c:pt>
                <c:pt idx="1">
                  <c:v>46013.48</c:v>
                </c:pt>
                <c:pt idx="2">
                  <c:v>46550.25</c:v>
                </c:pt>
                <c:pt idx="3">
                  <c:v>53078.98</c:v>
                </c:pt>
                <c:pt idx="4">
                  <c:v>55335.5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50-4FE7-838A-1B40C2AA516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50-4FE7-838A-1B40C2AA5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9.23'!$U$4:$Y$4</c:f>
              <c:numCache>
                <c:formatCode>#,##0</c:formatCode>
                <c:ptCount val="5"/>
                <c:pt idx="1">
                  <c:v>701</c:v>
                </c:pt>
                <c:pt idx="2">
                  <c:v>702</c:v>
                </c:pt>
                <c:pt idx="3">
                  <c:v>595</c:v>
                </c:pt>
                <c:pt idx="4">
                  <c:v>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0-4302-905B-241B464D99A2}"/>
            </c:ext>
          </c:extLst>
        </c:ser>
        <c:ser>
          <c:idx val="1"/>
          <c:order val="1"/>
          <c:tx>
            <c:strRef>
              <c:f>'Table 9.23'!$S$7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9.23'!$U$7:$Y$7</c:f>
              <c:numCache>
                <c:formatCode>#,##0</c:formatCode>
                <c:ptCount val="5"/>
                <c:pt idx="1">
                  <c:v>511</c:v>
                </c:pt>
                <c:pt idx="2">
                  <c:v>518</c:v>
                </c:pt>
                <c:pt idx="3">
                  <c:v>451</c:v>
                </c:pt>
                <c:pt idx="4">
                  <c:v>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C0-4302-905B-241B464D99A2}"/>
            </c:ext>
          </c:extLst>
        </c:ser>
        <c:ser>
          <c:idx val="2"/>
          <c:order val="2"/>
          <c:tx>
            <c:strRef>
              <c:f>'Table 9.23'!$S$11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9.23'!$U$11:$Y$11</c:f>
              <c:numCache>
                <c:formatCode>#,##0</c:formatCode>
                <c:ptCount val="5"/>
                <c:pt idx="1">
                  <c:v>698</c:v>
                </c:pt>
                <c:pt idx="2">
                  <c:v>698</c:v>
                </c:pt>
                <c:pt idx="3">
                  <c:v>592</c:v>
                </c:pt>
                <c:pt idx="4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C0-4302-905B-241B464D99A2}"/>
            </c:ext>
          </c:extLst>
        </c:ser>
        <c:ser>
          <c:idx val="3"/>
          <c:order val="3"/>
          <c:tx>
            <c:strRef>
              <c:f>'Table 9.23'!$S$12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9.23'!$U$12:$Y$12</c:f>
              <c:numCache>
                <c:formatCode>#,##0</c:formatCode>
                <c:ptCount val="5"/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C0-4302-905B-241B464D9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9.23'!$AB$15:$AB$33</c:f>
              <c:numCache>
                <c:formatCode>0.0%</c:formatCode>
                <c:ptCount val="19"/>
                <c:pt idx="0">
                  <c:v>3.4108527131782945E-2</c:v>
                </c:pt>
                <c:pt idx="1">
                  <c:v>7.7519379844961239E-3</c:v>
                </c:pt>
                <c:pt idx="2">
                  <c:v>6.2015503875968991E-3</c:v>
                </c:pt>
                <c:pt idx="3">
                  <c:v>0</c:v>
                </c:pt>
                <c:pt idx="4">
                  <c:v>3.565891472868217E-2</c:v>
                </c:pt>
                <c:pt idx="5">
                  <c:v>0</c:v>
                </c:pt>
                <c:pt idx="6">
                  <c:v>0.14108527131782947</c:v>
                </c:pt>
                <c:pt idx="7">
                  <c:v>2.9457364341085271E-2</c:v>
                </c:pt>
                <c:pt idx="8">
                  <c:v>2.7906976744186046E-2</c:v>
                </c:pt>
                <c:pt idx="9">
                  <c:v>0</c:v>
                </c:pt>
                <c:pt idx="10">
                  <c:v>4.6511627906976744E-3</c:v>
                </c:pt>
                <c:pt idx="11">
                  <c:v>0</c:v>
                </c:pt>
                <c:pt idx="12">
                  <c:v>5.7364341085271317E-2</c:v>
                </c:pt>
                <c:pt idx="13">
                  <c:v>1.8604651162790697E-2</c:v>
                </c:pt>
                <c:pt idx="14">
                  <c:v>0.15503875968992248</c:v>
                </c:pt>
                <c:pt idx="15">
                  <c:v>0.15658914728682172</c:v>
                </c:pt>
                <c:pt idx="16">
                  <c:v>0.27751937984496122</c:v>
                </c:pt>
                <c:pt idx="17">
                  <c:v>0</c:v>
                </c:pt>
                <c:pt idx="18">
                  <c:v>4.3410852713178294E-2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5-467F-8F0B-316FBC2896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5-467F-8F0B-316FBC289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9.23'!$Y$44:$Y$60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13</c:v>
                </c:pt>
                <c:pt idx="3">
                  <c:v>30</c:v>
                </c:pt>
                <c:pt idx="4">
                  <c:v>46</c:v>
                </c:pt>
                <c:pt idx="5">
                  <c:v>40</c:v>
                </c:pt>
                <c:pt idx="6">
                  <c:v>18</c:v>
                </c:pt>
                <c:pt idx="7">
                  <c:v>44</c:v>
                </c:pt>
                <c:pt idx="8">
                  <c:v>40</c:v>
                </c:pt>
                <c:pt idx="9">
                  <c:v>28</c:v>
                </c:pt>
                <c:pt idx="10">
                  <c:v>16</c:v>
                </c:pt>
                <c:pt idx="11">
                  <c:v>19</c:v>
                </c:pt>
                <c:pt idx="12">
                  <c:v>5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6-4919-81D1-7CC8AAEEE8AF}"/>
            </c:ext>
          </c:extLst>
        </c:ser>
        <c:ser>
          <c:idx val="1"/>
          <c:order val="1"/>
          <c:tx>
            <c:strRef>
              <c:f>'Table 9.23'!$S$62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38</c:v>
                </c:pt>
                <c:pt idx="3">
                  <c:v>28</c:v>
                </c:pt>
                <c:pt idx="4">
                  <c:v>56</c:v>
                </c:pt>
                <c:pt idx="5">
                  <c:v>42</c:v>
                </c:pt>
                <c:pt idx="6">
                  <c:v>33</c:v>
                </c:pt>
                <c:pt idx="7">
                  <c:v>45</c:v>
                </c:pt>
                <c:pt idx="8">
                  <c:v>31</c:v>
                </c:pt>
                <c:pt idx="9">
                  <c:v>28</c:v>
                </c:pt>
                <c:pt idx="10">
                  <c:v>14</c:v>
                </c:pt>
                <c:pt idx="11">
                  <c:v>26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16-4919-81D1-7CC8AAEE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9.23'!$Y$83:$Y$90</c:f>
              <c:numCache>
                <c:formatCode>#,##0</c:formatCode>
                <c:ptCount val="8"/>
                <c:pt idx="0">
                  <c:v>8</c:v>
                </c:pt>
                <c:pt idx="1">
                  <c:v>23</c:v>
                </c:pt>
                <c:pt idx="2">
                  <c:v>25</c:v>
                </c:pt>
                <c:pt idx="3">
                  <c:v>43</c:v>
                </c:pt>
                <c:pt idx="4">
                  <c:v>5</c:v>
                </c:pt>
                <c:pt idx="5">
                  <c:v>3</c:v>
                </c:pt>
                <c:pt idx="6">
                  <c:v>20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C-4CE6-AE4C-6BC7D1453102}"/>
            </c:ext>
          </c:extLst>
        </c:ser>
        <c:ser>
          <c:idx val="1"/>
          <c:order val="1"/>
          <c:tx>
            <c:strRef>
              <c:f>'Table 9.23'!$S$92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9.23'!$Y$93:$Y$100</c:f>
              <c:numCache>
                <c:formatCode>#,##0</c:formatCode>
                <c:ptCount val="8"/>
                <c:pt idx="0">
                  <c:v>7</c:v>
                </c:pt>
                <c:pt idx="1">
                  <c:v>38</c:v>
                </c:pt>
                <c:pt idx="2">
                  <c:v>5</c:v>
                </c:pt>
                <c:pt idx="3">
                  <c:v>74</c:v>
                </c:pt>
                <c:pt idx="4">
                  <c:v>20</c:v>
                </c:pt>
                <c:pt idx="5">
                  <c:v>6</c:v>
                </c:pt>
                <c:pt idx="6">
                  <c:v>12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4C-4CE6-AE4C-6BC7D14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9.23'!$U$8:$Y$8</c:f>
              <c:numCache>
                <c:formatCode>#,##0</c:formatCode>
                <c:ptCount val="5"/>
                <c:pt idx="1">
                  <c:v>23941</c:v>
                </c:pt>
                <c:pt idx="2">
                  <c:v>24510.29</c:v>
                </c:pt>
                <c:pt idx="3">
                  <c:v>25352.54</c:v>
                </c:pt>
                <c:pt idx="4">
                  <c:v>24784.080000000002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5-4814-9034-29B15AC2FB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5-4814-9034-29B15AC2F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9.23'!$V$4:$Z$4</c:f>
              <c:numCache>
                <c:formatCode>#,##0</c:formatCode>
                <c:ptCount val="5"/>
                <c:pt idx="0">
                  <c:v>701</c:v>
                </c:pt>
                <c:pt idx="1">
                  <c:v>702</c:v>
                </c:pt>
                <c:pt idx="2">
                  <c:v>595</c:v>
                </c:pt>
                <c:pt idx="3">
                  <c:v>652</c:v>
                </c:pt>
                <c:pt idx="4">
                  <c:v>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A-40EB-9E2E-F4A6A5C8B273}"/>
            </c:ext>
          </c:extLst>
        </c:ser>
        <c:ser>
          <c:idx val="1"/>
          <c:order val="1"/>
          <c:tx>
            <c:strRef>
              <c:f>'Table 9.23'!$S$7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9.23'!$V$7:$Z$7</c:f>
              <c:numCache>
                <c:formatCode>#,##0</c:formatCode>
                <c:ptCount val="5"/>
                <c:pt idx="0">
                  <c:v>511</c:v>
                </c:pt>
                <c:pt idx="1">
                  <c:v>518</c:v>
                </c:pt>
                <c:pt idx="2">
                  <c:v>451</c:v>
                </c:pt>
                <c:pt idx="3">
                  <c:v>456</c:v>
                </c:pt>
                <c:pt idx="4">
                  <c:v>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A-40EB-9E2E-F4A6A5C8B273}"/>
            </c:ext>
          </c:extLst>
        </c:ser>
        <c:ser>
          <c:idx val="2"/>
          <c:order val="2"/>
          <c:tx>
            <c:strRef>
              <c:f>'Table 9.23'!$S$11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9.23'!$V$11:$Z$11</c:f>
              <c:numCache>
                <c:formatCode>#,##0</c:formatCode>
                <c:ptCount val="5"/>
                <c:pt idx="0">
                  <c:v>698</c:v>
                </c:pt>
                <c:pt idx="1">
                  <c:v>698</c:v>
                </c:pt>
                <c:pt idx="2">
                  <c:v>592</c:v>
                </c:pt>
                <c:pt idx="3">
                  <c:v>648</c:v>
                </c:pt>
                <c:pt idx="4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A-40EB-9E2E-F4A6A5C8B273}"/>
            </c:ext>
          </c:extLst>
        </c:ser>
        <c:ser>
          <c:idx val="3"/>
          <c:order val="3"/>
          <c:tx>
            <c:strRef>
              <c:f>'Table 9.23'!$S$12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9.23'!$V$12:$Z$12</c:f>
              <c:numCache>
                <c:formatCode>#,##0</c:formatCode>
                <c:ptCount val="5"/>
                <c:pt idx="0">
                  <c:v>5</c:v>
                </c:pt>
                <c:pt idx="1">
                  <c:v>4</c:v>
                </c:pt>
                <c:pt idx="2">
                  <c:v>0</c:v>
                </c:pt>
                <c:pt idx="3">
                  <c:v>4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5A-40EB-9E2E-F4A6A5C8B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9.23'!$AB$15:$AB$33</c:f>
              <c:numCache>
                <c:formatCode>0.0%</c:formatCode>
                <c:ptCount val="19"/>
                <c:pt idx="0">
                  <c:v>3.4108527131782945E-2</c:v>
                </c:pt>
                <c:pt idx="1">
                  <c:v>7.7519379844961239E-3</c:v>
                </c:pt>
                <c:pt idx="2">
                  <c:v>6.2015503875968991E-3</c:v>
                </c:pt>
                <c:pt idx="3">
                  <c:v>0</c:v>
                </c:pt>
                <c:pt idx="4">
                  <c:v>3.565891472868217E-2</c:v>
                </c:pt>
                <c:pt idx="5">
                  <c:v>0</c:v>
                </c:pt>
                <c:pt idx="6">
                  <c:v>0.14108527131782947</c:v>
                </c:pt>
                <c:pt idx="7">
                  <c:v>2.9457364341085271E-2</c:v>
                </c:pt>
                <c:pt idx="8">
                  <c:v>2.7906976744186046E-2</c:v>
                </c:pt>
                <c:pt idx="9">
                  <c:v>0</c:v>
                </c:pt>
                <c:pt idx="10">
                  <c:v>4.6511627906976744E-3</c:v>
                </c:pt>
                <c:pt idx="11">
                  <c:v>0</c:v>
                </c:pt>
                <c:pt idx="12">
                  <c:v>5.7364341085271317E-2</c:v>
                </c:pt>
                <c:pt idx="13">
                  <c:v>1.8604651162790697E-2</c:v>
                </c:pt>
                <c:pt idx="14">
                  <c:v>0.15503875968992248</c:v>
                </c:pt>
                <c:pt idx="15">
                  <c:v>0.15658914728682172</c:v>
                </c:pt>
                <c:pt idx="16">
                  <c:v>0.27751937984496122</c:v>
                </c:pt>
                <c:pt idx="17">
                  <c:v>0</c:v>
                </c:pt>
                <c:pt idx="18">
                  <c:v>4.3410852713178294E-2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A-4A2B-A00E-3A739A4561A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A-4A2B-A00E-3A739A456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9.23'!$Z$44:$Z$60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13</c:v>
                </c:pt>
                <c:pt idx="3">
                  <c:v>31</c:v>
                </c:pt>
                <c:pt idx="4">
                  <c:v>36</c:v>
                </c:pt>
                <c:pt idx="5">
                  <c:v>45</c:v>
                </c:pt>
                <c:pt idx="6">
                  <c:v>30</c:v>
                </c:pt>
                <c:pt idx="7">
                  <c:v>28</c:v>
                </c:pt>
                <c:pt idx="8">
                  <c:v>54</c:v>
                </c:pt>
                <c:pt idx="9">
                  <c:v>33</c:v>
                </c:pt>
                <c:pt idx="10">
                  <c:v>16</c:v>
                </c:pt>
                <c:pt idx="11">
                  <c:v>24</c:v>
                </c:pt>
                <c:pt idx="12">
                  <c:v>11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E-4E38-9908-AC3B4B2FE2B2}"/>
            </c:ext>
          </c:extLst>
        </c:ser>
        <c:ser>
          <c:idx val="1"/>
          <c:order val="1"/>
          <c:tx>
            <c:strRef>
              <c:f>'Table 9.23'!$S$62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27</c:v>
                </c:pt>
                <c:pt idx="3">
                  <c:v>41</c:v>
                </c:pt>
                <c:pt idx="4">
                  <c:v>38</c:v>
                </c:pt>
                <c:pt idx="5">
                  <c:v>46</c:v>
                </c:pt>
                <c:pt idx="6">
                  <c:v>27</c:v>
                </c:pt>
                <c:pt idx="7">
                  <c:v>44</c:v>
                </c:pt>
                <c:pt idx="8">
                  <c:v>40</c:v>
                </c:pt>
                <c:pt idx="9">
                  <c:v>23</c:v>
                </c:pt>
                <c:pt idx="10">
                  <c:v>9</c:v>
                </c:pt>
                <c:pt idx="11">
                  <c:v>23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E-4E38-9908-AC3B4B2FE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9.23'!$Z$83:$Z$90</c:f>
              <c:numCache>
                <c:formatCode>#,##0</c:formatCode>
                <c:ptCount val="8"/>
                <c:pt idx="0">
                  <c:v>8</c:v>
                </c:pt>
                <c:pt idx="1">
                  <c:v>18</c:v>
                </c:pt>
                <c:pt idx="2">
                  <c:v>28</c:v>
                </c:pt>
                <c:pt idx="3">
                  <c:v>49</c:v>
                </c:pt>
                <c:pt idx="4">
                  <c:v>4</c:v>
                </c:pt>
                <c:pt idx="5">
                  <c:v>5</c:v>
                </c:pt>
                <c:pt idx="6">
                  <c:v>31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A-4926-9BC6-345FB7608F55}"/>
            </c:ext>
          </c:extLst>
        </c:ser>
        <c:ser>
          <c:idx val="1"/>
          <c:order val="1"/>
          <c:tx>
            <c:strRef>
              <c:f>'Table 9.23'!$S$92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9.23'!$Z$93:$Z$100</c:f>
              <c:numCache>
                <c:formatCode>#,##0</c:formatCode>
                <c:ptCount val="8"/>
                <c:pt idx="0">
                  <c:v>9</c:v>
                </c:pt>
                <c:pt idx="1">
                  <c:v>34</c:v>
                </c:pt>
                <c:pt idx="2">
                  <c:v>0</c:v>
                </c:pt>
                <c:pt idx="3">
                  <c:v>79</c:v>
                </c:pt>
                <c:pt idx="4">
                  <c:v>22</c:v>
                </c:pt>
                <c:pt idx="5">
                  <c:v>9</c:v>
                </c:pt>
                <c:pt idx="6">
                  <c:v>7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A-4926-9BC6-345FB7608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9.3'!$Y$44:$Y$60</c:f>
              <c:numCache>
                <c:formatCode>#,##0</c:formatCode>
                <c:ptCount val="17"/>
                <c:pt idx="0">
                  <c:v>25</c:v>
                </c:pt>
                <c:pt idx="1">
                  <c:v>251</c:v>
                </c:pt>
                <c:pt idx="2">
                  <c:v>410</c:v>
                </c:pt>
                <c:pt idx="3">
                  <c:v>460</c:v>
                </c:pt>
                <c:pt idx="4">
                  <c:v>721</c:v>
                </c:pt>
                <c:pt idx="5">
                  <c:v>723</c:v>
                </c:pt>
                <c:pt idx="6">
                  <c:v>736</c:v>
                </c:pt>
                <c:pt idx="7">
                  <c:v>608</c:v>
                </c:pt>
                <c:pt idx="8">
                  <c:v>582</c:v>
                </c:pt>
                <c:pt idx="9">
                  <c:v>592</c:v>
                </c:pt>
                <c:pt idx="10">
                  <c:v>539</c:v>
                </c:pt>
                <c:pt idx="11">
                  <c:v>485</c:v>
                </c:pt>
                <c:pt idx="12">
                  <c:v>285</c:v>
                </c:pt>
                <c:pt idx="13">
                  <c:v>129</c:v>
                </c:pt>
                <c:pt idx="14">
                  <c:v>94</c:v>
                </c:pt>
                <c:pt idx="15">
                  <c:v>64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B-43A9-B2C0-B89F619684B9}"/>
            </c:ext>
          </c:extLst>
        </c:ser>
        <c:ser>
          <c:idx val="1"/>
          <c:order val="1"/>
          <c:tx>
            <c:strRef>
              <c:f>'Table 9.3'!$S$62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9.3'!$Y$63:$Y$79</c:f>
              <c:numCache>
                <c:formatCode>#,##0</c:formatCode>
                <c:ptCount val="17"/>
                <c:pt idx="0">
                  <c:v>28</c:v>
                </c:pt>
                <c:pt idx="1">
                  <c:v>189</c:v>
                </c:pt>
                <c:pt idx="2">
                  <c:v>440</c:v>
                </c:pt>
                <c:pt idx="3">
                  <c:v>492</c:v>
                </c:pt>
                <c:pt idx="4">
                  <c:v>565</c:v>
                </c:pt>
                <c:pt idx="5">
                  <c:v>674</c:v>
                </c:pt>
                <c:pt idx="6">
                  <c:v>613</c:v>
                </c:pt>
                <c:pt idx="7">
                  <c:v>606</c:v>
                </c:pt>
                <c:pt idx="8">
                  <c:v>583</c:v>
                </c:pt>
                <c:pt idx="9">
                  <c:v>522</c:v>
                </c:pt>
                <c:pt idx="10">
                  <c:v>551</c:v>
                </c:pt>
                <c:pt idx="11">
                  <c:v>385</c:v>
                </c:pt>
                <c:pt idx="12">
                  <c:v>188</c:v>
                </c:pt>
                <c:pt idx="13">
                  <c:v>96</c:v>
                </c:pt>
                <c:pt idx="14">
                  <c:v>71</c:v>
                </c:pt>
                <c:pt idx="15">
                  <c:v>40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B-43A9-B2C0-B89F6196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9.23'!$V$8:$Z$8</c:f>
              <c:numCache>
                <c:formatCode>#,##0</c:formatCode>
                <c:ptCount val="5"/>
                <c:pt idx="0">
                  <c:v>23941</c:v>
                </c:pt>
                <c:pt idx="1">
                  <c:v>24510.29</c:v>
                </c:pt>
                <c:pt idx="2">
                  <c:v>25352.54</c:v>
                </c:pt>
                <c:pt idx="3">
                  <c:v>24784.080000000002</c:v>
                </c:pt>
                <c:pt idx="4">
                  <c:v>26193.1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0-4503-A674-7B83C94636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50-4503-A674-7B83C9463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9.24'!$U$4:$Y$4</c:f>
              <c:numCache>
                <c:formatCode>#,##0</c:formatCode>
                <c:ptCount val="5"/>
                <c:pt idx="1">
                  <c:v>12817</c:v>
                </c:pt>
                <c:pt idx="2">
                  <c:v>12412</c:v>
                </c:pt>
                <c:pt idx="3">
                  <c:v>11767</c:v>
                </c:pt>
                <c:pt idx="4">
                  <c:v>13023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88-4DE4-92CF-1289855E8DA2}"/>
            </c:ext>
          </c:extLst>
        </c:ser>
        <c:ser>
          <c:idx val="1"/>
          <c:order val="1"/>
          <c:tx>
            <c:strRef>
              <c:f>'Table 9.24'!$S$7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9.24'!$U$7:$Y$7</c:f>
              <c:numCache>
                <c:formatCode>#,##0</c:formatCode>
                <c:ptCount val="5"/>
                <c:pt idx="1">
                  <c:v>8146</c:v>
                </c:pt>
                <c:pt idx="2">
                  <c:v>7847</c:v>
                </c:pt>
                <c:pt idx="3">
                  <c:v>7781</c:v>
                </c:pt>
                <c:pt idx="4">
                  <c:v>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8-4DE4-92CF-1289855E8DA2}"/>
            </c:ext>
          </c:extLst>
        </c:ser>
        <c:ser>
          <c:idx val="2"/>
          <c:order val="2"/>
          <c:tx>
            <c:strRef>
              <c:f>'Table 9.24'!$S$11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9.24'!$U$11:$Y$11</c:f>
              <c:numCache>
                <c:formatCode>#,##0</c:formatCode>
                <c:ptCount val="5"/>
                <c:pt idx="1">
                  <c:v>11184</c:v>
                </c:pt>
                <c:pt idx="2">
                  <c:v>10859</c:v>
                </c:pt>
                <c:pt idx="3">
                  <c:v>10165</c:v>
                </c:pt>
                <c:pt idx="4">
                  <c:v>11337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8-4DE4-92CF-1289855E8DA2}"/>
            </c:ext>
          </c:extLst>
        </c:ser>
        <c:ser>
          <c:idx val="3"/>
          <c:order val="3"/>
          <c:tx>
            <c:strRef>
              <c:f>'Table 9.24'!$S$12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9.24'!$U$12:$Y$12</c:f>
              <c:numCache>
                <c:formatCode>#,##0</c:formatCode>
                <c:ptCount val="5"/>
                <c:pt idx="1">
                  <c:v>1632</c:v>
                </c:pt>
                <c:pt idx="2">
                  <c:v>1544</c:v>
                </c:pt>
                <c:pt idx="3">
                  <c:v>1604</c:v>
                </c:pt>
                <c:pt idx="4">
                  <c:v>1686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88-4DE4-92CF-1289855E8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9.24'!$AB$15:$AB$33</c:f>
              <c:numCache>
                <c:formatCode>0.0%</c:formatCode>
                <c:ptCount val="19"/>
                <c:pt idx="0">
                  <c:v>4.6421221129659275E-2</c:v>
                </c:pt>
                <c:pt idx="1">
                  <c:v>1.318698071499352E-2</c:v>
                </c:pt>
                <c:pt idx="2">
                  <c:v>3.7426633127524964E-2</c:v>
                </c:pt>
                <c:pt idx="3">
                  <c:v>3.1252382041314125E-3</c:v>
                </c:pt>
                <c:pt idx="4">
                  <c:v>6.4486622455979872E-2</c:v>
                </c:pt>
                <c:pt idx="5">
                  <c:v>1.7912950682216631E-2</c:v>
                </c:pt>
                <c:pt idx="6">
                  <c:v>7.6606448662245599E-2</c:v>
                </c:pt>
                <c:pt idx="7">
                  <c:v>0.25276316792438447</c:v>
                </c:pt>
                <c:pt idx="8">
                  <c:v>4.9394008689686714E-2</c:v>
                </c:pt>
                <c:pt idx="9">
                  <c:v>4.421068679015169E-3</c:v>
                </c:pt>
                <c:pt idx="10">
                  <c:v>2.1800442106867903E-2</c:v>
                </c:pt>
                <c:pt idx="11">
                  <c:v>3.1709733973626038E-2</c:v>
                </c:pt>
                <c:pt idx="12">
                  <c:v>4.5201615976827501E-2</c:v>
                </c:pt>
                <c:pt idx="13">
                  <c:v>8.4686332799756084E-2</c:v>
                </c:pt>
                <c:pt idx="14">
                  <c:v>4.0323195365500421E-2</c:v>
                </c:pt>
                <c:pt idx="15">
                  <c:v>4.543029194298346E-2</c:v>
                </c:pt>
                <c:pt idx="16">
                  <c:v>6.662093147343548E-2</c:v>
                </c:pt>
                <c:pt idx="17">
                  <c:v>2.6526412074091014E-2</c:v>
                </c:pt>
                <c:pt idx="18">
                  <c:v>3.6664379907005107E-2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9-4C0E-8CA5-BE71D1DA8F3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49-4C0E-8CA5-BE71D1DA8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9.24'!$Y$44:$Y$60</c:f>
              <c:numCache>
                <c:formatCode>#,##0</c:formatCode>
                <c:ptCount val="17"/>
                <c:pt idx="0">
                  <c:v>7</c:v>
                </c:pt>
                <c:pt idx="1">
                  <c:v>142</c:v>
                </c:pt>
                <c:pt idx="2">
                  <c:v>318</c:v>
                </c:pt>
                <c:pt idx="3">
                  <c:v>479</c:v>
                </c:pt>
                <c:pt idx="4">
                  <c:v>913</c:v>
                </c:pt>
                <c:pt idx="5">
                  <c:v>853</c:v>
                </c:pt>
                <c:pt idx="6">
                  <c:v>554</c:v>
                </c:pt>
                <c:pt idx="7">
                  <c:v>528</c:v>
                </c:pt>
                <c:pt idx="8">
                  <c:v>602</c:v>
                </c:pt>
                <c:pt idx="9">
                  <c:v>613</c:v>
                </c:pt>
                <c:pt idx="10">
                  <c:v>592</c:v>
                </c:pt>
                <c:pt idx="11">
                  <c:v>496</c:v>
                </c:pt>
                <c:pt idx="12">
                  <c:v>287</c:v>
                </c:pt>
                <c:pt idx="13">
                  <c:v>100</c:v>
                </c:pt>
                <c:pt idx="14">
                  <c:v>43</c:v>
                </c:pt>
                <c:pt idx="15">
                  <c:v>24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7-475F-BE6D-F5D2F6E20AB5}"/>
            </c:ext>
          </c:extLst>
        </c:ser>
        <c:ser>
          <c:idx val="1"/>
          <c:order val="1"/>
          <c:tx>
            <c:strRef>
              <c:f>'Table 9.24'!$S$62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9.24'!$Y$63:$Y$79</c:f>
              <c:numCache>
                <c:formatCode>#,##0</c:formatCode>
                <c:ptCount val="17"/>
                <c:pt idx="0">
                  <c:v>21</c:v>
                </c:pt>
                <c:pt idx="1">
                  <c:v>153</c:v>
                </c:pt>
                <c:pt idx="2">
                  <c:v>272</c:v>
                </c:pt>
                <c:pt idx="3">
                  <c:v>494</c:v>
                </c:pt>
                <c:pt idx="4">
                  <c:v>1010</c:v>
                </c:pt>
                <c:pt idx="5">
                  <c:v>910</c:v>
                </c:pt>
                <c:pt idx="6">
                  <c:v>576</c:v>
                </c:pt>
                <c:pt idx="7">
                  <c:v>555</c:v>
                </c:pt>
                <c:pt idx="8">
                  <c:v>543</c:v>
                </c:pt>
                <c:pt idx="9">
                  <c:v>546</c:v>
                </c:pt>
                <c:pt idx="10">
                  <c:v>597</c:v>
                </c:pt>
                <c:pt idx="11">
                  <c:v>402</c:v>
                </c:pt>
                <c:pt idx="12">
                  <c:v>216</c:v>
                </c:pt>
                <c:pt idx="13">
                  <c:v>101</c:v>
                </c:pt>
                <c:pt idx="14">
                  <c:v>37</c:v>
                </c:pt>
                <c:pt idx="15">
                  <c:v>10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7-475F-BE6D-F5D2F6E20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9.24'!$Y$83:$Y$90</c:f>
              <c:numCache>
                <c:formatCode>#,##0</c:formatCode>
                <c:ptCount val="8"/>
                <c:pt idx="0">
                  <c:v>446</c:v>
                </c:pt>
                <c:pt idx="1">
                  <c:v>276</c:v>
                </c:pt>
                <c:pt idx="2">
                  <c:v>850</c:v>
                </c:pt>
                <c:pt idx="3">
                  <c:v>316</c:v>
                </c:pt>
                <c:pt idx="4">
                  <c:v>70</c:v>
                </c:pt>
                <c:pt idx="5">
                  <c:v>161</c:v>
                </c:pt>
                <c:pt idx="6">
                  <c:v>295</c:v>
                </c:pt>
                <c:pt idx="7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69B-B1E3-9061F6DAFBE6}"/>
            </c:ext>
          </c:extLst>
        </c:ser>
        <c:ser>
          <c:idx val="1"/>
          <c:order val="1"/>
          <c:tx>
            <c:strRef>
              <c:f>'Table 9.24'!$S$92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9.24'!$Y$93:$Y$100</c:f>
              <c:numCache>
                <c:formatCode>#,##0</c:formatCode>
                <c:ptCount val="8"/>
                <c:pt idx="0">
                  <c:v>387</c:v>
                </c:pt>
                <c:pt idx="1">
                  <c:v>399</c:v>
                </c:pt>
                <c:pt idx="2">
                  <c:v>131</c:v>
                </c:pt>
                <c:pt idx="3">
                  <c:v>707</c:v>
                </c:pt>
                <c:pt idx="4">
                  <c:v>475</c:v>
                </c:pt>
                <c:pt idx="5">
                  <c:v>410</c:v>
                </c:pt>
                <c:pt idx="6">
                  <c:v>23</c:v>
                </c:pt>
                <c:pt idx="7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7-469B-B1E3-9061F6DAF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9.24'!$U$8:$Y$8</c:f>
              <c:numCache>
                <c:formatCode>#,##0</c:formatCode>
                <c:ptCount val="5"/>
                <c:pt idx="1">
                  <c:v>34355.800000000003</c:v>
                </c:pt>
                <c:pt idx="2">
                  <c:v>34955.26</c:v>
                </c:pt>
                <c:pt idx="3">
                  <c:v>36135</c:v>
                </c:pt>
                <c:pt idx="4">
                  <c:v>34660.959999999999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1F-4298-9B9D-529F7097D2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1F-4298-9B9D-529F7097D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9.24'!$V$4:$Z$4</c:f>
              <c:numCache>
                <c:formatCode>#,##0</c:formatCode>
                <c:ptCount val="5"/>
                <c:pt idx="0">
                  <c:v>12817</c:v>
                </c:pt>
                <c:pt idx="1">
                  <c:v>12412</c:v>
                </c:pt>
                <c:pt idx="2">
                  <c:v>11767</c:v>
                </c:pt>
                <c:pt idx="3">
                  <c:v>13023</c:v>
                </c:pt>
                <c:pt idx="4">
                  <c:v>13120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9-4A07-B35C-A64A5C0B7FA1}"/>
            </c:ext>
          </c:extLst>
        </c:ser>
        <c:ser>
          <c:idx val="1"/>
          <c:order val="1"/>
          <c:tx>
            <c:strRef>
              <c:f>'Table 9.24'!$S$7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9.24'!$V$7:$Z$7</c:f>
              <c:numCache>
                <c:formatCode>#,##0</c:formatCode>
                <c:ptCount val="5"/>
                <c:pt idx="0">
                  <c:v>8146</c:v>
                </c:pt>
                <c:pt idx="1">
                  <c:v>7847</c:v>
                </c:pt>
                <c:pt idx="2">
                  <c:v>7781</c:v>
                </c:pt>
                <c:pt idx="3">
                  <c:v>8084</c:v>
                </c:pt>
                <c:pt idx="4">
                  <c:v>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9-4A07-B35C-A64A5C0B7FA1}"/>
            </c:ext>
          </c:extLst>
        </c:ser>
        <c:ser>
          <c:idx val="2"/>
          <c:order val="2"/>
          <c:tx>
            <c:strRef>
              <c:f>'Table 9.24'!$S$11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9.24'!$V$11:$Z$11</c:f>
              <c:numCache>
                <c:formatCode>#,##0</c:formatCode>
                <c:ptCount val="5"/>
                <c:pt idx="0">
                  <c:v>11184</c:v>
                </c:pt>
                <c:pt idx="1">
                  <c:v>10859</c:v>
                </c:pt>
                <c:pt idx="2">
                  <c:v>10165</c:v>
                </c:pt>
                <c:pt idx="3">
                  <c:v>11337</c:v>
                </c:pt>
                <c:pt idx="4">
                  <c:v>11459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9-4A07-B35C-A64A5C0B7FA1}"/>
            </c:ext>
          </c:extLst>
        </c:ser>
        <c:ser>
          <c:idx val="3"/>
          <c:order val="3"/>
          <c:tx>
            <c:strRef>
              <c:f>'Table 9.24'!$S$12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9.24'!$V$12:$Z$12</c:f>
              <c:numCache>
                <c:formatCode>#,##0</c:formatCode>
                <c:ptCount val="5"/>
                <c:pt idx="0">
                  <c:v>1632</c:v>
                </c:pt>
                <c:pt idx="1">
                  <c:v>1544</c:v>
                </c:pt>
                <c:pt idx="2">
                  <c:v>1604</c:v>
                </c:pt>
                <c:pt idx="3">
                  <c:v>1686</c:v>
                </c:pt>
                <c:pt idx="4">
                  <c:v>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F9-4A07-B35C-A64A5C0B7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9.24'!$AB$15:$AB$33</c:f>
              <c:numCache>
                <c:formatCode>0.0%</c:formatCode>
                <c:ptCount val="19"/>
                <c:pt idx="0">
                  <c:v>4.6421221129659275E-2</c:v>
                </c:pt>
                <c:pt idx="1">
                  <c:v>1.318698071499352E-2</c:v>
                </c:pt>
                <c:pt idx="2">
                  <c:v>3.7426633127524964E-2</c:v>
                </c:pt>
                <c:pt idx="3">
                  <c:v>3.1252382041314125E-3</c:v>
                </c:pt>
                <c:pt idx="4">
                  <c:v>6.4486622455979872E-2</c:v>
                </c:pt>
                <c:pt idx="5">
                  <c:v>1.7912950682216631E-2</c:v>
                </c:pt>
                <c:pt idx="6">
                  <c:v>7.6606448662245599E-2</c:v>
                </c:pt>
                <c:pt idx="7">
                  <c:v>0.25276316792438447</c:v>
                </c:pt>
                <c:pt idx="8">
                  <c:v>4.9394008689686714E-2</c:v>
                </c:pt>
                <c:pt idx="9">
                  <c:v>4.421068679015169E-3</c:v>
                </c:pt>
                <c:pt idx="10">
                  <c:v>2.1800442106867903E-2</c:v>
                </c:pt>
                <c:pt idx="11">
                  <c:v>3.1709733973626038E-2</c:v>
                </c:pt>
                <c:pt idx="12">
                  <c:v>4.5201615976827501E-2</c:v>
                </c:pt>
                <c:pt idx="13">
                  <c:v>8.4686332799756084E-2</c:v>
                </c:pt>
                <c:pt idx="14">
                  <c:v>4.0323195365500421E-2</c:v>
                </c:pt>
                <c:pt idx="15">
                  <c:v>4.543029194298346E-2</c:v>
                </c:pt>
                <c:pt idx="16">
                  <c:v>6.662093147343548E-2</c:v>
                </c:pt>
                <c:pt idx="17">
                  <c:v>2.6526412074091014E-2</c:v>
                </c:pt>
                <c:pt idx="18">
                  <c:v>3.6664379907005107E-2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5-4C72-B859-D7D7BCCB49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5-4C72-B859-D7D7BCCB4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9.24'!$Z$44:$Z$60</c:f>
              <c:numCache>
                <c:formatCode>#,##0</c:formatCode>
                <c:ptCount val="17"/>
                <c:pt idx="0">
                  <c:v>20</c:v>
                </c:pt>
                <c:pt idx="1">
                  <c:v>160</c:v>
                </c:pt>
                <c:pt idx="2">
                  <c:v>299</c:v>
                </c:pt>
                <c:pt idx="3">
                  <c:v>429</c:v>
                </c:pt>
                <c:pt idx="4">
                  <c:v>756</c:v>
                </c:pt>
                <c:pt idx="5">
                  <c:v>885</c:v>
                </c:pt>
                <c:pt idx="6">
                  <c:v>591</c:v>
                </c:pt>
                <c:pt idx="7">
                  <c:v>508</c:v>
                </c:pt>
                <c:pt idx="8">
                  <c:v>611</c:v>
                </c:pt>
                <c:pt idx="9">
                  <c:v>585</c:v>
                </c:pt>
                <c:pt idx="10">
                  <c:v>562</c:v>
                </c:pt>
                <c:pt idx="11">
                  <c:v>557</c:v>
                </c:pt>
                <c:pt idx="12">
                  <c:v>286</c:v>
                </c:pt>
                <c:pt idx="13">
                  <c:v>114</c:v>
                </c:pt>
                <c:pt idx="14">
                  <c:v>31</c:v>
                </c:pt>
                <c:pt idx="15">
                  <c:v>26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5-4008-A042-F26DF79E8AF9}"/>
            </c:ext>
          </c:extLst>
        </c:ser>
        <c:ser>
          <c:idx val="1"/>
          <c:order val="1"/>
          <c:tx>
            <c:strRef>
              <c:f>'Table 9.24'!$S$62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9.24'!$Z$63:$Z$79</c:f>
              <c:numCache>
                <c:formatCode>#,##0</c:formatCode>
                <c:ptCount val="17"/>
                <c:pt idx="0">
                  <c:v>25</c:v>
                </c:pt>
                <c:pt idx="1">
                  <c:v>171</c:v>
                </c:pt>
                <c:pt idx="2">
                  <c:v>288</c:v>
                </c:pt>
                <c:pt idx="3">
                  <c:v>512</c:v>
                </c:pt>
                <c:pt idx="4">
                  <c:v>890</c:v>
                </c:pt>
                <c:pt idx="5">
                  <c:v>953</c:v>
                </c:pt>
                <c:pt idx="6">
                  <c:v>628</c:v>
                </c:pt>
                <c:pt idx="7">
                  <c:v>559</c:v>
                </c:pt>
                <c:pt idx="8">
                  <c:v>537</c:v>
                </c:pt>
                <c:pt idx="9">
                  <c:v>624</c:v>
                </c:pt>
                <c:pt idx="10">
                  <c:v>672</c:v>
                </c:pt>
                <c:pt idx="11">
                  <c:v>463</c:v>
                </c:pt>
                <c:pt idx="12">
                  <c:v>224</c:v>
                </c:pt>
                <c:pt idx="13">
                  <c:v>100</c:v>
                </c:pt>
                <c:pt idx="14">
                  <c:v>39</c:v>
                </c:pt>
                <c:pt idx="15">
                  <c:v>7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5-4008-A042-F26DF79E8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9.24'!$Z$83:$Z$90</c:f>
              <c:numCache>
                <c:formatCode>#,##0</c:formatCode>
                <c:ptCount val="8"/>
                <c:pt idx="0">
                  <c:v>417</c:v>
                </c:pt>
                <c:pt idx="1">
                  <c:v>297</c:v>
                </c:pt>
                <c:pt idx="2">
                  <c:v>849</c:v>
                </c:pt>
                <c:pt idx="3">
                  <c:v>376</c:v>
                </c:pt>
                <c:pt idx="4">
                  <c:v>82</c:v>
                </c:pt>
                <c:pt idx="5">
                  <c:v>172</c:v>
                </c:pt>
                <c:pt idx="6">
                  <c:v>300</c:v>
                </c:pt>
                <c:pt idx="7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0-427C-910A-430F5BB265B2}"/>
            </c:ext>
          </c:extLst>
        </c:ser>
        <c:ser>
          <c:idx val="1"/>
          <c:order val="1"/>
          <c:tx>
            <c:strRef>
              <c:f>'Table 9.24'!$S$92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9.24'!$Z$93:$Z$100</c:f>
              <c:numCache>
                <c:formatCode>#,##0</c:formatCode>
                <c:ptCount val="8"/>
                <c:pt idx="0">
                  <c:v>400</c:v>
                </c:pt>
                <c:pt idx="1">
                  <c:v>446</c:v>
                </c:pt>
                <c:pt idx="2">
                  <c:v>144</c:v>
                </c:pt>
                <c:pt idx="3">
                  <c:v>763</c:v>
                </c:pt>
                <c:pt idx="4">
                  <c:v>474</c:v>
                </c:pt>
                <c:pt idx="5">
                  <c:v>425</c:v>
                </c:pt>
                <c:pt idx="6">
                  <c:v>28</c:v>
                </c:pt>
                <c:pt idx="7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0-427C-910A-430F5BB26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9.3'!$Y$83:$Y$90</c:f>
              <c:numCache>
                <c:formatCode>#,##0</c:formatCode>
                <c:ptCount val="8"/>
                <c:pt idx="0">
                  <c:v>291</c:v>
                </c:pt>
                <c:pt idx="1">
                  <c:v>222</c:v>
                </c:pt>
                <c:pt idx="2">
                  <c:v>904</c:v>
                </c:pt>
                <c:pt idx="3">
                  <c:v>88</c:v>
                </c:pt>
                <c:pt idx="4">
                  <c:v>71</c:v>
                </c:pt>
                <c:pt idx="5">
                  <c:v>117</c:v>
                </c:pt>
                <c:pt idx="6">
                  <c:v>862</c:v>
                </c:pt>
                <c:pt idx="7">
                  <c:v>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7-4777-8756-23961AC6CD8C}"/>
            </c:ext>
          </c:extLst>
        </c:ser>
        <c:ser>
          <c:idx val="1"/>
          <c:order val="1"/>
          <c:tx>
            <c:strRef>
              <c:f>'Table 9.3'!$S$92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9.3'!$Y$93:$Y$100</c:f>
              <c:numCache>
                <c:formatCode>#,##0</c:formatCode>
                <c:ptCount val="8"/>
                <c:pt idx="0">
                  <c:v>229</c:v>
                </c:pt>
                <c:pt idx="1">
                  <c:v>525</c:v>
                </c:pt>
                <c:pt idx="2">
                  <c:v>145</c:v>
                </c:pt>
                <c:pt idx="3">
                  <c:v>487</c:v>
                </c:pt>
                <c:pt idx="4">
                  <c:v>599</c:v>
                </c:pt>
                <c:pt idx="5">
                  <c:v>337</c:v>
                </c:pt>
                <c:pt idx="6">
                  <c:v>137</c:v>
                </c:pt>
                <c:pt idx="7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7-4777-8756-23961AC6C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9.24'!$V$8:$Z$8</c:f>
              <c:numCache>
                <c:formatCode>#,##0</c:formatCode>
                <c:ptCount val="5"/>
                <c:pt idx="0">
                  <c:v>34355.800000000003</c:v>
                </c:pt>
                <c:pt idx="1">
                  <c:v>34955.26</c:v>
                </c:pt>
                <c:pt idx="2">
                  <c:v>36135</c:v>
                </c:pt>
                <c:pt idx="3">
                  <c:v>34660.959999999999</c:v>
                </c:pt>
                <c:pt idx="4">
                  <c:v>38919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9-418D-9AD2-DA28F11DA94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9-418D-9AD2-DA28F11DA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9.25'!$U$4:$Y$4</c:f>
              <c:numCache>
                <c:formatCode>#,##0</c:formatCode>
                <c:ptCount val="5"/>
                <c:pt idx="1">
                  <c:v>667</c:v>
                </c:pt>
                <c:pt idx="2">
                  <c:v>433</c:v>
                </c:pt>
                <c:pt idx="3">
                  <c:v>720</c:v>
                </c:pt>
                <c:pt idx="4">
                  <c:v>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F-4BFC-A7E1-741BE9FF1C87}"/>
            </c:ext>
          </c:extLst>
        </c:ser>
        <c:ser>
          <c:idx val="1"/>
          <c:order val="1"/>
          <c:tx>
            <c:strRef>
              <c:f>'Table 9.25'!$S$7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9.25'!$U$7:$Y$7</c:f>
              <c:numCache>
                <c:formatCode>#,##0</c:formatCode>
                <c:ptCount val="5"/>
                <c:pt idx="1">
                  <c:v>489</c:v>
                </c:pt>
                <c:pt idx="2">
                  <c:v>299</c:v>
                </c:pt>
                <c:pt idx="3">
                  <c:v>506</c:v>
                </c:pt>
                <c:pt idx="4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F-4BFC-A7E1-741BE9FF1C87}"/>
            </c:ext>
          </c:extLst>
        </c:ser>
        <c:ser>
          <c:idx val="2"/>
          <c:order val="2"/>
          <c:tx>
            <c:strRef>
              <c:f>'Table 9.25'!$S$11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9.25'!$U$11:$Y$11</c:f>
              <c:numCache>
                <c:formatCode>#,##0</c:formatCode>
                <c:ptCount val="5"/>
                <c:pt idx="1">
                  <c:v>422</c:v>
                </c:pt>
                <c:pt idx="2">
                  <c:v>327</c:v>
                </c:pt>
                <c:pt idx="3">
                  <c:v>477</c:v>
                </c:pt>
                <c:pt idx="4">
                  <c:v>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BF-4BFC-A7E1-741BE9FF1C87}"/>
            </c:ext>
          </c:extLst>
        </c:ser>
        <c:ser>
          <c:idx val="3"/>
          <c:order val="3"/>
          <c:tx>
            <c:strRef>
              <c:f>'Table 9.25'!$S$12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9.25'!$U$12:$Y$12</c:f>
              <c:numCache>
                <c:formatCode>#,##0</c:formatCode>
                <c:ptCount val="5"/>
                <c:pt idx="1">
                  <c:v>244</c:v>
                </c:pt>
                <c:pt idx="2">
                  <c:v>108</c:v>
                </c:pt>
                <c:pt idx="3">
                  <c:v>244</c:v>
                </c:pt>
                <c:pt idx="4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BF-4BFC-A7E1-741BE9FF1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9.25'!$AB$15:$AB$33</c:f>
              <c:numCache>
                <c:formatCode>0.0%</c:formatCode>
                <c:ptCount val="19"/>
                <c:pt idx="0">
                  <c:v>0.28072625698324022</c:v>
                </c:pt>
                <c:pt idx="1">
                  <c:v>2.094972067039106E-2</c:v>
                </c:pt>
                <c:pt idx="2">
                  <c:v>1.8156424581005588E-2</c:v>
                </c:pt>
                <c:pt idx="3">
                  <c:v>1.9553072625698324E-2</c:v>
                </c:pt>
                <c:pt idx="4">
                  <c:v>4.8882681564245807E-2</c:v>
                </c:pt>
                <c:pt idx="5">
                  <c:v>1.2569832402234637E-2</c:v>
                </c:pt>
                <c:pt idx="6">
                  <c:v>2.094972067039106E-2</c:v>
                </c:pt>
                <c:pt idx="7">
                  <c:v>9.0782122905027934E-2</c:v>
                </c:pt>
                <c:pt idx="8">
                  <c:v>3.0726256983240222E-2</c:v>
                </c:pt>
                <c:pt idx="9">
                  <c:v>0</c:v>
                </c:pt>
                <c:pt idx="10">
                  <c:v>9.7765363128491621E-3</c:v>
                </c:pt>
                <c:pt idx="11">
                  <c:v>1.5363128491620111E-2</c:v>
                </c:pt>
                <c:pt idx="12">
                  <c:v>3.0726256983240222E-2</c:v>
                </c:pt>
                <c:pt idx="13">
                  <c:v>4.6089385474860335E-2</c:v>
                </c:pt>
                <c:pt idx="14">
                  <c:v>0.12988826815642457</c:v>
                </c:pt>
                <c:pt idx="15">
                  <c:v>5.027932960893855E-2</c:v>
                </c:pt>
                <c:pt idx="16">
                  <c:v>2.7932960893854747E-2</c:v>
                </c:pt>
                <c:pt idx="17">
                  <c:v>0</c:v>
                </c:pt>
                <c:pt idx="18">
                  <c:v>2.5139664804469275E-2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9-4229-9ACC-021DE4E65D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49-4229-9ACC-021DE4E65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9.25'!$Y$44:$Y$60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16</c:v>
                </c:pt>
                <c:pt idx="3">
                  <c:v>27</c:v>
                </c:pt>
                <c:pt idx="4">
                  <c:v>55</c:v>
                </c:pt>
                <c:pt idx="5">
                  <c:v>50</c:v>
                </c:pt>
                <c:pt idx="6">
                  <c:v>38</c:v>
                </c:pt>
                <c:pt idx="7">
                  <c:v>23</c:v>
                </c:pt>
                <c:pt idx="8">
                  <c:v>44</c:v>
                </c:pt>
                <c:pt idx="9">
                  <c:v>41</c:v>
                </c:pt>
                <c:pt idx="10">
                  <c:v>33</c:v>
                </c:pt>
                <c:pt idx="11">
                  <c:v>18</c:v>
                </c:pt>
                <c:pt idx="12">
                  <c:v>26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DC-4BE4-8C22-4F64EC5F4E4E}"/>
            </c:ext>
          </c:extLst>
        </c:ser>
        <c:ser>
          <c:idx val="1"/>
          <c:order val="1"/>
          <c:tx>
            <c:strRef>
              <c:f>'Table 9.25'!$S$62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9.25'!$Y$63:$Y$79</c:f>
              <c:numCache>
                <c:formatCode>#,##0</c:formatCode>
                <c:ptCount val="17"/>
                <c:pt idx="0">
                  <c:v>1</c:v>
                </c:pt>
                <c:pt idx="1">
                  <c:v>3</c:v>
                </c:pt>
                <c:pt idx="2">
                  <c:v>42</c:v>
                </c:pt>
                <c:pt idx="3">
                  <c:v>19</c:v>
                </c:pt>
                <c:pt idx="4">
                  <c:v>22</c:v>
                </c:pt>
                <c:pt idx="5">
                  <c:v>39</c:v>
                </c:pt>
                <c:pt idx="6">
                  <c:v>33</c:v>
                </c:pt>
                <c:pt idx="7">
                  <c:v>41</c:v>
                </c:pt>
                <c:pt idx="8">
                  <c:v>30</c:v>
                </c:pt>
                <c:pt idx="9">
                  <c:v>33</c:v>
                </c:pt>
                <c:pt idx="10">
                  <c:v>34</c:v>
                </c:pt>
                <c:pt idx="11">
                  <c:v>19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4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DC-4BE4-8C22-4F64EC5F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9.25'!$Y$83:$Y$90</c:f>
              <c:numCache>
                <c:formatCode>#,##0</c:formatCode>
                <c:ptCount val="8"/>
                <c:pt idx="0">
                  <c:v>25</c:v>
                </c:pt>
                <c:pt idx="1">
                  <c:v>17</c:v>
                </c:pt>
                <c:pt idx="2">
                  <c:v>27</c:v>
                </c:pt>
                <c:pt idx="3">
                  <c:v>10</c:v>
                </c:pt>
                <c:pt idx="4">
                  <c:v>5</c:v>
                </c:pt>
                <c:pt idx="5">
                  <c:v>0</c:v>
                </c:pt>
                <c:pt idx="6">
                  <c:v>23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3-4E9C-8939-31AA7368F1FE}"/>
            </c:ext>
          </c:extLst>
        </c:ser>
        <c:ser>
          <c:idx val="1"/>
          <c:order val="1"/>
          <c:tx>
            <c:strRef>
              <c:f>'Table 9.25'!$S$92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9.25'!$Y$93:$Y$100</c:f>
              <c:numCache>
                <c:formatCode>#,##0</c:formatCode>
                <c:ptCount val="8"/>
                <c:pt idx="0">
                  <c:v>24</c:v>
                </c:pt>
                <c:pt idx="1">
                  <c:v>20</c:v>
                </c:pt>
                <c:pt idx="2">
                  <c:v>4</c:v>
                </c:pt>
                <c:pt idx="3">
                  <c:v>21</c:v>
                </c:pt>
                <c:pt idx="4">
                  <c:v>24</c:v>
                </c:pt>
                <c:pt idx="5">
                  <c:v>4</c:v>
                </c:pt>
                <c:pt idx="6">
                  <c:v>4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3-4E9C-8939-31AA7368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9.25'!$U$8:$Y$8</c:f>
              <c:numCache>
                <c:formatCode>#,##0</c:formatCode>
                <c:ptCount val="5"/>
                <c:pt idx="1">
                  <c:v>37941.269999999997</c:v>
                </c:pt>
                <c:pt idx="2">
                  <c:v>39909.089999999997</c:v>
                </c:pt>
                <c:pt idx="3">
                  <c:v>35686.730000000003</c:v>
                </c:pt>
                <c:pt idx="4">
                  <c:v>40118.370000000003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2-4CE8-8DEF-E11AFA72A7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E2-4CE8-8DEF-E11AFA72A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9.25'!$V$4:$Z$4</c:f>
              <c:numCache>
                <c:formatCode>#,##0</c:formatCode>
                <c:ptCount val="5"/>
                <c:pt idx="0">
                  <c:v>667</c:v>
                </c:pt>
                <c:pt idx="1">
                  <c:v>433</c:v>
                </c:pt>
                <c:pt idx="2">
                  <c:v>720</c:v>
                </c:pt>
                <c:pt idx="3">
                  <c:v>744</c:v>
                </c:pt>
                <c:pt idx="4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E-4EF3-9C36-8EEE3F0479FC}"/>
            </c:ext>
          </c:extLst>
        </c:ser>
        <c:ser>
          <c:idx val="1"/>
          <c:order val="1"/>
          <c:tx>
            <c:strRef>
              <c:f>'Table 9.25'!$S$7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9.25'!$V$7:$Z$7</c:f>
              <c:numCache>
                <c:formatCode>#,##0</c:formatCode>
                <c:ptCount val="5"/>
                <c:pt idx="0">
                  <c:v>489</c:v>
                </c:pt>
                <c:pt idx="1">
                  <c:v>299</c:v>
                </c:pt>
                <c:pt idx="2">
                  <c:v>506</c:v>
                </c:pt>
                <c:pt idx="3">
                  <c:v>479</c:v>
                </c:pt>
                <c:pt idx="4">
                  <c:v>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DE-4EF3-9C36-8EEE3F0479FC}"/>
            </c:ext>
          </c:extLst>
        </c:ser>
        <c:ser>
          <c:idx val="2"/>
          <c:order val="2"/>
          <c:tx>
            <c:strRef>
              <c:f>'Table 9.25'!$S$11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9.25'!$V$11:$Z$11</c:f>
              <c:numCache>
                <c:formatCode>#,##0</c:formatCode>
                <c:ptCount val="5"/>
                <c:pt idx="0">
                  <c:v>422</c:v>
                </c:pt>
                <c:pt idx="1">
                  <c:v>327</c:v>
                </c:pt>
                <c:pt idx="2">
                  <c:v>477</c:v>
                </c:pt>
                <c:pt idx="3">
                  <c:v>505</c:v>
                </c:pt>
                <c:pt idx="4">
                  <c:v>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E-4EF3-9C36-8EEE3F0479FC}"/>
            </c:ext>
          </c:extLst>
        </c:ser>
        <c:ser>
          <c:idx val="3"/>
          <c:order val="3"/>
          <c:tx>
            <c:strRef>
              <c:f>'Table 9.25'!$S$12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9.25'!$V$12:$Z$12</c:f>
              <c:numCache>
                <c:formatCode>#,##0</c:formatCode>
                <c:ptCount val="5"/>
                <c:pt idx="0">
                  <c:v>244</c:v>
                </c:pt>
                <c:pt idx="1">
                  <c:v>108</c:v>
                </c:pt>
                <c:pt idx="2">
                  <c:v>244</c:v>
                </c:pt>
                <c:pt idx="3">
                  <c:v>239</c:v>
                </c:pt>
                <c:pt idx="4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DE-4EF3-9C36-8EEE3F04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9.25'!$AB$15:$AB$33</c:f>
              <c:numCache>
                <c:formatCode>0.0%</c:formatCode>
                <c:ptCount val="19"/>
                <c:pt idx="0">
                  <c:v>0.28072625698324022</c:v>
                </c:pt>
                <c:pt idx="1">
                  <c:v>2.094972067039106E-2</c:v>
                </c:pt>
                <c:pt idx="2">
                  <c:v>1.8156424581005588E-2</c:v>
                </c:pt>
                <c:pt idx="3">
                  <c:v>1.9553072625698324E-2</c:v>
                </c:pt>
                <c:pt idx="4">
                  <c:v>4.8882681564245807E-2</c:v>
                </c:pt>
                <c:pt idx="5">
                  <c:v>1.2569832402234637E-2</c:v>
                </c:pt>
                <c:pt idx="6">
                  <c:v>2.094972067039106E-2</c:v>
                </c:pt>
                <c:pt idx="7">
                  <c:v>9.0782122905027934E-2</c:v>
                </c:pt>
                <c:pt idx="8">
                  <c:v>3.0726256983240222E-2</c:v>
                </c:pt>
                <c:pt idx="9">
                  <c:v>0</c:v>
                </c:pt>
                <c:pt idx="10">
                  <c:v>9.7765363128491621E-3</c:v>
                </c:pt>
                <c:pt idx="11">
                  <c:v>1.5363128491620111E-2</c:v>
                </c:pt>
                <c:pt idx="12">
                  <c:v>3.0726256983240222E-2</c:v>
                </c:pt>
                <c:pt idx="13">
                  <c:v>4.6089385474860335E-2</c:v>
                </c:pt>
                <c:pt idx="14">
                  <c:v>0.12988826815642457</c:v>
                </c:pt>
                <c:pt idx="15">
                  <c:v>5.027932960893855E-2</c:v>
                </c:pt>
                <c:pt idx="16">
                  <c:v>2.7932960893854747E-2</c:v>
                </c:pt>
                <c:pt idx="17">
                  <c:v>0</c:v>
                </c:pt>
                <c:pt idx="18">
                  <c:v>2.5139664804469275E-2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2-4ABA-ADD6-8A6C04A877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2-4ABA-ADD6-8A6C04A87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9.25'!$Z$44:$Z$60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14</c:v>
                </c:pt>
                <c:pt idx="3">
                  <c:v>23</c:v>
                </c:pt>
                <c:pt idx="4">
                  <c:v>43</c:v>
                </c:pt>
                <c:pt idx="5">
                  <c:v>46</c:v>
                </c:pt>
                <c:pt idx="6">
                  <c:v>44</c:v>
                </c:pt>
                <c:pt idx="7">
                  <c:v>19</c:v>
                </c:pt>
                <c:pt idx="8">
                  <c:v>35</c:v>
                </c:pt>
                <c:pt idx="9">
                  <c:v>40</c:v>
                </c:pt>
                <c:pt idx="10">
                  <c:v>42</c:v>
                </c:pt>
                <c:pt idx="11">
                  <c:v>29</c:v>
                </c:pt>
                <c:pt idx="12">
                  <c:v>20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9-4C23-9EF3-F086B974CAE1}"/>
            </c:ext>
          </c:extLst>
        </c:ser>
        <c:ser>
          <c:idx val="1"/>
          <c:order val="1"/>
          <c:tx>
            <c:strRef>
              <c:f>'Table 9.25'!$S$62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9.25'!$Z$63:$Z$79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18</c:v>
                </c:pt>
                <c:pt idx="3">
                  <c:v>28</c:v>
                </c:pt>
                <c:pt idx="4">
                  <c:v>15</c:v>
                </c:pt>
                <c:pt idx="5">
                  <c:v>39</c:v>
                </c:pt>
                <c:pt idx="6">
                  <c:v>40</c:v>
                </c:pt>
                <c:pt idx="7">
                  <c:v>31</c:v>
                </c:pt>
                <c:pt idx="8">
                  <c:v>21</c:v>
                </c:pt>
                <c:pt idx="9">
                  <c:v>44</c:v>
                </c:pt>
                <c:pt idx="10">
                  <c:v>24</c:v>
                </c:pt>
                <c:pt idx="11">
                  <c:v>31</c:v>
                </c:pt>
                <c:pt idx="12">
                  <c:v>11</c:v>
                </c:pt>
                <c:pt idx="13">
                  <c:v>6</c:v>
                </c:pt>
                <c:pt idx="14">
                  <c:v>10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9-4C23-9EF3-F086B974C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9.25'!$Z$83:$Z$90</c:f>
              <c:numCache>
                <c:formatCode>#,##0</c:formatCode>
                <c:ptCount val="8"/>
                <c:pt idx="0">
                  <c:v>23</c:v>
                </c:pt>
                <c:pt idx="1">
                  <c:v>16</c:v>
                </c:pt>
                <c:pt idx="2">
                  <c:v>23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21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6-4912-84C7-A4F88BEB4FC7}"/>
            </c:ext>
          </c:extLst>
        </c:ser>
        <c:ser>
          <c:idx val="1"/>
          <c:order val="1"/>
          <c:tx>
            <c:strRef>
              <c:f>'Table 9.25'!$S$92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9.25'!$Z$93:$Z$100</c:f>
              <c:numCache>
                <c:formatCode>#,##0</c:formatCode>
                <c:ptCount val="8"/>
                <c:pt idx="0">
                  <c:v>23</c:v>
                </c:pt>
                <c:pt idx="1">
                  <c:v>15</c:v>
                </c:pt>
                <c:pt idx="2">
                  <c:v>8</c:v>
                </c:pt>
                <c:pt idx="3">
                  <c:v>14</c:v>
                </c:pt>
                <c:pt idx="4">
                  <c:v>27</c:v>
                </c:pt>
                <c:pt idx="5">
                  <c:v>7</c:v>
                </c:pt>
                <c:pt idx="6">
                  <c:v>7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6-4912-84C7-A4F88BEB4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9.3'!$U$8:$Y$8</c:f>
              <c:numCache>
                <c:formatCode>#,##0</c:formatCode>
                <c:ptCount val="5"/>
                <c:pt idx="1">
                  <c:v>48038</c:v>
                </c:pt>
                <c:pt idx="2">
                  <c:v>50986.12</c:v>
                </c:pt>
                <c:pt idx="3">
                  <c:v>48507.1</c:v>
                </c:pt>
                <c:pt idx="4">
                  <c:v>48131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9-42BD-81FC-6D6F8B75B3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9-42BD-81FC-6D6F8B75B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9.25'!$V$8:$Z$8</c:f>
              <c:numCache>
                <c:formatCode>#,##0</c:formatCode>
                <c:ptCount val="5"/>
                <c:pt idx="0">
                  <c:v>37941.269999999997</c:v>
                </c:pt>
                <c:pt idx="1">
                  <c:v>39909.089999999997</c:v>
                </c:pt>
                <c:pt idx="2">
                  <c:v>35686.730000000003</c:v>
                </c:pt>
                <c:pt idx="3">
                  <c:v>40118.370000000003</c:v>
                </c:pt>
                <c:pt idx="4">
                  <c:v>44087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C-4540-98C1-8C2E784C9F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C-4540-98C1-8C2E784C9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9.26'!$U$4:$Y$4</c:f>
              <c:numCache>
                <c:formatCode>#,##0</c:formatCode>
                <c:ptCount val="5"/>
                <c:pt idx="1">
                  <c:v>1567</c:v>
                </c:pt>
                <c:pt idx="2">
                  <c:v>1192</c:v>
                </c:pt>
                <c:pt idx="3">
                  <c:v>1412</c:v>
                </c:pt>
                <c:pt idx="4">
                  <c:v>1505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D-4F7E-A804-6D9FA423CEBC}"/>
            </c:ext>
          </c:extLst>
        </c:ser>
        <c:ser>
          <c:idx val="1"/>
          <c:order val="1"/>
          <c:tx>
            <c:strRef>
              <c:f>'Table 9.26'!$S$7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9.26'!$U$7:$Y$7</c:f>
              <c:numCache>
                <c:formatCode>#,##0</c:formatCode>
                <c:ptCount val="5"/>
                <c:pt idx="1">
                  <c:v>1045</c:v>
                </c:pt>
                <c:pt idx="2">
                  <c:v>797</c:v>
                </c:pt>
                <c:pt idx="3">
                  <c:v>977</c:v>
                </c:pt>
                <c:pt idx="4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5D-4F7E-A804-6D9FA423CEBC}"/>
            </c:ext>
          </c:extLst>
        </c:ser>
        <c:ser>
          <c:idx val="2"/>
          <c:order val="2"/>
          <c:tx>
            <c:strRef>
              <c:f>'Table 9.26'!$S$11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9.26'!$U$11:$Y$11</c:f>
              <c:numCache>
                <c:formatCode>#,##0</c:formatCode>
                <c:ptCount val="5"/>
                <c:pt idx="1">
                  <c:v>1175</c:v>
                </c:pt>
                <c:pt idx="2">
                  <c:v>939</c:v>
                </c:pt>
                <c:pt idx="3">
                  <c:v>1037</c:v>
                </c:pt>
                <c:pt idx="4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5D-4F7E-A804-6D9FA423CEBC}"/>
            </c:ext>
          </c:extLst>
        </c:ser>
        <c:ser>
          <c:idx val="3"/>
          <c:order val="3"/>
          <c:tx>
            <c:strRef>
              <c:f>'Table 9.26'!$S$12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9.26'!$U$12:$Y$12</c:f>
              <c:numCache>
                <c:formatCode>#,##0</c:formatCode>
                <c:ptCount val="5"/>
                <c:pt idx="1">
                  <c:v>390</c:v>
                </c:pt>
                <c:pt idx="2">
                  <c:v>253</c:v>
                </c:pt>
                <c:pt idx="3">
                  <c:v>372</c:v>
                </c:pt>
                <c:pt idx="4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5D-4F7E-A804-6D9FA423C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9.26'!$AB$15:$AB$33</c:f>
              <c:numCache>
                <c:formatCode>0.0%</c:formatCode>
                <c:ptCount val="19"/>
                <c:pt idx="0">
                  <c:v>0.19694960212201593</c:v>
                </c:pt>
                <c:pt idx="1">
                  <c:v>1.0610079575596816E-2</c:v>
                </c:pt>
                <c:pt idx="2">
                  <c:v>2.3872679045092837E-2</c:v>
                </c:pt>
                <c:pt idx="3">
                  <c:v>1.5915119363395226E-2</c:v>
                </c:pt>
                <c:pt idx="4">
                  <c:v>5.7029177718832889E-2</c:v>
                </c:pt>
                <c:pt idx="5">
                  <c:v>1.3262599469496022E-2</c:v>
                </c:pt>
                <c:pt idx="6">
                  <c:v>5.7029177718832889E-2</c:v>
                </c:pt>
                <c:pt idx="7">
                  <c:v>4.3103448275862072E-2</c:v>
                </c:pt>
                <c:pt idx="8">
                  <c:v>4.5755968169761276E-2</c:v>
                </c:pt>
                <c:pt idx="9">
                  <c:v>0</c:v>
                </c:pt>
                <c:pt idx="10">
                  <c:v>1.4588859416445624E-2</c:v>
                </c:pt>
                <c:pt idx="11">
                  <c:v>3.0503978779840849E-2</c:v>
                </c:pt>
                <c:pt idx="12">
                  <c:v>4.0450928381962868E-2</c:v>
                </c:pt>
                <c:pt idx="13">
                  <c:v>4.5755968169761276E-2</c:v>
                </c:pt>
                <c:pt idx="14">
                  <c:v>0.11472148541114058</c:v>
                </c:pt>
                <c:pt idx="15">
                  <c:v>7.0291777188328908E-2</c:v>
                </c:pt>
                <c:pt idx="16">
                  <c:v>6.0344827586206899E-2</c:v>
                </c:pt>
                <c:pt idx="17">
                  <c:v>3.9787798408488064E-3</c:v>
                </c:pt>
                <c:pt idx="18">
                  <c:v>3.0503978779840849E-2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2-4441-BD42-E063325EDE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2-4441-BD42-E063325ED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9.26'!$Y$44:$Y$60</c:f>
              <c:numCache>
                <c:formatCode>#,##0</c:formatCode>
                <c:ptCount val="17"/>
                <c:pt idx="0">
                  <c:v>1</c:v>
                </c:pt>
                <c:pt idx="1">
                  <c:v>9</c:v>
                </c:pt>
                <c:pt idx="2">
                  <c:v>46</c:v>
                </c:pt>
                <c:pt idx="3">
                  <c:v>62</c:v>
                </c:pt>
                <c:pt idx="4">
                  <c:v>111</c:v>
                </c:pt>
                <c:pt idx="5">
                  <c:v>60</c:v>
                </c:pt>
                <c:pt idx="6">
                  <c:v>72</c:v>
                </c:pt>
                <c:pt idx="7">
                  <c:v>45</c:v>
                </c:pt>
                <c:pt idx="8">
                  <c:v>77</c:v>
                </c:pt>
                <c:pt idx="9">
                  <c:v>69</c:v>
                </c:pt>
                <c:pt idx="10">
                  <c:v>74</c:v>
                </c:pt>
                <c:pt idx="11">
                  <c:v>62</c:v>
                </c:pt>
                <c:pt idx="12">
                  <c:v>42</c:v>
                </c:pt>
                <c:pt idx="13">
                  <c:v>23</c:v>
                </c:pt>
                <c:pt idx="14">
                  <c:v>20</c:v>
                </c:pt>
                <c:pt idx="15">
                  <c:v>6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9-429B-A54C-E730F1B2AE88}"/>
            </c:ext>
          </c:extLst>
        </c:ser>
        <c:ser>
          <c:idx val="1"/>
          <c:order val="1"/>
          <c:tx>
            <c:strRef>
              <c:f>'Table 9.26'!$S$62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9.26'!$Y$63:$Y$79</c:f>
              <c:numCache>
                <c:formatCode>#,##0</c:formatCode>
                <c:ptCount val="17"/>
                <c:pt idx="0">
                  <c:v>1</c:v>
                </c:pt>
                <c:pt idx="1">
                  <c:v>5</c:v>
                </c:pt>
                <c:pt idx="2">
                  <c:v>50</c:v>
                </c:pt>
                <c:pt idx="3">
                  <c:v>77</c:v>
                </c:pt>
                <c:pt idx="4">
                  <c:v>85</c:v>
                </c:pt>
                <c:pt idx="5">
                  <c:v>94</c:v>
                </c:pt>
                <c:pt idx="6">
                  <c:v>40</c:v>
                </c:pt>
                <c:pt idx="7">
                  <c:v>46</c:v>
                </c:pt>
                <c:pt idx="8">
                  <c:v>68</c:v>
                </c:pt>
                <c:pt idx="9">
                  <c:v>76</c:v>
                </c:pt>
                <c:pt idx="10">
                  <c:v>62</c:v>
                </c:pt>
                <c:pt idx="11">
                  <c:v>54</c:v>
                </c:pt>
                <c:pt idx="12">
                  <c:v>29</c:v>
                </c:pt>
                <c:pt idx="13">
                  <c:v>20</c:v>
                </c:pt>
                <c:pt idx="14">
                  <c:v>6</c:v>
                </c:pt>
                <c:pt idx="15">
                  <c:v>6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9-429B-A54C-E730F1B2A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9.26'!$Y$83:$Y$90</c:f>
              <c:numCache>
                <c:formatCode>#,##0</c:formatCode>
                <c:ptCount val="8"/>
                <c:pt idx="0">
                  <c:v>60</c:v>
                </c:pt>
                <c:pt idx="1">
                  <c:v>16</c:v>
                </c:pt>
                <c:pt idx="2">
                  <c:v>74</c:v>
                </c:pt>
                <c:pt idx="3">
                  <c:v>16</c:v>
                </c:pt>
                <c:pt idx="4">
                  <c:v>7</c:v>
                </c:pt>
                <c:pt idx="5">
                  <c:v>8</c:v>
                </c:pt>
                <c:pt idx="6">
                  <c:v>78</c:v>
                </c:pt>
                <c:pt idx="7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4-4913-BAD1-36BE96078AC4}"/>
            </c:ext>
          </c:extLst>
        </c:ser>
        <c:ser>
          <c:idx val="1"/>
          <c:order val="1"/>
          <c:tx>
            <c:strRef>
              <c:f>'Table 9.26'!$S$92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9.26'!$Y$93:$Y$100</c:f>
              <c:numCache>
                <c:formatCode>#,##0</c:formatCode>
                <c:ptCount val="8"/>
                <c:pt idx="0">
                  <c:v>39</c:v>
                </c:pt>
                <c:pt idx="1">
                  <c:v>54</c:v>
                </c:pt>
                <c:pt idx="2">
                  <c:v>13</c:v>
                </c:pt>
                <c:pt idx="3">
                  <c:v>63</c:v>
                </c:pt>
                <c:pt idx="4">
                  <c:v>62</c:v>
                </c:pt>
                <c:pt idx="5">
                  <c:v>21</c:v>
                </c:pt>
                <c:pt idx="6">
                  <c:v>4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4-4913-BAD1-36BE96078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9.26'!$U$8:$Y$8</c:f>
              <c:numCache>
                <c:formatCode>#,##0</c:formatCode>
                <c:ptCount val="5"/>
                <c:pt idx="1">
                  <c:v>41114.94</c:v>
                </c:pt>
                <c:pt idx="2">
                  <c:v>43432.22</c:v>
                </c:pt>
                <c:pt idx="3">
                  <c:v>41367.660000000003</c:v>
                </c:pt>
                <c:pt idx="4">
                  <c:v>45594.58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0-46EC-8803-7E6A942374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0-46EC-8803-7E6A94237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9.26'!$V$4:$Z$4</c:f>
              <c:numCache>
                <c:formatCode>#,##0</c:formatCode>
                <c:ptCount val="5"/>
                <c:pt idx="0">
                  <c:v>1567</c:v>
                </c:pt>
                <c:pt idx="1">
                  <c:v>1192</c:v>
                </c:pt>
                <c:pt idx="2">
                  <c:v>1412</c:v>
                </c:pt>
                <c:pt idx="3">
                  <c:v>1505</c:v>
                </c:pt>
                <c:pt idx="4">
                  <c:v>1507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8-4AF0-A6BA-7E74C550B78B}"/>
            </c:ext>
          </c:extLst>
        </c:ser>
        <c:ser>
          <c:idx val="1"/>
          <c:order val="1"/>
          <c:tx>
            <c:strRef>
              <c:f>'Table 9.26'!$S$7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9.26'!$V$7:$Z$7</c:f>
              <c:numCache>
                <c:formatCode>#,##0</c:formatCode>
                <c:ptCount val="5"/>
                <c:pt idx="0">
                  <c:v>1045</c:v>
                </c:pt>
                <c:pt idx="1">
                  <c:v>797</c:v>
                </c:pt>
                <c:pt idx="2">
                  <c:v>977</c:v>
                </c:pt>
                <c:pt idx="3">
                  <c:v>1001</c:v>
                </c:pt>
                <c:pt idx="4">
                  <c:v>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8-4AF0-A6BA-7E74C550B78B}"/>
            </c:ext>
          </c:extLst>
        </c:ser>
        <c:ser>
          <c:idx val="2"/>
          <c:order val="2"/>
          <c:tx>
            <c:strRef>
              <c:f>'Table 9.26'!$S$11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9.26'!$V$11:$Z$11</c:f>
              <c:numCache>
                <c:formatCode>#,##0</c:formatCode>
                <c:ptCount val="5"/>
                <c:pt idx="0">
                  <c:v>1175</c:v>
                </c:pt>
                <c:pt idx="1">
                  <c:v>939</c:v>
                </c:pt>
                <c:pt idx="2">
                  <c:v>1037</c:v>
                </c:pt>
                <c:pt idx="3">
                  <c:v>1126</c:v>
                </c:pt>
                <c:pt idx="4">
                  <c:v>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8-4AF0-A6BA-7E74C550B78B}"/>
            </c:ext>
          </c:extLst>
        </c:ser>
        <c:ser>
          <c:idx val="3"/>
          <c:order val="3"/>
          <c:tx>
            <c:strRef>
              <c:f>'Table 9.26'!$S$12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9.26'!$V$12:$Z$12</c:f>
              <c:numCache>
                <c:formatCode>#,##0</c:formatCode>
                <c:ptCount val="5"/>
                <c:pt idx="0">
                  <c:v>390</c:v>
                </c:pt>
                <c:pt idx="1">
                  <c:v>253</c:v>
                </c:pt>
                <c:pt idx="2">
                  <c:v>372</c:v>
                </c:pt>
                <c:pt idx="3">
                  <c:v>379</c:v>
                </c:pt>
                <c:pt idx="4">
                  <c:v>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8-4AF0-A6BA-7E74C550B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9.26'!$AB$15:$AB$33</c:f>
              <c:numCache>
                <c:formatCode>0.0%</c:formatCode>
                <c:ptCount val="19"/>
                <c:pt idx="0">
                  <c:v>0.19694960212201593</c:v>
                </c:pt>
                <c:pt idx="1">
                  <c:v>1.0610079575596816E-2</c:v>
                </c:pt>
                <c:pt idx="2">
                  <c:v>2.3872679045092837E-2</c:v>
                </c:pt>
                <c:pt idx="3">
                  <c:v>1.5915119363395226E-2</c:v>
                </c:pt>
                <c:pt idx="4">
                  <c:v>5.7029177718832889E-2</c:v>
                </c:pt>
                <c:pt idx="5">
                  <c:v>1.3262599469496022E-2</c:v>
                </c:pt>
                <c:pt idx="6">
                  <c:v>5.7029177718832889E-2</c:v>
                </c:pt>
                <c:pt idx="7">
                  <c:v>4.3103448275862072E-2</c:v>
                </c:pt>
                <c:pt idx="8">
                  <c:v>4.5755968169761276E-2</c:v>
                </c:pt>
                <c:pt idx="9">
                  <c:v>0</c:v>
                </c:pt>
                <c:pt idx="10">
                  <c:v>1.4588859416445624E-2</c:v>
                </c:pt>
                <c:pt idx="11">
                  <c:v>3.0503978779840849E-2</c:v>
                </c:pt>
                <c:pt idx="12">
                  <c:v>4.0450928381962868E-2</c:v>
                </c:pt>
                <c:pt idx="13">
                  <c:v>4.5755968169761276E-2</c:v>
                </c:pt>
                <c:pt idx="14">
                  <c:v>0.11472148541114058</c:v>
                </c:pt>
                <c:pt idx="15">
                  <c:v>7.0291777188328908E-2</c:v>
                </c:pt>
                <c:pt idx="16">
                  <c:v>6.0344827586206899E-2</c:v>
                </c:pt>
                <c:pt idx="17">
                  <c:v>3.9787798408488064E-3</c:v>
                </c:pt>
                <c:pt idx="18">
                  <c:v>3.0503978779840849E-2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A-41B8-9573-11BF83AC5B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A-41B8-9573-11BF83AC5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9.26'!$Z$44:$Z$60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40</c:v>
                </c:pt>
                <c:pt idx="3">
                  <c:v>80</c:v>
                </c:pt>
                <c:pt idx="4">
                  <c:v>94</c:v>
                </c:pt>
                <c:pt idx="5">
                  <c:v>80</c:v>
                </c:pt>
                <c:pt idx="6">
                  <c:v>58</c:v>
                </c:pt>
                <c:pt idx="7">
                  <c:v>49</c:v>
                </c:pt>
                <c:pt idx="8">
                  <c:v>66</c:v>
                </c:pt>
                <c:pt idx="9">
                  <c:v>67</c:v>
                </c:pt>
                <c:pt idx="10">
                  <c:v>73</c:v>
                </c:pt>
                <c:pt idx="11">
                  <c:v>50</c:v>
                </c:pt>
                <c:pt idx="12">
                  <c:v>42</c:v>
                </c:pt>
                <c:pt idx="13">
                  <c:v>26</c:v>
                </c:pt>
                <c:pt idx="14">
                  <c:v>24</c:v>
                </c:pt>
                <c:pt idx="15">
                  <c:v>11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F-4FA7-8B38-020E833645F8}"/>
            </c:ext>
          </c:extLst>
        </c:ser>
        <c:ser>
          <c:idx val="1"/>
          <c:order val="1"/>
          <c:tx>
            <c:strRef>
              <c:f>'Table 9.26'!$S$62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9.26'!$Z$63:$Z$79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52</c:v>
                </c:pt>
                <c:pt idx="3">
                  <c:v>70</c:v>
                </c:pt>
                <c:pt idx="4">
                  <c:v>104</c:v>
                </c:pt>
                <c:pt idx="5">
                  <c:v>99</c:v>
                </c:pt>
                <c:pt idx="6">
                  <c:v>40</c:v>
                </c:pt>
                <c:pt idx="7">
                  <c:v>41</c:v>
                </c:pt>
                <c:pt idx="8">
                  <c:v>74</c:v>
                </c:pt>
                <c:pt idx="9">
                  <c:v>83</c:v>
                </c:pt>
                <c:pt idx="10">
                  <c:v>57</c:v>
                </c:pt>
                <c:pt idx="11">
                  <c:v>48</c:v>
                </c:pt>
                <c:pt idx="12">
                  <c:v>30</c:v>
                </c:pt>
                <c:pt idx="13">
                  <c:v>18</c:v>
                </c:pt>
                <c:pt idx="14">
                  <c:v>9</c:v>
                </c:pt>
                <c:pt idx="15">
                  <c:v>10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F-4FA7-8B38-020E8336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9.26'!$Z$83:$Z$90</c:f>
              <c:numCache>
                <c:formatCode>#,##0</c:formatCode>
                <c:ptCount val="8"/>
                <c:pt idx="0">
                  <c:v>55</c:v>
                </c:pt>
                <c:pt idx="1">
                  <c:v>15</c:v>
                </c:pt>
                <c:pt idx="2">
                  <c:v>78</c:v>
                </c:pt>
                <c:pt idx="3">
                  <c:v>16</c:v>
                </c:pt>
                <c:pt idx="4">
                  <c:v>8</c:v>
                </c:pt>
                <c:pt idx="5">
                  <c:v>4</c:v>
                </c:pt>
                <c:pt idx="6">
                  <c:v>74</c:v>
                </c:pt>
                <c:pt idx="7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8-4DEB-B7C4-61FE9A807C7D}"/>
            </c:ext>
          </c:extLst>
        </c:ser>
        <c:ser>
          <c:idx val="1"/>
          <c:order val="1"/>
          <c:tx>
            <c:strRef>
              <c:f>'Table 9.26'!$S$92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9.26'!$Z$93:$Z$100</c:f>
              <c:numCache>
                <c:formatCode>#,##0</c:formatCode>
                <c:ptCount val="8"/>
                <c:pt idx="0">
                  <c:v>36</c:v>
                </c:pt>
                <c:pt idx="1">
                  <c:v>59</c:v>
                </c:pt>
                <c:pt idx="2">
                  <c:v>9</c:v>
                </c:pt>
                <c:pt idx="3">
                  <c:v>64</c:v>
                </c:pt>
                <c:pt idx="4">
                  <c:v>67</c:v>
                </c:pt>
                <c:pt idx="5">
                  <c:v>24</c:v>
                </c:pt>
                <c:pt idx="6">
                  <c:v>10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8-4DEB-B7C4-61FE9A80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9.3'!$V$4:$Z$4</c:f>
              <c:numCache>
                <c:formatCode>#,##0</c:formatCode>
                <c:ptCount val="5"/>
                <c:pt idx="0">
                  <c:v>12415</c:v>
                </c:pt>
                <c:pt idx="1">
                  <c:v>11638</c:v>
                </c:pt>
                <c:pt idx="2">
                  <c:v>12392</c:v>
                </c:pt>
                <c:pt idx="3">
                  <c:v>12802</c:v>
                </c:pt>
                <c:pt idx="4">
                  <c:v>13157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7-407E-96CB-2B0671CBC0E1}"/>
            </c:ext>
          </c:extLst>
        </c:ser>
        <c:ser>
          <c:idx val="1"/>
          <c:order val="1"/>
          <c:tx>
            <c:strRef>
              <c:f>'Table 9.3'!$S$7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9.3'!$V$7:$Z$7</c:f>
              <c:numCache>
                <c:formatCode>#,##0</c:formatCode>
                <c:ptCount val="5"/>
                <c:pt idx="0">
                  <c:v>8538</c:v>
                </c:pt>
                <c:pt idx="1">
                  <c:v>7823</c:v>
                </c:pt>
                <c:pt idx="2">
                  <c:v>8698</c:v>
                </c:pt>
                <c:pt idx="3">
                  <c:v>8636</c:v>
                </c:pt>
                <c:pt idx="4">
                  <c:v>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7-407E-96CB-2B0671CBC0E1}"/>
            </c:ext>
          </c:extLst>
        </c:ser>
        <c:ser>
          <c:idx val="2"/>
          <c:order val="2"/>
          <c:tx>
            <c:strRef>
              <c:f>'Table 9.3'!$S$11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9.3'!$V$11:$Z$11</c:f>
              <c:numCache>
                <c:formatCode>#,##0</c:formatCode>
                <c:ptCount val="5"/>
                <c:pt idx="0">
                  <c:v>9554</c:v>
                </c:pt>
                <c:pt idx="1">
                  <c:v>9435</c:v>
                </c:pt>
                <c:pt idx="2">
                  <c:v>9628</c:v>
                </c:pt>
                <c:pt idx="3">
                  <c:v>10050</c:v>
                </c:pt>
                <c:pt idx="4">
                  <c:v>10463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7-407E-96CB-2B0671CBC0E1}"/>
            </c:ext>
          </c:extLst>
        </c:ser>
        <c:ser>
          <c:idx val="3"/>
          <c:order val="3"/>
          <c:tx>
            <c:strRef>
              <c:f>'Table 9.3'!$S$12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9.3'!$V$12:$Z$12</c:f>
              <c:numCache>
                <c:formatCode>#,##0</c:formatCode>
                <c:ptCount val="5"/>
                <c:pt idx="0">
                  <c:v>2866</c:v>
                </c:pt>
                <c:pt idx="1">
                  <c:v>2202</c:v>
                </c:pt>
                <c:pt idx="2">
                  <c:v>2766</c:v>
                </c:pt>
                <c:pt idx="3">
                  <c:v>2752</c:v>
                </c:pt>
                <c:pt idx="4">
                  <c:v>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E7-407E-96CB-2B0671CBC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9.26'!$V$8:$Z$8</c:f>
              <c:numCache>
                <c:formatCode>#,##0</c:formatCode>
                <c:ptCount val="5"/>
                <c:pt idx="0">
                  <c:v>41114.94</c:v>
                </c:pt>
                <c:pt idx="1">
                  <c:v>43432.22</c:v>
                </c:pt>
                <c:pt idx="2">
                  <c:v>41367.660000000003</c:v>
                </c:pt>
                <c:pt idx="3">
                  <c:v>45594.58</c:v>
                </c:pt>
                <c:pt idx="4">
                  <c:v>45973.599999999999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8-46AF-9E14-2A8F17457E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58-46AF-9E14-2A8F1745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9.27'!$U$4:$Y$4</c:f>
              <c:numCache>
                <c:formatCode>#,##0</c:formatCode>
                <c:ptCount val="5"/>
                <c:pt idx="1">
                  <c:v>58989</c:v>
                </c:pt>
                <c:pt idx="2">
                  <c:v>59753</c:v>
                </c:pt>
                <c:pt idx="3">
                  <c:v>60362</c:v>
                </c:pt>
                <c:pt idx="4">
                  <c:v>66312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3-4CEA-BB30-04565ECA5D73}"/>
            </c:ext>
          </c:extLst>
        </c:ser>
        <c:ser>
          <c:idx val="1"/>
          <c:order val="1"/>
          <c:tx>
            <c:strRef>
              <c:f>'Table 9.27'!$S$7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9.27'!$U$7:$Y$7</c:f>
              <c:numCache>
                <c:formatCode>#,##0</c:formatCode>
                <c:ptCount val="5"/>
                <c:pt idx="1">
                  <c:v>43671</c:v>
                </c:pt>
                <c:pt idx="2">
                  <c:v>44324</c:v>
                </c:pt>
                <c:pt idx="3">
                  <c:v>45587</c:v>
                </c:pt>
                <c:pt idx="4">
                  <c:v>47623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3-4CEA-BB30-04565ECA5D73}"/>
            </c:ext>
          </c:extLst>
        </c:ser>
        <c:ser>
          <c:idx val="2"/>
          <c:order val="2"/>
          <c:tx>
            <c:strRef>
              <c:f>'Table 9.27'!$S$11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9.27'!$U$11:$Y$11</c:f>
              <c:numCache>
                <c:formatCode>#,##0</c:formatCode>
                <c:ptCount val="5"/>
                <c:pt idx="1">
                  <c:v>52505</c:v>
                </c:pt>
                <c:pt idx="2">
                  <c:v>53215</c:v>
                </c:pt>
                <c:pt idx="3">
                  <c:v>53505</c:v>
                </c:pt>
                <c:pt idx="4">
                  <c:v>58932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3-4CEA-BB30-04565ECA5D73}"/>
            </c:ext>
          </c:extLst>
        </c:ser>
        <c:ser>
          <c:idx val="3"/>
          <c:order val="3"/>
          <c:tx>
            <c:strRef>
              <c:f>'Table 9.27'!$S$12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9.27'!$U$12:$Y$12</c:f>
              <c:numCache>
                <c:formatCode>#,##0</c:formatCode>
                <c:ptCount val="5"/>
                <c:pt idx="1">
                  <c:v>6488</c:v>
                </c:pt>
                <c:pt idx="2">
                  <c:v>6542</c:v>
                </c:pt>
                <c:pt idx="3">
                  <c:v>6861</c:v>
                </c:pt>
                <c:pt idx="4">
                  <c:v>7380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33-4CEA-BB30-04565ECA5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9.27'!$AB$15:$AB$33</c:f>
              <c:numCache>
                <c:formatCode>0.0%</c:formatCode>
                <c:ptCount val="19"/>
                <c:pt idx="0">
                  <c:v>2.540041403355851E-2</c:v>
                </c:pt>
                <c:pt idx="1">
                  <c:v>1.5689692743517107E-2</c:v>
                </c:pt>
                <c:pt idx="2">
                  <c:v>5.2203639137066903E-2</c:v>
                </c:pt>
                <c:pt idx="3">
                  <c:v>1.1140771409893222E-2</c:v>
                </c:pt>
                <c:pt idx="4">
                  <c:v>8.6279690564393108E-2</c:v>
                </c:pt>
                <c:pt idx="5">
                  <c:v>1.8222924384397474E-2</c:v>
                </c:pt>
                <c:pt idx="6">
                  <c:v>0.10911963390716932</c:v>
                </c:pt>
                <c:pt idx="7">
                  <c:v>9.1318914796251913E-2</c:v>
                </c:pt>
                <c:pt idx="8">
                  <c:v>3.7943996513401614E-2</c:v>
                </c:pt>
                <c:pt idx="9">
                  <c:v>6.0606886031815211E-3</c:v>
                </c:pt>
                <c:pt idx="10">
                  <c:v>3.1365765962083243E-2</c:v>
                </c:pt>
                <c:pt idx="11">
                  <c:v>2.1450751797777293E-2</c:v>
                </c:pt>
                <c:pt idx="12">
                  <c:v>4.0735999128350402E-2</c:v>
                </c:pt>
                <c:pt idx="13">
                  <c:v>6.188712137720636E-2</c:v>
                </c:pt>
                <c:pt idx="14">
                  <c:v>5.4260187404663325E-2</c:v>
                </c:pt>
                <c:pt idx="15">
                  <c:v>7.0303987796905637E-2</c:v>
                </c:pt>
                <c:pt idx="16">
                  <c:v>0.18559326650686425</c:v>
                </c:pt>
                <c:pt idx="17">
                  <c:v>7.368162998474613E-3</c:v>
                </c:pt>
                <c:pt idx="18">
                  <c:v>4.2506537371976467E-2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5-4F12-9D7D-CBFE973413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5-4F12-9D7D-CBFE97341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9.27'!$Y$44:$Y$60</c:f>
              <c:numCache>
                <c:formatCode>#,##0</c:formatCode>
                <c:ptCount val="17"/>
                <c:pt idx="0">
                  <c:v>72</c:v>
                </c:pt>
                <c:pt idx="1">
                  <c:v>990</c:v>
                </c:pt>
                <c:pt idx="2">
                  <c:v>2003</c:v>
                </c:pt>
                <c:pt idx="3">
                  <c:v>2500</c:v>
                </c:pt>
                <c:pt idx="4">
                  <c:v>3166</c:v>
                </c:pt>
                <c:pt idx="5">
                  <c:v>2962</c:v>
                </c:pt>
                <c:pt idx="6">
                  <c:v>3053</c:v>
                </c:pt>
                <c:pt idx="7">
                  <c:v>2943</c:v>
                </c:pt>
                <c:pt idx="8">
                  <c:v>3361</c:v>
                </c:pt>
                <c:pt idx="9">
                  <c:v>3301</c:v>
                </c:pt>
                <c:pt idx="10">
                  <c:v>3303</c:v>
                </c:pt>
                <c:pt idx="11">
                  <c:v>2944</c:v>
                </c:pt>
                <c:pt idx="12">
                  <c:v>1427</c:v>
                </c:pt>
                <c:pt idx="13">
                  <c:v>564</c:v>
                </c:pt>
                <c:pt idx="14">
                  <c:v>224</c:v>
                </c:pt>
                <c:pt idx="15">
                  <c:v>125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0-4F49-B74E-5A23915CC869}"/>
            </c:ext>
          </c:extLst>
        </c:ser>
        <c:ser>
          <c:idx val="1"/>
          <c:order val="1"/>
          <c:tx>
            <c:strRef>
              <c:f>'Table 9.27'!$S$62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9.27'!$Y$63:$Y$79</c:f>
              <c:numCache>
                <c:formatCode>#,##0</c:formatCode>
                <c:ptCount val="17"/>
                <c:pt idx="0">
                  <c:v>112</c:v>
                </c:pt>
                <c:pt idx="1">
                  <c:v>1368</c:v>
                </c:pt>
                <c:pt idx="2">
                  <c:v>2117</c:v>
                </c:pt>
                <c:pt idx="3">
                  <c:v>2388</c:v>
                </c:pt>
                <c:pt idx="4">
                  <c:v>2752</c:v>
                </c:pt>
                <c:pt idx="5">
                  <c:v>2765</c:v>
                </c:pt>
                <c:pt idx="6">
                  <c:v>2926</c:v>
                </c:pt>
                <c:pt idx="7">
                  <c:v>3259</c:v>
                </c:pt>
                <c:pt idx="8">
                  <c:v>3621</c:v>
                </c:pt>
                <c:pt idx="9">
                  <c:v>3772</c:v>
                </c:pt>
                <c:pt idx="10">
                  <c:v>3697</c:v>
                </c:pt>
                <c:pt idx="11">
                  <c:v>2622</c:v>
                </c:pt>
                <c:pt idx="12">
                  <c:v>1163</c:v>
                </c:pt>
                <c:pt idx="13">
                  <c:v>375</c:v>
                </c:pt>
                <c:pt idx="14">
                  <c:v>152</c:v>
                </c:pt>
                <c:pt idx="15">
                  <c:v>87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0-4F49-B74E-5A23915CC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9.27'!$Y$83:$Y$90</c:f>
              <c:numCache>
                <c:formatCode>#,##0</c:formatCode>
                <c:ptCount val="8"/>
                <c:pt idx="0">
                  <c:v>2010</c:v>
                </c:pt>
                <c:pt idx="1">
                  <c:v>2097</c:v>
                </c:pt>
                <c:pt idx="2">
                  <c:v>4550</c:v>
                </c:pt>
                <c:pt idx="3">
                  <c:v>1969</c:v>
                </c:pt>
                <c:pt idx="4">
                  <c:v>765</c:v>
                </c:pt>
                <c:pt idx="5">
                  <c:v>1404</c:v>
                </c:pt>
                <c:pt idx="6">
                  <c:v>2647</c:v>
                </c:pt>
                <c:pt idx="7">
                  <c:v>3470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C-4AE3-ABCE-0A3D4DAAAF39}"/>
            </c:ext>
          </c:extLst>
        </c:ser>
        <c:ser>
          <c:idx val="1"/>
          <c:order val="1"/>
          <c:tx>
            <c:strRef>
              <c:f>'Table 9.27'!$S$92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9.27'!$Y$93:$Y$100</c:f>
              <c:numCache>
                <c:formatCode>#,##0</c:formatCode>
                <c:ptCount val="8"/>
                <c:pt idx="0">
                  <c:v>1608</c:v>
                </c:pt>
                <c:pt idx="1">
                  <c:v>4050</c:v>
                </c:pt>
                <c:pt idx="2">
                  <c:v>780</c:v>
                </c:pt>
                <c:pt idx="3">
                  <c:v>5036</c:v>
                </c:pt>
                <c:pt idx="4">
                  <c:v>3747</c:v>
                </c:pt>
                <c:pt idx="5">
                  <c:v>2680</c:v>
                </c:pt>
                <c:pt idx="6">
                  <c:v>209</c:v>
                </c:pt>
                <c:pt idx="7">
                  <c:v>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C-4AE3-ABCE-0A3D4DAAA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9.27'!$U$8:$Y$8</c:f>
              <c:numCache>
                <c:formatCode>#,##0</c:formatCode>
                <c:ptCount val="5"/>
                <c:pt idx="1">
                  <c:v>40601.379999999997</c:v>
                </c:pt>
                <c:pt idx="2">
                  <c:v>42244.73</c:v>
                </c:pt>
                <c:pt idx="3">
                  <c:v>42646.13</c:v>
                </c:pt>
                <c:pt idx="4">
                  <c:v>43360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E-420C-A19E-BD6E2E4820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E-420C-A19E-BD6E2E48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9.27'!$V$4:$Z$4</c:f>
              <c:numCache>
                <c:formatCode>#,##0</c:formatCode>
                <c:ptCount val="5"/>
                <c:pt idx="0">
                  <c:v>58989</c:v>
                </c:pt>
                <c:pt idx="1">
                  <c:v>59753</c:v>
                </c:pt>
                <c:pt idx="2">
                  <c:v>60362</c:v>
                </c:pt>
                <c:pt idx="3">
                  <c:v>66312</c:v>
                </c:pt>
                <c:pt idx="4">
                  <c:v>73424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5-417D-BE04-726EE7762725}"/>
            </c:ext>
          </c:extLst>
        </c:ser>
        <c:ser>
          <c:idx val="1"/>
          <c:order val="1"/>
          <c:tx>
            <c:strRef>
              <c:f>'Table 9.27'!$S$7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9.27'!$V$7:$Z$7</c:f>
              <c:numCache>
                <c:formatCode>#,##0</c:formatCode>
                <c:ptCount val="5"/>
                <c:pt idx="0">
                  <c:v>43671</c:v>
                </c:pt>
                <c:pt idx="1">
                  <c:v>44324</c:v>
                </c:pt>
                <c:pt idx="2">
                  <c:v>45587</c:v>
                </c:pt>
                <c:pt idx="3">
                  <c:v>47623</c:v>
                </c:pt>
                <c:pt idx="4">
                  <c:v>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5-417D-BE04-726EE7762725}"/>
            </c:ext>
          </c:extLst>
        </c:ser>
        <c:ser>
          <c:idx val="2"/>
          <c:order val="2"/>
          <c:tx>
            <c:strRef>
              <c:f>'Table 9.27'!$S$11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9.27'!$V$11:$Z$11</c:f>
              <c:numCache>
                <c:formatCode>#,##0</c:formatCode>
                <c:ptCount val="5"/>
                <c:pt idx="0">
                  <c:v>52505</c:v>
                </c:pt>
                <c:pt idx="1">
                  <c:v>53215</c:v>
                </c:pt>
                <c:pt idx="2">
                  <c:v>53505</c:v>
                </c:pt>
                <c:pt idx="3">
                  <c:v>58932</c:v>
                </c:pt>
                <c:pt idx="4">
                  <c:v>65629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5-417D-BE04-726EE7762725}"/>
            </c:ext>
          </c:extLst>
        </c:ser>
        <c:ser>
          <c:idx val="3"/>
          <c:order val="3"/>
          <c:tx>
            <c:strRef>
              <c:f>'Table 9.27'!$S$12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9.27'!$V$12:$Z$12</c:f>
              <c:numCache>
                <c:formatCode>#,##0</c:formatCode>
                <c:ptCount val="5"/>
                <c:pt idx="0">
                  <c:v>6488</c:v>
                </c:pt>
                <c:pt idx="1">
                  <c:v>6542</c:v>
                </c:pt>
                <c:pt idx="2">
                  <c:v>6861</c:v>
                </c:pt>
                <c:pt idx="3">
                  <c:v>7380</c:v>
                </c:pt>
                <c:pt idx="4">
                  <c:v>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35-417D-BE04-726EE7762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9.27'!$AB$15:$AB$33</c:f>
              <c:numCache>
                <c:formatCode>0.0%</c:formatCode>
                <c:ptCount val="19"/>
                <c:pt idx="0">
                  <c:v>2.540041403355851E-2</c:v>
                </c:pt>
                <c:pt idx="1">
                  <c:v>1.5689692743517107E-2</c:v>
                </c:pt>
                <c:pt idx="2">
                  <c:v>5.2203639137066903E-2</c:v>
                </c:pt>
                <c:pt idx="3">
                  <c:v>1.1140771409893222E-2</c:v>
                </c:pt>
                <c:pt idx="4">
                  <c:v>8.6279690564393108E-2</c:v>
                </c:pt>
                <c:pt idx="5">
                  <c:v>1.8222924384397474E-2</c:v>
                </c:pt>
                <c:pt idx="6">
                  <c:v>0.10911963390716932</c:v>
                </c:pt>
                <c:pt idx="7">
                  <c:v>9.1318914796251913E-2</c:v>
                </c:pt>
                <c:pt idx="8">
                  <c:v>3.7943996513401614E-2</c:v>
                </c:pt>
                <c:pt idx="9">
                  <c:v>6.0606886031815211E-3</c:v>
                </c:pt>
                <c:pt idx="10">
                  <c:v>3.1365765962083243E-2</c:v>
                </c:pt>
                <c:pt idx="11">
                  <c:v>2.1450751797777293E-2</c:v>
                </c:pt>
                <c:pt idx="12">
                  <c:v>4.0735999128350402E-2</c:v>
                </c:pt>
                <c:pt idx="13">
                  <c:v>6.188712137720636E-2</c:v>
                </c:pt>
                <c:pt idx="14">
                  <c:v>5.4260187404663325E-2</c:v>
                </c:pt>
                <c:pt idx="15">
                  <c:v>7.0303987796905637E-2</c:v>
                </c:pt>
                <c:pt idx="16">
                  <c:v>0.18559326650686425</c:v>
                </c:pt>
                <c:pt idx="17">
                  <c:v>7.368162998474613E-3</c:v>
                </c:pt>
                <c:pt idx="18">
                  <c:v>4.2506537371976467E-2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B-4812-A1E0-80002B99CB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DB-4812-A1E0-80002B99C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9.27'!$Z$44:$Z$60</c:f>
              <c:numCache>
                <c:formatCode>#,##0</c:formatCode>
                <c:ptCount val="17"/>
                <c:pt idx="0">
                  <c:v>104</c:v>
                </c:pt>
                <c:pt idx="1">
                  <c:v>1284</c:v>
                </c:pt>
                <c:pt idx="2">
                  <c:v>2394</c:v>
                </c:pt>
                <c:pt idx="3">
                  <c:v>2711</c:v>
                </c:pt>
                <c:pt idx="4">
                  <c:v>3515</c:v>
                </c:pt>
                <c:pt idx="5">
                  <c:v>3399</c:v>
                </c:pt>
                <c:pt idx="6">
                  <c:v>3123</c:v>
                </c:pt>
                <c:pt idx="7">
                  <c:v>3157</c:v>
                </c:pt>
                <c:pt idx="8">
                  <c:v>3572</c:v>
                </c:pt>
                <c:pt idx="9">
                  <c:v>3709</c:v>
                </c:pt>
                <c:pt idx="10">
                  <c:v>3450</c:v>
                </c:pt>
                <c:pt idx="11">
                  <c:v>3190</c:v>
                </c:pt>
                <c:pt idx="12">
                  <c:v>1603</c:v>
                </c:pt>
                <c:pt idx="13">
                  <c:v>613</c:v>
                </c:pt>
                <c:pt idx="14">
                  <c:v>248</c:v>
                </c:pt>
                <c:pt idx="15">
                  <c:v>113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A-4D7A-84AB-860313EFF9E2}"/>
            </c:ext>
          </c:extLst>
        </c:ser>
        <c:ser>
          <c:idx val="1"/>
          <c:order val="1"/>
          <c:tx>
            <c:strRef>
              <c:f>'Table 9.27'!$S$62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9.27'!$Z$63:$Z$79</c:f>
              <c:numCache>
                <c:formatCode>#,##0</c:formatCode>
                <c:ptCount val="17"/>
                <c:pt idx="0">
                  <c:v>151</c:v>
                </c:pt>
                <c:pt idx="1">
                  <c:v>1509</c:v>
                </c:pt>
                <c:pt idx="2">
                  <c:v>2577</c:v>
                </c:pt>
                <c:pt idx="3">
                  <c:v>2634</c:v>
                </c:pt>
                <c:pt idx="4">
                  <c:v>3079</c:v>
                </c:pt>
                <c:pt idx="5">
                  <c:v>3096</c:v>
                </c:pt>
                <c:pt idx="6">
                  <c:v>3286</c:v>
                </c:pt>
                <c:pt idx="7">
                  <c:v>3615</c:v>
                </c:pt>
                <c:pt idx="8">
                  <c:v>3825</c:v>
                </c:pt>
                <c:pt idx="9">
                  <c:v>4204</c:v>
                </c:pt>
                <c:pt idx="10">
                  <c:v>3857</c:v>
                </c:pt>
                <c:pt idx="11">
                  <c:v>3171</c:v>
                </c:pt>
                <c:pt idx="12">
                  <c:v>1358</c:v>
                </c:pt>
                <c:pt idx="13">
                  <c:v>430</c:v>
                </c:pt>
                <c:pt idx="14">
                  <c:v>161</c:v>
                </c:pt>
                <c:pt idx="15">
                  <c:v>91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A-4D7A-84AB-860313EFF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9.27'!$Z$83:$Z$90</c:f>
              <c:numCache>
                <c:formatCode>#,##0</c:formatCode>
                <c:ptCount val="8"/>
                <c:pt idx="0">
                  <c:v>2057</c:v>
                </c:pt>
                <c:pt idx="1">
                  <c:v>2215</c:v>
                </c:pt>
                <c:pt idx="2">
                  <c:v>4841</c:v>
                </c:pt>
                <c:pt idx="3">
                  <c:v>2085</c:v>
                </c:pt>
                <c:pt idx="4">
                  <c:v>843</c:v>
                </c:pt>
                <c:pt idx="5">
                  <c:v>1501</c:v>
                </c:pt>
                <c:pt idx="6">
                  <c:v>2843</c:v>
                </c:pt>
                <c:pt idx="7">
                  <c:v>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F-40F5-A508-2DBCA0B25EEB}"/>
            </c:ext>
          </c:extLst>
        </c:ser>
        <c:ser>
          <c:idx val="1"/>
          <c:order val="1"/>
          <c:tx>
            <c:strRef>
              <c:f>'Table 9.27'!$S$92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9.27'!$Z$93:$Z$100</c:f>
              <c:numCache>
                <c:formatCode>#,##0</c:formatCode>
                <c:ptCount val="8"/>
                <c:pt idx="0">
                  <c:v>1758</c:v>
                </c:pt>
                <c:pt idx="1">
                  <c:v>4373</c:v>
                </c:pt>
                <c:pt idx="2">
                  <c:v>859</c:v>
                </c:pt>
                <c:pt idx="3">
                  <c:v>5321</c:v>
                </c:pt>
                <c:pt idx="4">
                  <c:v>3966</c:v>
                </c:pt>
                <c:pt idx="5">
                  <c:v>2811</c:v>
                </c:pt>
                <c:pt idx="6">
                  <c:v>218</c:v>
                </c:pt>
                <c:pt idx="7">
                  <c:v>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0F-40F5-A508-2DBCA0B25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9.3'!$AB$15:$AB$33</c:f>
              <c:numCache>
                <c:formatCode>0.0%</c:formatCode>
                <c:ptCount val="19"/>
                <c:pt idx="0">
                  <c:v>0.12672846072025529</c:v>
                </c:pt>
                <c:pt idx="1">
                  <c:v>8.1446588664336725E-2</c:v>
                </c:pt>
                <c:pt idx="2">
                  <c:v>5.8577723750189943E-2</c:v>
                </c:pt>
                <c:pt idx="3">
                  <c:v>2.3856556754292661E-2</c:v>
                </c:pt>
                <c:pt idx="4">
                  <c:v>5.7286126728460722E-2</c:v>
                </c:pt>
                <c:pt idx="5">
                  <c:v>2.2640936027959278E-2</c:v>
                </c:pt>
                <c:pt idx="6">
                  <c:v>8.1522564959732563E-2</c:v>
                </c:pt>
                <c:pt idx="7">
                  <c:v>5.2727549004710529E-2</c:v>
                </c:pt>
                <c:pt idx="8">
                  <c:v>2.4768272299042698E-2</c:v>
                </c:pt>
                <c:pt idx="9">
                  <c:v>1.3675733171250571E-3</c:v>
                </c:pt>
                <c:pt idx="10">
                  <c:v>1.732259535025072E-2</c:v>
                </c:pt>
                <c:pt idx="11">
                  <c:v>1.5575140556146483E-2</c:v>
                </c:pt>
                <c:pt idx="12">
                  <c:v>3.3049688497188874E-2</c:v>
                </c:pt>
                <c:pt idx="13">
                  <c:v>9.1551435951982979E-2</c:v>
                </c:pt>
                <c:pt idx="14">
                  <c:v>4.2470749126272606E-2</c:v>
                </c:pt>
                <c:pt idx="15">
                  <c:v>5.895760522716912E-2</c:v>
                </c:pt>
                <c:pt idx="16">
                  <c:v>7.1113812490502956E-2</c:v>
                </c:pt>
                <c:pt idx="17">
                  <c:v>8.0534873119586688E-3</c:v>
                </c:pt>
                <c:pt idx="18">
                  <c:v>4.0571341741376693E-2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E-4CAE-83C6-A094B6B934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E-4CAE-83C6-A094B6B93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9.27'!$V$8:$Z$8</c:f>
              <c:numCache>
                <c:formatCode>#,##0</c:formatCode>
                <c:ptCount val="5"/>
                <c:pt idx="0">
                  <c:v>40601.379999999997</c:v>
                </c:pt>
                <c:pt idx="1">
                  <c:v>42244.73</c:v>
                </c:pt>
                <c:pt idx="2">
                  <c:v>42646.13</c:v>
                </c:pt>
                <c:pt idx="3">
                  <c:v>43360</c:v>
                </c:pt>
                <c:pt idx="4">
                  <c:v>43700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1-4E66-AC48-1003711513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1-4E66-AC48-100371151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9.28'!$U$4:$Y$4</c:f>
              <c:numCache>
                <c:formatCode>#,##0</c:formatCode>
                <c:ptCount val="5"/>
                <c:pt idx="1">
                  <c:v>49323</c:v>
                </c:pt>
                <c:pt idx="2">
                  <c:v>48445</c:v>
                </c:pt>
                <c:pt idx="3">
                  <c:v>48180</c:v>
                </c:pt>
                <c:pt idx="4">
                  <c:v>50879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6-4F71-BC41-3C0DE07DB698}"/>
            </c:ext>
          </c:extLst>
        </c:ser>
        <c:ser>
          <c:idx val="1"/>
          <c:order val="1"/>
          <c:tx>
            <c:strRef>
              <c:f>'Table 9.28'!$S$7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9.28'!$U$7:$Y$7</c:f>
              <c:numCache>
                <c:formatCode>#,##0</c:formatCode>
                <c:ptCount val="5"/>
                <c:pt idx="1">
                  <c:v>33164</c:v>
                </c:pt>
                <c:pt idx="2">
                  <c:v>33240</c:v>
                </c:pt>
                <c:pt idx="3">
                  <c:v>34104</c:v>
                </c:pt>
                <c:pt idx="4">
                  <c:v>35169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6-4F71-BC41-3C0DE07DB698}"/>
            </c:ext>
          </c:extLst>
        </c:ser>
        <c:ser>
          <c:idx val="2"/>
          <c:order val="2"/>
          <c:tx>
            <c:strRef>
              <c:f>'Table 9.28'!$S$11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9.28'!$U$11:$Y$11</c:f>
              <c:numCache>
                <c:formatCode>#,##0</c:formatCode>
                <c:ptCount val="5"/>
                <c:pt idx="1">
                  <c:v>45468</c:v>
                </c:pt>
                <c:pt idx="2">
                  <c:v>44580</c:v>
                </c:pt>
                <c:pt idx="3">
                  <c:v>44167</c:v>
                </c:pt>
                <c:pt idx="4">
                  <c:v>46690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6-4F71-BC41-3C0DE07DB698}"/>
            </c:ext>
          </c:extLst>
        </c:ser>
        <c:ser>
          <c:idx val="3"/>
          <c:order val="3"/>
          <c:tx>
            <c:strRef>
              <c:f>'Table 9.28'!$S$12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9.28'!$U$12:$Y$12</c:f>
              <c:numCache>
                <c:formatCode>#,##0</c:formatCode>
                <c:ptCount val="5"/>
                <c:pt idx="1">
                  <c:v>3858</c:v>
                </c:pt>
                <c:pt idx="2">
                  <c:v>3864</c:v>
                </c:pt>
                <c:pt idx="3">
                  <c:v>4008</c:v>
                </c:pt>
                <c:pt idx="4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A6-4F71-BC41-3C0DE07DB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9.28'!$AB$15:$AB$33</c:f>
              <c:numCache>
                <c:formatCode>0.0%</c:formatCode>
                <c:ptCount val="19"/>
                <c:pt idx="0">
                  <c:v>2.1014427002994284E-2</c:v>
                </c:pt>
                <c:pt idx="1">
                  <c:v>4.9178840395608381E-2</c:v>
                </c:pt>
                <c:pt idx="2">
                  <c:v>7.7488431176844202E-2</c:v>
                </c:pt>
                <c:pt idx="3">
                  <c:v>1.8219762272026131E-2</c:v>
                </c:pt>
                <c:pt idx="4">
                  <c:v>0.11278468378550041</c:v>
                </c:pt>
                <c:pt idx="5">
                  <c:v>2.183104981399147E-2</c:v>
                </c:pt>
                <c:pt idx="6">
                  <c:v>8.5690953633971514E-2</c:v>
                </c:pt>
                <c:pt idx="7">
                  <c:v>7.8795027674439702E-2</c:v>
                </c:pt>
                <c:pt idx="8">
                  <c:v>6.6836040286725337E-2</c:v>
                </c:pt>
                <c:pt idx="9">
                  <c:v>2.9035477724344435E-3</c:v>
                </c:pt>
                <c:pt idx="10">
                  <c:v>2.0905543961527991E-2</c:v>
                </c:pt>
                <c:pt idx="11">
                  <c:v>2.4153888031939026E-2</c:v>
                </c:pt>
                <c:pt idx="12">
                  <c:v>6.4059522729334906E-2</c:v>
                </c:pt>
                <c:pt idx="13">
                  <c:v>8.2206696307050173E-2</c:v>
                </c:pt>
                <c:pt idx="14">
                  <c:v>4.3117684420651482E-2</c:v>
                </c:pt>
                <c:pt idx="15">
                  <c:v>6.3587696216314313E-2</c:v>
                </c:pt>
                <c:pt idx="16">
                  <c:v>8.5563923418927504E-2</c:v>
                </c:pt>
                <c:pt idx="17">
                  <c:v>8.5473187551038925E-3</c:v>
                </c:pt>
                <c:pt idx="18">
                  <c:v>5.0176934942382727E-2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B-4761-B8BB-0E0C2DC9CD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B-4761-B8BB-0E0C2DC9C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9.28'!$Y$44:$Y$60</c:f>
              <c:numCache>
                <c:formatCode>#,##0</c:formatCode>
                <c:ptCount val="17"/>
                <c:pt idx="0">
                  <c:v>41</c:v>
                </c:pt>
                <c:pt idx="1">
                  <c:v>739</c:v>
                </c:pt>
                <c:pt idx="2">
                  <c:v>1625</c:v>
                </c:pt>
                <c:pt idx="3">
                  <c:v>2095</c:v>
                </c:pt>
                <c:pt idx="4">
                  <c:v>2950</c:v>
                </c:pt>
                <c:pt idx="5">
                  <c:v>2991</c:v>
                </c:pt>
                <c:pt idx="6">
                  <c:v>2981</c:v>
                </c:pt>
                <c:pt idx="7">
                  <c:v>2861</c:v>
                </c:pt>
                <c:pt idx="8">
                  <c:v>3005</c:v>
                </c:pt>
                <c:pt idx="9">
                  <c:v>2925</c:v>
                </c:pt>
                <c:pt idx="10">
                  <c:v>2576</c:v>
                </c:pt>
                <c:pt idx="11">
                  <c:v>1922</c:v>
                </c:pt>
                <c:pt idx="12">
                  <c:v>837</c:v>
                </c:pt>
                <c:pt idx="13">
                  <c:v>276</c:v>
                </c:pt>
                <c:pt idx="14">
                  <c:v>103</c:v>
                </c:pt>
                <c:pt idx="15">
                  <c:v>45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9-42E7-8B04-7AA133F80AF2}"/>
            </c:ext>
          </c:extLst>
        </c:ser>
        <c:ser>
          <c:idx val="1"/>
          <c:order val="1"/>
          <c:tx>
            <c:strRef>
              <c:f>'Table 9.28'!$S$62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9.28'!$Y$63:$Y$79</c:f>
              <c:numCache>
                <c:formatCode>#,##0</c:formatCode>
                <c:ptCount val="17"/>
                <c:pt idx="0">
                  <c:v>50</c:v>
                </c:pt>
                <c:pt idx="1">
                  <c:v>887</c:v>
                </c:pt>
                <c:pt idx="2">
                  <c:v>1763</c:v>
                </c:pt>
                <c:pt idx="3">
                  <c:v>1750</c:v>
                </c:pt>
                <c:pt idx="4">
                  <c:v>2363</c:v>
                </c:pt>
                <c:pt idx="5">
                  <c:v>2336</c:v>
                </c:pt>
                <c:pt idx="6">
                  <c:v>2419</c:v>
                </c:pt>
                <c:pt idx="7">
                  <c:v>2290</c:v>
                </c:pt>
                <c:pt idx="8">
                  <c:v>2555</c:v>
                </c:pt>
                <c:pt idx="9">
                  <c:v>2412</c:v>
                </c:pt>
                <c:pt idx="10">
                  <c:v>2023</c:v>
                </c:pt>
                <c:pt idx="11">
                  <c:v>1186</c:v>
                </c:pt>
                <c:pt idx="12">
                  <c:v>527</c:v>
                </c:pt>
                <c:pt idx="13">
                  <c:v>158</c:v>
                </c:pt>
                <c:pt idx="14">
                  <c:v>68</c:v>
                </c:pt>
                <c:pt idx="15">
                  <c:v>31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9-42E7-8B04-7AA133F80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9.28'!$Y$83:$Y$90</c:f>
              <c:numCache>
                <c:formatCode>#,##0</c:formatCode>
                <c:ptCount val="8"/>
                <c:pt idx="0">
                  <c:v>1301</c:v>
                </c:pt>
                <c:pt idx="1">
                  <c:v>1641</c:v>
                </c:pt>
                <c:pt idx="2">
                  <c:v>5673</c:v>
                </c:pt>
                <c:pt idx="3">
                  <c:v>700</c:v>
                </c:pt>
                <c:pt idx="4">
                  <c:v>365</c:v>
                </c:pt>
                <c:pt idx="5">
                  <c:v>631</c:v>
                </c:pt>
                <c:pt idx="6">
                  <c:v>2611</c:v>
                </c:pt>
                <c:pt idx="7">
                  <c:v>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0-4490-A5E8-516751B24D80}"/>
            </c:ext>
          </c:extLst>
        </c:ser>
        <c:ser>
          <c:idx val="1"/>
          <c:order val="1"/>
          <c:tx>
            <c:strRef>
              <c:f>'Table 9.28'!$S$92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9.28'!$Y$93:$Y$100</c:f>
              <c:numCache>
                <c:formatCode>#,##0</c:formatCode>
                <c:ptCount val="8"/>
                <c:pt idx="0">
                  <c:v>1100</c:v>
                </c:pt>
                <c:pt idx="1">
                  <c:v>2553</c:v>
                </c:pt>
                <c:pt idx="2">
                  <c:v>774</c:v>
                </c:pt>
                <c:pt idx="3">
                  <c:v>2766</c:v>
                </c:pt>
                <c:pt idx="4">
                  <c:v>2511</c:v>
                </c:pt>
                <c:pt idx="5">
                  <c:v>1885</c:v>
                </c:pt>
                <c:pt idx="6">
                  <c:v>415</c:v>
                </c:pt>
                <c:pt idx="7">
                  <c:v>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0-4490-A5E8-516751B24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9.28'!$U$8:$Y$8</c:f>
              <c:numCache>
                <c:formatCode>#,##0</c:formatCode>
                <c:ptCount val="5"/>
                <c:pt idx="1">
                  <c:v>53546</c:v>
                </c:pt>
                <c:pt idx="2">
                  <c:v>52631.74</c:v>
                </c:pt>
                <c:pt idx="3">
                  <c:v>54072.76</c:v>
                </c:pt>
                <c:pt idx="4">
                  <c:v>53485.120000000003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5-43A6-9CC2-4F57D8ECA9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5-43A6-9CC2-4F57D8ECA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9.28'!$V$4:$Z$4</c:f>
              <c:numCache>
                <c:formatCode>#,##0</c:formatCode>
                <c:ptCount val="5"/>
                <c:pt idx="0">
                  <c:v>49323</c:v>
                </c:pt>
                <c:pt idx="1">
                  <c:v>48445</c:v>
                </c:pt>
                <c:pt idx="2">
                  <c:v>48180</c:v>
                </c:pt>
                <c:pt idx="3">
                  <c:v>50879</c:v>
                </c:pt>
                <c:pt idx="4">
                  <c:v>55108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5-4959-9899-2654BDA57ED7}"/>
            </c:ext>
          </c:extLst>
        </c:ser>
        <c:ser>
          <c:idx val="1"/>
          <c:order val="1"/>
          <c:tx>
            <c:strRef>
              <c:f>'Table 9.28'!$S$7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9.28'!$V$7:$Z$7</c:f>
              <c:numCache>
                <c:formatCode>#,##0</c:formatCode>
                <c:ptCount val="5"/>
                <c:pt idx="0">
                  <c:v>33164</c:v>
                </c:pt>
                <c:pt idx="1">
                  <c:v>33240</c:v>
                </c:pt>
                <c:pt idx="2">
                  <c:v>34104</c:v>
                </c:pt>
                <c:pt idx="3">
                  <c:v>35169</c:v>
                </c:pt>
                <c:pt idx="4">
                  <c:v>36997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5-4959-9899-2654BDA57ED7}"/>
            </c:ext>
          </c:extLst>
        </c:ser>
        <c:ser>
          <c:idx val="2"/>
          <c:order val="2"/>
          <c:tx>
            <c:strRef>
              <c:f>'Table 9.28'!$S$11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9.28'!$V$11:$Z$11</c:f>
              <c:numCache>
                <c:formatCode>#,##0</c:formatCode>
                <c:ptCount val="5"/>
                <c:pt idx="0">
                  <c:v>45468</c:v>
                </c:pt>
                <c:pt idx="1">
                  <c:v>44580</c:v>
                </c:pt>
                <c:pt idx="2">
                  <c:v>44167</c:v>
                </c:pt>
                <c:pt idx="3">
                  <c:v>46690</c:v>
                </c:pt>
                <c:pt idx="4">
                  <c:v>50770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95-4959-9899-2654BDA57ED7}"/>
            </c:ext>
          </c:extLst>
        </c:ser>
        <c:ser>
          <c:idx val="3"/>
          <c:order val="3"/>
          <c:tx>
            <c:strRef>
              <c:f>'Table 9.28'!$S$12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9.28'!$V$12:$Z$12</c:f>
              <c:numCache>
                <c:formatCode>#,##0</c:formatCode>
                <c:ptCount val="5"/>
                <c:pt idx="0">
                  <c:v>3858</c:v>
                </c:pt>
                <c:pt idx="1">
                  <c:v>3864</c:v>
                </c:pt>
                <c:pt idx="2">
                  <c:v>4008</c:v>
                </c:pt>
                <c:pt idx="3">
                  <c:v>4189</c:v>
                </c:pt>
                <c:pt idx="4">
                  <c:v>4330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95-4959-9899-2654BDA57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9.28'!$AB$15:$AB$33</c:f>
              <c:numCache>
                <c:formatCode>0.0%</c:formatCode>
                <c:ptCount val="19"/>
                <c:pt idx="0">
                  <c:v>2.1014427002994284E-2</c:v>
                </c:pt>
                <c:pt idx="1">
                  <c:v>4.9178840395608381E-2</c:v>
                </c:pt>
                <c:pt idx="2">
                  <c:v>7.7488431176844202E-2</c:v>
                </c:pt>
                <c:pt idx="3">
                  <c:v>1.8219762272026131E-2</c:v>
                </c:pt>
                <c:pt idx="4">
                  <c:v>0.11278468378550041</c:v>
                </c:pt>
                <c:pt idx="5">
                  <c:v>2.183104981399147E-2</c:v>
                </c:pt>
                <c:pt idx="6">
                  <c:v>8.5690953633971514E-2</c:v>
                </c:pt>
                <c:pt idx="7">
                  <c:v>7.8795027674439702E-2</c:v>
                </c:pt>
                <c:pt idx="8">
                  <c:v>6.6836040286725337E-2</c:v>
                </c:pt>
                <c:pt idx="9">
                  <c:v>2.9035477724344435E-3</c:v>
                </c:pt>
                <c:pt idx="10">
                  <c:v>2.0905543961527991E-2</c:v>
                </c:pt>
                <c:pt idx="11">
                  <c:v>2.4153888031939026E-2</c:v>
                </c:pt>
                <c:pt idx="12">
                  <c:v>6.4059522729334906E-2</c:v>
                </c:pt>
                <c:pt idx="13">
                  <c:v>8.2206696307050173E-2</c:v>
                </c:pt>
                <c:pt idx="14">
                  <c:v>4.3117684420651482E-2</c:v>
                </c:pt>
                <c:pt idx="15">
                  <c:v>6.3587696216314313E-2</c:v>
                </c:pt>
                <c:pt idx="16">
                  <c:v>8.5563923418927504E-2</c:v>
                </c:pt>
                <c:pt idx="17">
                  <c:v>8.5473187551038925E-3</c:v>
                </c:pt>
                <c:pt idx="18">
                  <c:v>5.0176934942382727E-2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B-4895-8BF2-CDBBAF8214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B-4895-8BF2-CDBBAF821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9.28'!$Z$44:$Z$60</c:f>
              <c:numCache>
                <c:formatCode>#,##0</c:formatCode>
                <c:ptCount val="17"/>
                <c:pt idx="0">
                  <c:v>60</c:v>
                </c:pt>
                <c:pt idx="1">
                  <c:v>904</c:v>
                </c:pt>
                <c:pt idx="2">
                  <c:v>1874</c:v>
                </c:pt>
                <c:pt idx="3">
                  <c:v>2353</c:v>
                </c:pt>
                <c:pt idx="4">
                  <c:v>2995</c:v>
                </c:pt>
                <c:pt idx="5">
                  <c:v>3108</c:v>
                </c:pt>
                <c:pt idx="6">
                  <c:v>3128</c:v>
                </c:pt>
                <c:pt idx="7">
                  <c:v>2971</c:v>
                </c:pt>
                <c:pt idx="8">
                  <c:v>2959</c:v>
                </c:pt>
                <c:pt idx="9">
                  <c:v>3154</c:v>
                </c:pt>
                <c:pt idx="10">
                  <c:v>2679</c:v>
                </c:pt>
                <c:pt idx="11">
                  <c:v>2085</c:v>
                </c:pt>
                <c:pt idx="12">
                  <c:v>932</c:v>
                </c:pt>
                <c:pt idx="13">
                  <c:v>320</c:v>
                </c:pt>
                <c:pt idx="14">
                  <c:v>114</c:v>
                </c:pt>
                <c:pt idx="15">
                  <c:v>51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4-4942-9D3F-63D80A60C21B}"/>
            </c:ext>
          </c:extLst>
        </c:ser>
        <c:ser>
          <c:idx val="1"/>
          <c:order val="1"/>
          <c:tx>
            <c:strRef>
              <c:f>'Table 9.28'!$S$62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9.28'!$Z$63:$Z$79</c:f>
              <c:numCache>
                <c:formatCode>#,##0</c:formatCode>
                <c:ptCount val="17"/>
                <c:pt idx="0">
                  <c:v>81</c:v>
                </c:pt>
                <c:pt idx="1">
                  <c:v>1066</c:v>
                </c:pt>
                <c:pt idx="2">
                  <c:v>1958</c:v>
                </c:pt>
                <c:pt idx="3">
                  <c:v>2028</c:v>
                </c:pt>
                <c:pt idx="4">
                  <c:v>2585</c:v>
                </c:pt>
                <c:pt idx="5">
                  <c:v>2615</c:v>
                </c:pt>
                <c:pt idx="6">
                  <c:v>2708</c:v>
                </c:pt>
                <c:pt idx="7">
                  <c:v>2458</c:v>
                </c:pt>
                <c:pt idx="8">
                  <c:v>2727</c:v>
                </c:pt>
                <c:pt idx="9">
                  <c:v>2648</c:v>
                </c:pt>
                <c:pt idx="10">
                  <c:v>2232</c:v>
                </c:pt>
                <c:pt idx="11">
                  <c:v>1359</c:v>
                </c:pt>
                <c:pt idx="12">
                  <c:v>537</c:v>
                </c:pt>
                <c:pt idx="13">
                  <c:v>186</c:v>
                </c:pt>
                <c:pt idx="14">
                  <c:v>89</c:v>
                </c:pt>
                <c:pt idx="15">
                  <c:v>29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A4-4942-9D3F-63D80A60C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9.28'!$Z$83:$Z$90</c:f>
              <c:numCache>
                <c:formatCode>#,##0</c:formatCode>
                <c:ptCount val="8"/>
                <c:pt idx="0">
                  <c:v>1351</c:v>
                </c:pt>
                <c:pt idx="1">
                  <c:v>1677</c:v>
                </c:pt>
                <c:pt idx="2">
                  <c:v>5877</c:v>
                </c:pt>
                <c:pt idx="3">
                  <c:v>756</c:v>
                </c:pt>
                <c:pt idx="4">
                  <c:v>388</c:v>
                </c:pt>
                <c:pt idx="5">
                  <c:v>686</c:v>
                </c:pt>
                <c:pt idx="6">
                  <c:v>2712</c:v>
                </c:pt>
                <c:pt idx="7">
                  <c:v>3498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3-4069-A1FE-2DECA41E2B98}"/>
            </c:ext>
          </c:extLst>
        </c:ser>
        <c:ser>
          <c:idx val="1"/>
          <c:order val="1"/>
          <c:tx>
            <c:strRef>
              <c:f>'Table 9.28'!$S$92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9.28'!$Z$93:$Z$100</c:f>
              <c:numCache>
                <c:formatCode>#,##0</c:formatCode>
                <c:ptCount val="8"/>
                <c:pt idx="0">
                  <c:v>1134</c:v>
                </c:pt>
                <c:pt idx="1">
                  <c:v>2704</c:v>
                </c:pt>
                <c:pt idx="2">
                  <c:v>815</c:v>
                </c:pt>
                <c:pt idx="3">
                  <c:v>2915</c:v>
                </c:pt>
                <c:pt idx="4">
                  <c:v>2640</c:v>
                </c:pt>
                <c:pt idx="5">
                  <c:v>1971</c:v>
                </c:pt>
                <c:pt idx="6">
                  <c:v>477</c:v>
                </c:pt>
                <c:pt idx="7">
                  <c:v>1735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3-4069-A1FE-2DECA41E2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9.3'!$Z$44:$Z$60</c:f>
              <c:numCache>
                <c:formatCode>#,##0</c:formatCode>
                <c:ptCount val="17"/>
                <c:pt idx="0">
                  <c:v>33</c:v>
                </c:pt>
                <c:pt idx="1">
                  <c:v>237</c:v>
                </c:pt>
                <c:pt idx="2">
                  <c:v>425</c:v>
                </c:pt>
                <c:pt idx="3">
                  <c:v>569</c:v>
                </c:pt>
                <c:pt idx="4">
                  <c:v>726</c:v>
                </c:pt>
                <c:pt idx="5">
                  <c:v>708</c:v>
                </c:pt>
                <c:pt idx="6">
                  <c:v>664</c:v>
                </c:pt>
                <c:pt idx="7">
                  <c:v>632</c:v>
                </c:pt>
                <c:pt idx="8">
                  <c:v>563</c:v>
                </c:pt>
                <c:pt idx="9">
                  <c:v>614</c:v>
                </c:pt>
                <c:pt idx="10">
                  <c:v>556</c:v>
                </c:pt>
                <c:pt idx="11">
                  <c:v>551</c:v>
                </c:pt>
                <c:pt idx="12">
                  <c:v>311</c:v>
                </c:pt>
                <c:pt idx="13">
                  <c:v>129</c:v>
                </c:pt>
                <c:pt idx="14">
                  <c:v>111</c:v>
                </c:pt>
                <c:pt idx="15">
                  <c:v>57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3-47BC-98D5-C8D8F12DBC10}"/>
            </c:ext>
          </c:extLst>
        </c:ser>
        <c:ser>
          <c:idx val="1"/>
          <c:order val="1"/>
          <c:tx>
            <c:strRef>
              <c:f>'Table 9.3'!$S$62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9.3'!$Z$63:$Z$79</c:f>
              <c:numCache>
                <c:formatCode>#,##0</c:formatCode>
                <c:ptCount val="17"/>
                <c:pt idx="0">
                  <c:v>35</c:v>
                </c:pt>
                <c:pt idx="1">
                  <c:v>203</c:v>
                </c:pt>
                <c:pt idx="2">
                  <c:v>416</c:v>
                </c:pt>
                <c:pt idx="3">
                  <c:v>519</c:v>
                </c:pt>
                <c:pt idx="4">
                  <c:v>619</c:v>
                </c:pt>
                <c:pt idx="5">
                  <c:v>664</c:v>
                </c:pt>
                <c:pt idx="6">
                  <c:v>631</c:v>
                </c:pt>
                <c:pt idx="7">
                  <c:v>601</c:v>
                </c:pt>
                <c:pt idx="8">
                  <c:v>597</c:v>
                </c:pt>
                <c:pt idx="9">
                  <c:v>551</c:v>
                </c:pt>
                <c:pt idx="10">
                  <c:v>548</c:v>
                </c:pt>
                <c:pt idx="11">
                  <c:v>429</c:v>
                </c:pt>
                <c:pt idx="12">
                  <c:v>189</c:v>
                </c:pt>
                <c:pt idx="13">
                  <c:v>95</c:v>
                </c:pt>
                <c:pt idx="14">
                  <c:v>80</c:v>
                </c:pt>
                <c:pt idx="15">
                  <c:v>40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3-47BC-98D5-C8D8F12D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9.28'!$V$8:$Z$8</c:f>
              <c:numCache>
                <c:formatCode>#,##0</c:formatCode>
                <c:ptCount val="5"/>
                <c:pt idx="0">
                  <c:v>53546</c:v>
                </c:pt>
                <c:pt idx="1">
                  <c:v>52631.74</c:v>
                </c:pt>
                <c:pt idx="2">
                  <c:v>54072.76</c:v>
                </c:pt>
                <c:pt idx="3">
                  <c:v>53485.120000000003</c:v>
                </c:pt>
                <c:pt idx="4">
                  <c:v>55207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B-4D2D-9774-F5B87CFBDD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0B-4D2D-9774-F5B87CFBD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9.29'!$U$4:$Y$4</c:f>
              <c:numCache>
                <c:formatCode>#,##0</c:formatCode>
                <c:ptCount val="5"/>
                <c:pt idx="1">
                  <c:v>489013</c:v>
                </c:pt>
                <c:pt idx="2">
                  <c:v>500145</c:v>
                </c:pt>
                <c:pt idx="3">
                  <c:v>502589</c:v>
                </c:pt>
                <c:pt idx="4">
                  <c:v>538674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4-404A-AF0D-849CDB5CAFE2}"/>
            </c:ext>
          </c:extLst>
        </c:ser>
        <c:ser>
          <c:idx val="1"/>
          <c:order val="1"/>
          <c:tx>
            <c:strRef>
              <c:f>'Table 9.29'!$S$7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9.29'!$U$7:$Y$7</c:f>
              <c:numCache>
                <c:formatCode>#,##0</c:formatCode>
                <c:ptCount val="5"/>
                <c:pt idx="1">
                  <c:v>340830</c:v>
                </c:pt>
                <c:pt idx="2">
                  <c:v>346936</c:v>
                </c:pt>
                <c:pt idx="3">
                  <c:v>356213</c:v>
                </c:pt>
                <c:pt idx="4">
                  <c:v>363283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4-404A-AF0D-849CDB5CAFE2}"/>
            </c:ext>
          </c:extLst>
        </c:ser>
        <c:ser>
          <c:idx val="2"/>
          <c:order val="2"/>
          <c:tx>
            <c:strRef>
              <c:f>'Table 9.29'!$S$11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9.29'!$U$11:$Y$11</c:f>
              <c:numCache>
                <c:formatCode>#,##0</c:formatCode>
                <c:ptCount val="5"/>
                <c:pt idx="1">
                  <c:v>436494</c:v>
                </c:pt>
                <c:pt idx="2">
                  <c:v>445263</c:v>
                </c:pt>
                <c:pt idx="3">
                  <c:v>445414</c:v>
                </c:pt>
                <c:pt idx="4">
                  <c:v>477881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4-404A-AF0D-849CDB5CAFE2}"/>
            </c:ext>
          </c:extLst>
        </c:ser>
        <c:ser>
          <c:idx val="3"/>
          <c:order val="3"/>
          <c:tx>
            <c:strRef>
              <c:f>'Table 9.29'!$S$12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9.29'!$U$12:$Y$12</c:f>
              <c:numCache>
                <c:formatCode>#,##0</c:formatCode>
                <c:ptCount val="5"/>
                <c:pt idx="1">
                  <c:v>52518</c:v>
                </c:pt>
                <c:pt idx="2">
                  <c:v>54875</c:v>
                </c:pt>
                <c:pt idx="3">
                  <c:v>57178</c:v>
                </c:pt>
                <c:pt idx="4">
                  <c:v>60793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14-404A-AF0D-849CDB5CA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9.29'!$AB$15:$AB$33</c:f>
              <c:numCache>
                <c:formatCode>0.0%</c:formatCode>
                <c:ptCount val="19"/>
                <c:pt idx="0">
                  <c:v>4.8224734287234082E-3</c:v>
                </c:pt>
                <c:pt idx="1">
                  <c:v>5.4815280700404468E-3</c:v>
                </c:pt>
                <c:pt idx="2">
                  <c:v>4.6433243117562632E-2</c:v>
                </c:pt>
                <c:pt idx="3">
                  <c:v>5.0733825561283721E-3</c:v>
                </c:pt>
                <c:pt idx="4">
                  <c:v>9.0103140378638605E-2</c:v>
                </c:pt>
                <c:pt idx="5">
                  <c:v>3.0624295363533872E-2</c:v>
                </c:pt>
                <c:pt idx="6">
                  <c:v>0.10120503290255024</c:v>
                </c:pt>
                <c:pt idx="7">
                  <c:v>0.10737907016422839</c:v>
                </c:pt>
                <c:pt idx="8">
                  <c:v>3.0371713508612876E-2</c:v>
                </c:pt>
                <c:pt idx="9">
                  <c:v>2.2814330591175359E-2</c:v>
                </c:pt>
                <c:pt idx="10">
                  <c:v>3.4118623144527002E-2</c:v>
                </c:pt>
                <c:pt idx="11">
                  <c:v>2.6967713013485529E-2</c:v>
                </c:pt>
                <c:pt idx="12">
                  <c:v>7.3852592560377101E-2</c:v>
                </c:pt>
                <c:pt idx="13">
                  <c:v>9.647121403217658E-2</c:v>
                </c:pt>
                <c:pt idx="14">
                  <c:v>3.4366186816899902E-2</c:v>
                </c:pt>
                <c:pt idx="15">
                  <c:v>6.4359863906889289E-2</c:v>
                </c:pt>
                <c:pt idx="16">
                  <c:v>0.12808074590265395</c:v>
                </c:pt>
                <c:pt idx="17">
                  <c:v>3.2976150251076398E-2</c:v>
                </c:pt>
                <c:pt idx="18">
                  <c:v>4.074596956305012E-2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A-4624-8034-95F509C03F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A-4624-8034-95F509C03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9.29'!$Y$44:$Y$60</c:f>
              <c:numCache>
                <c:formatCode>#,##0</c:formatCode>
                <c:ptCount val="17"/>
                <c:pt idx="0">
                  <c:v>424</c:v>
                </c:pt>
                <c:pt idx="1">
                  <c:v>6404</c:v>
                </c:pt>
                <c:pt idx="2">
                  <c:v>15669</c:v>
                </c:pt>
                <c:pt idx="3">
                  <c:v>24898</c:v>
                </c:pt>
                <c:pt idx="4">
                  <c:v>35519</c:v>
                </c:pt>
                <c:pt idx="5">
                  <c:v>32608</c:v>
                </c:pt>
                <c:pt idx="6">
                  <c:v>30168</c:v>
                </c:pt>
                <c:pt idx="7">
                  <c:v>26081</c:v>
                </c:pt>
                <c:pt idx="8">
                  <c:v>25584</c:v>
                </c:pt>
                <c:pt idx="9">
                  <c:v>22488</c:v>
                </c:pt>
                <c:pt idx="10">
                  <c:v>19098</c:v>
                </c:pt>
                <c:pt idx="11">
                  <c:v>14379</c:v>
                </c:pt>
                <c:pt idx="12">
                  <c:v>8032</c:v>
                </c:pt>
                <c:pt idx="13">
                  <c:v>3853</c:v>
                </c:pt>
                <c:pt idx="14">
                  <c:v>1452</c:v>
                </c:pt>
                <c:pt idx="15">
                  <c:v>511</c:v>
                </c:pt>
                <c:pt idx="16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4-4A2B-A85D-C25AC3C5E39D}"/>
            </c:ext>
          </c:extLst>
        </c:ser>
        <c:ser>
          <c:idx val="1"/>
          <c:order val="1"/>
          <c:tx>
            <c:strRef>
              <c:f>'Table 9.29'!$S$62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9.29'!$Y$63:$Y$79</c:f>
              <c:numCache>
                <c:formatCode>#,##0</c:formatCode>
                <c:ptCount val="17"/>
                <c:pt idx="0">
                  <c:v>670</c:v>
                </c:pt>
                <c:pt idx="1">
                  <c:v>8126</c:v>
                </c:pt>
                <c:pt idx="2">
                  <c:v>17621</c:v>
                </c:pt>
                <c:pt idx="3">
                  <c:v>27793</c:v>
                </c:pt>
                <c:pt idx="4">
                  <c:v>35691</c:v>
                </c:pt>
                <c:pt idx="5">
                  <c:v>32089</c:v>
                </c:pt>
                <c:pt idx="6">
                  <c:v>28020</c:v>
                </c:pt>
                <c:pt idx="7">
                  <c:v>25679</c:v>
                </c:pt>
                <c:pt idx="8">
                  <c:v>25871</c:v>
                </c:pt>
                <c:pt idx="9">
                  <c:v>23639</c:v>
                </c:pt>
                <c:pt idx="10">
                  <c:v>19600</c:v>
                </c:pt>
                <c:pt idx="11">
                  <c:v>14304</c:v>
                </c:pt>
                <c:pt idx="12">
                  <c:v>6992</c:v>
                </c:pt>
                <c:pt idx="13">
                  <c:v>2908</c:v>
                </c:pt>
                <c:pt idx="14">
                  <c:v>959</c:v>
                </c:pt>
                <c:pt idx="15">
                  <c:v>374</c:v>
                </c:pt>
                <c:pt idx="16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4-4A2B-A85D-C25AC3C5E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9.29'!$Y$83:$Y$90</c:f>
              <c:numCache>
                <c:formatCode>#,##0</c:formatCode>
                <c:ptCount val="8"/>
                <c:pt idx="0">
                  <c:v>25957</c:v>
                </c:pt>
                <c:pt idx="1">
                  <c:v>23457</c:v>
                </c:pt>
                <c:pt idx="2">
                  <c:v>33486</c:v>
                </c:pt>
                <c:pt idx="3">
                  <c:v>12680</c:v>
                </c:pt>
                <c:pt idx="4">
                  <c:v>7369</c:v>
                </c:pt>
                <c:pt idx="5">
                  <c:v>11386</c:v>
                </c:pt>
                <c:pt idx="6">
                  <c:v>12474</c:v>
                </c:pt>
                <c:pt idx="7">
                  <c:v>19509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6-4B46-AC43-7012927D4880}"/>
            </c:ext>
          </c:extLst>
        </c:ser>
        <c:ser>
          <c:idx val="1"/>
          <c:order val="1"/>
          <c:tx>
            <c:strRef>
              <c:f>'Table 9.29'!$S$92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9.29'!$Y$93:$Y$100</c:f>
              <c:numCache>
                <c:formatCode>#,##0</c:formatCode>
                <c:ptCount val="8"/>
                <c:pt idx="0">
                  <c:v>20351</c:v>
                </c:pt>
                <c:pt idx="1">
                  <c:v>35220</c:v>
                </c:pt>
                <c:pt idx="2">
                  <c:v>6193</c:v>
                </c:pt>
                <c:pt idx="3">
                  <c:v>29690</c:v>
                </c:pt>
                <c:pt idx="4">
                  <c:v>30251</c:v>
                </c:pt>
                <c:pt idx="5">
                  <c:v>20387</c:v>
                </c:pt>
                <c:pt idx="6">
                  <c:v>1902</c:v>
                </c:pt>
                <c:pt idx="7">
                  <c:v>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6-4B46-AC43-7012927D4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9.29'!$U$8:$Y$8</c:f>
              <c:numCache>
                <c:formatCode>#,##0</c:formatCode>
                <c:ptCount val="5"/>
                <c:pt idx="1">
                  <c:v>41208</c:v>
                </c:pt>
                <c:pt idx="2">
                  <c:v>41784.949999999997</c:v>
                </c:pt>
                <c:pt idx="3">
                  <c:v>41648.89</c:v>
                </c:pt>
                <c:pt idx="4">
                  <c:v>43746.84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D-48A0-BF62-03AC4142A7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D-48A0-BF62-03AC4142A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9.29'!$V$4:$Z$4</c:f>
              <c:numCache>
                <c:formatCode>#,##0</c:formatCode>
                <c:ptCount val="5"/>
                <c:pt idx="0">
                  <c:v>489013</c:v>
                </c:pt>
                <c:pt idx="1">
                  <c:v>500145</c:v>
                </c:pt>
                <c:pt idx="2">
                  <c:v>502589</c:v>
                </c:pt>
                <c:pt idx="3">
                  <c:v>538674</c:v>
                </c:pt>
                <c:pt idx="4">
                  <c:v>597823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8-4B54-BCA8-0D2ADF7382F5}"/>
            </c:ext>
          </c:extLst>
        </c:ser>
        <c:ser>
          <c:idx val="1"/>
          <c:order val="1"/>
          <c:tx>
            <c:strRef>
              <c:f>'Table 9.29'!$S$7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9.29'!$V$7:$Z$7</c:f>
              <c:numCache>
                <c:formatCode>#,##0</c:formatCode>
                <c:ptCount val="5"/>
                <c:pt idx="0">
                  <c:v>340830</c:v>
                </c:pt>
                <c:pt idx="1">
                  <c:v>346936</c:v>
                </c:pt>
                <c:pt idx="2">
                  <c:v>356213</c:v>
                </c:pt>
                <c:pt idx="3">
                  <c:v>363283</c:v>
                </c:pt>
                <c:pt idx="4">
                  <c:v>381544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8-4B54-BCA8-0D2ADF7382F5}"/>
            </c:ext>
          </c:extLst>
        </c:ser>
        <c:ser>
          <c:idx val="2"/>
          <c:order val="2"/>
          <c:tx>
            <c:strRef>
              <c:f>'Table 9.29'!$S$11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9.29'!$V$11:$Z$11</c:f>
              <c:numCache>
                <c:formatCode>#,##0</c:formatCode>
                <c:ptCount val="5"/>
                <c:pt idx="0">
                  <c:v>436494</c:v>
                </c:pt>
                <c:pt idx="1">
                  <c:v>445263</c:v>
                </c:pt>
                <c:pt idx="2">
                  <c:v>445414</c:v>
                </c:pt>
                <c:pt idx="3">
                  <c:v>477881</c:v>
                </c:pt>
                <c:pt idx="4">
                  <c:v>535149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8-4B54-BCA8-0D2ADF7382F5}"/>
            </c:ext>
          </c:extLst>
        </c:ser>
        <c:ser>
          <c:idx val="3"/>
          <c:order val="3"/>
          <c:tx>
            <c:strRef>
              <c:f>'Table 9.29'!$S$12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9.29'!$V$12:$Z$12</c:f>
              <c:numCache>
                <c:formatCode>#,##0</c:formatCode>
                <c:ptCount val="5"/>
                <c:pt idx="0">
                  <c:v>52518</c:v>
                </c:pt>
                <c:pt idx="1">
                  <c:v>54875</c:v>
                </c:pt>
                <c:pt idx="2">
                  <c:v>57178</c:v>
                </c:pt>
                <c:pt idx="3">
                  <c:v>60793</c:v>
                </c:pt>
                <c:pt idx="4">
                  <c:v>62674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F8-4B54-BCA8-0D2ADF738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9.29'!$AB$15:$AB$33</c:f>
              <c:numCache>
                <c:formatCode>0.0%</c:formatCode>
                <c:ptCount val="19"/>
                <c:pt idx="0">
                  <c:v>4.8224734287234082E-3</c:v>
                </c:pt>
                <c:pt idx="1">
                  <c:v>5.4815280700404468E-3</c:v>
                </c:pt>
                <c:pt idx="2">
                  <c:v>4.6433243117562632E-2</c:v>
                </c:pt>
                <c:pt idx="3">
                  <c:v>5.0733825561283721E-3</c:v>
                </c:pt>
                <c:pt idx="4">
                  <c:v>9.0103140378638605E-2</c:v>
                </c:pt>
                <c:pt idx="5">
                  <c:v>3.0624295363533872E-2</c:v>
                </c:pt>
                <c:pt idx="6">
                  <c:v>0.10120503290255024</c:v>
                </c:pt>
                <c:pt idx="7">
                  <c:v>0.10737907016422839</c:v>
                </c:pt>
                <c:pt idx="8">
                  <c:v>3.0371713508612876E-2</c:v>
                </c:pt>
                <c:pt idx="9">
                  <c:v>2.2814330591175359E-2</c:v>
                </c:pt>
                <c:pt idx="10">
                  <c:v>3.4118623144527002E-2</c:v>
                </c:pt>
                <c:pt idx="11">
                  <c:v>2.6967713013485529E-2</c:v>
                </c:pt>
                <c:pt idx="12">
                  <c:v>7.3852592560377101E-2</c:v>
                </c:pt>
                <c:pt idx="13">
                  <c:v>9.647121403217658E-2</c:v>
                </c:pt>
                <c:pt idx="14">
                  <c:v>3.4366186816899902E-2</c:v>
                </c:pt>
                <c:pt idx="15">
                  <c:v>6.4359863906889289E-2</c:v>
                </c:pt>
                <c:pt idx="16">
                  <c:v>0.12808074590265395</c:v>
                </c:pt>
                <c:pt idx="17">
                  <c:v>3.2976150251076398E-2</c:v>
                </c:pt>
                <c:pt idx="18">
                  <c:v>4.074596956305012E-2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2-4473-BD23-C7432B3620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2-4473-BD23-C7432B362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9.29'!$Z$44:$Z$60</c:f>
              <c:numCache>
                <c:formatCode>#,##0</c:formatCode>
                <c:ptCount val="17"/>
                <c:pt idx="0">
                  <c:v>671</c:v>
                </c:pt>
                <c:pt idx="1">
                  <c:v>8209</c:v>
                </c:pt>
                <c:pt idx="2">
                  <c:v>18720</c:v>
                </c:pt>
                <c:pt idx="3">
                  <c:v>27668</c:v>
                </c:pt>
                <c:pt idx="4">
                  <c:v>38248</c:v>
                </c:pt>
                <c:pt idx="5">
                  <c:v>36305</c:v>
                </c:pt>
                <c:pt idx="6">
                  <c:v>31988</c:v>
                </c:pt>
                <c:pt idx="7">
                  <c:v>28554</c:v>
                </c:pt>
                <c:pt idx="8">
                  <c:v>26333</c:v>
                </c:pt>
                <c:pt idx="9">
                  <c:v>24478</c:v>
                </c:pt>
                <c:pt idx="10">
                  <c:v>19992</c:v>
                </c:pt>
                <c:pt idx="11">
                  <c:v>15497</c:v>
                </c:pt>
                <c:pt idx="12">
                  <c:v>8679</c:v>
                </c:pt>
                <c:pt idx="13">
                  <c:v>3926</c:v>
                </c:pt>
                <c:pt idx="14">
                  <c:v>1610</c:v>
                </c:pt>
                <c:pt idx="15">
                  <c:v>568</c:v>
                </c:pt>
                <c:pt idx="16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6-4A6E-8151-9AF0C9E1862A}"/>
            </c:ext>
          </c:extLst>
        </c:ser>
        <c:ser>
          <c:idx val="1"/>
          <c:order val="1"/>
          <c:tx>
            <c:strRef>
              <c:f>'Table 9.29'!$S$62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9.29'!$Z$63:$Z$79</c:f>
              <c:numCache>
                <c:formatCode>#,##0</c:formatCode>
                <c:ptCount val="17"/>
                <c:pt idx="0">
                  <c:v>957</c:v>
                </c:pt>
                <c:pt idx="1">
                  <c:v>10694</c:v>
                </c:pt>
                <c:pt idx="2">
                  <c:v>20954</c:v>
                </c:pt>
                <c:pt idx="3">
                  <c:v>31668</c:v>
                </c:pt>
                <c:pt idx="4">
                  <c:v>39931</c:v>
                </c:pt>
                <c:pt idx="5">
                  <c:v>36262</c:v>
                </c:pt>
                <c:pt idx="6">
                  <c:v>32098</c:v>
                </c:pt>
                <c:pt idx="7">
                  <c:v>28925</c:v>
                </c:pt>
                <c:pt idx="8">
                  <c:v>27555</c:v>
                </c:pt>
                <c:pt idx="9">
                  <c:v>26592</c:v>
                </c:pt>
                <c:pt idx="10">
                  <c:v>21303</c:v>
                </c:pt>
                <c:pt idx="11">
                  <c:v>15739</c:v>
                </c:pt>
                <c:pt idx="12">
                  <c:v>7901</c:v>
                </c:pt>
                <c:pt idx="13">
                  <c:v>3101</c:v>
                </c:pt>
                <c:pt idx="14">
                  <c:v>1122</c:v>
                </c:pt>
                <c:pt idx="15">
                  <c:v>385</c:v>
                </c:pt>
                <c:pt idx="16">
                  <c:v>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6-4A6E-8151-9AF0C9E18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9.29'!$Z$83:$Z$90</c:f>
              <c:numCache>
                <c:formatCode>#,##0</c:formatCode>
                <c:ptCount val="8"/>
                <c:pt idx="0">
                  <c:v>26439</c:v>
                </c:pt>
                <c:pt idx="1">
                  <c:v>25042</c:v>
                </c:pt>
                <c:pt idx="2">
                  <c:v>35113</c:v>
                </c:pt>
                <c:pt idx="3">
                  <c:v>13804</c:v>
                </c:pt>
                <c:pt idx="4">
                  <c:v>7879</c:v>
                </c:pt>
                <c:pt idx="5">
                  <c:v>11933</c:v>
                </c:pt>
                <c:pt idx="6">
                  <c:v>12739</c:v>
                </c:pt>
                <c:pt idx="7">
                  <c:v>20362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B-411A-B390-CFCAD364FFDE}"/>
            </c:ext>
          </c:extLst>
        </c:ser>
        <c:ser>
          <c:idx val="1"/>
          <c:order val="1"/>
          <c:tx>
            <c:strRef>
              <c:f>'Table 9.29'!$S$92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9.29'!$Z$93:$Z$100</c:f>
              <c:numCache>
                <c:formatCode>#,##0</c:formatCode>
                <c:ptCount val="8"/>
                <c:pt idx="0">
                  <c:v>21330</c:v>
                </c:pt>
                <c:pt idx="1">
                  <c:v>37720</c:v>
                </c:pt>
                <c:pt idx="2">
                  <c:v>6936</c:v>
                </c:pt>
                <c:pt idx="3">
                  <c:v>31888</c:v>
                </c:pt>
                <c:pt idx="4">
                  <c:v>31498</c:v>
                </c:pt>
                <c:pt idx="5">
                  <c:v>21059</c:v>
                </c:pt>
                <c:pt idx="6">
                  <c:v>2053</c:v>
                </c:pt>
                <c:pt idx="7">
                  <c:v>10294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B-411A-B390-CFCAD364F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9.3'!$Z$83:$Z$90</c:f>
              <c:numCache>
                <c:formatCode>#,##0</c:formatCode>
                <c:ptCount val="8"/>
                <c:pt idx="0">
                  <c:v>270</c:v>
                </c:pt>
                <c:pt idx="1">
                  <c:v>218</c:v>
                </c:pt>
                <c:pt idx="2">
                  <c:v>922</c:v>
                </c:pt>
                <c:pt idx="3">
                  <c:v>89</c:v>
                </c:pt>
                <c:pt idx="4">
                  <c:v>77</c:v>
                </c:pt>
                <c:pt idx="5">
                  <c:v>140</c:v>
                </c:pt>
                <c:pt idx="6">
                  <c:v>886</c:v>
                </c:pt>
                <c:pt idx="7">
                  <c:v>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AA2-AAF7-E707FC8FAC41}"/>
            </c:ext>
          </c:extLst>
        </c:ser>
        <c:ser>
          <c:idx val="1"/>
          <c:order val="1"/>
          <c:tx>
            <c:strRef>
              <c:f>'Table 9.3'!$S$92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9.3'!$Z$93:$Z$100</c:f>
              <c:numCache>
                <c:formatCode>#,##0</c:formatCode>
                <c:ptCount val="8"/>
                <c:pt idx="0">
                  <c:v>220</c:v>
                </c:pt>
                <c:pt idx="1">
                  <c:v>531</c:v>
                </c:pt>
                <c:pt idx="2">
                  <c:v>131</c:v>
                </c:pt>
                <c:pt idx="3">
                  <c:v>510</c:v>
                </c:pt>
                <c:pt idx="4">
                  <c:v>627</c:v>
                </c:pt>
                <c:pt idx="5">
                  <c:v>354</c:v>
                </c:pt>
                <c:pt idx="6">
                  <c:v>166</c:v>
                </c:pt>
                <c:pt idx="7">
                  <c:v>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AA2-AAF7-E707FC8FA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9.29'!$V$8:$Z$8</c:f>
              <c:numCache>
                <c:formatCode>#,##0</c:formatCode>
                <c:ptCount val="5"/>
                <c:pt idx="0">
                  <c:v>41208</c:v>
                </c:pt>
                <c:pt idx="1">
                  <c:v>41784.949999999997</c:v>
                </c:pt>
                <c:pt idx="2">
                  <c:v>41648.89</c:v>
                </c:pt>
                <c:pt idx="3">
                  <c:v>43746.84</c:v>
                </c:pt>
                <c:pt idx="4">
                  <c:v>44324.95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7-4475-AD37-699235E2DA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7-4475-AD37-699235E2D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9.30'!$U$4:$Y$4</c:f>
              <c:numCache>
                <c:formatCode>#,##0</c:formatCode>
                <c:ptCount val="5"/>
                <c:pt idx="1">
                  <c:v>9800</c:v>
                </c:pt>
                <c:pt idx="2">
                  <c:v>9145</c:v>
                </c:pt>
                <c:pt idx="3">
                  <c:v>9288</c:v>
                </c:pt>
                <c:pt idx="4">
                  <c:v>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0-438C-834E-253DFA65E0A4}"/>
            </c:ext>
          </c:extLst>
        </c:ser>
        <c:ser>
          <c:idx val="1"/>
          <c:order val="1"/>
          <c:tx>
            <c:strRef>
              <c:f>'Table 9.30'!$S$7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9.30'!$U$7:$Y$7</c:f>
              <c:numCache>
                <c:formatCode>#,##0</c:formatCode>
                <c:ptCount val="5"/>
                <c:pt idx="1">
                  <c:v>6564</c:v>
                </c:pt>
                <c:pt idx="2">
                  <c:v>6151</c:v>
                </c:pt>
                <c:pt idx="3">
                  <c:v>6458</c:v>
                </c:pt>
                <c:pt idx="4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0-438C-834E-253DFA65E0A4}"/>
            </c:ext>
          </c:extLst>
        </c:ser>
        <c:ser>
          <c:idx val="2"/>
          <c:order val="2"/>
          <c:tx>
            <c:strRef>
              <c:f>'Table 9.30'!$S$11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9.30'!$U$11:$Y$11</c:f>
              <c:numCache>
                <c:formatCode>#,##0</c:formatCode>
                <c:ptCount val="5"/>
                <c:pt idx="1">
                  <c:v>8006</c:v>
                </c:pt>
                <c:pt idx="2">
                  <c:v>7630</c:v>
                </c:pt>
                <c:pt idx="3">
                  <c:v>7583</c:v>
                </c:pt>
                <c:pt idx="4">
                  <c:v>8081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0-438C-834E-253DFA65E0A4}"/>
            </c:ext>
          </c:extLst>
        </c:ser>
        <c:ser>
          <c:idx val="3"/>
          <c:order val="3"/>
          <c:tx>
            <c:strRef>
              <c:f>'Table 9.30'!$S$12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9.30'!$U$12:$Y$12</c:f>
              <c:numCache>
                <c:formatCode>#,##0</c:formatCode>
                <c:ptCount val="5"/>
                <c:pt idx="1">
                  <c:v>1794</c:v>
                </c:pt>
                <c:pt idx="2">
                  <c:v>1517</c:v>
                </c:pt>
                <c:pt idx="3">
                  <c:v>1706</c:v>
                </c:pt>
                <c:pt idx="4">
                  <c:v>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F0-438C-834E-253DFA65E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9.30'!$AB$15:$AB$33</c:f>
              <c:numCache>
                <c:formatCode>0.0%</c:formatCode>
                <c:ptCount val="19"/>
                <c:pt idx="0">
                  <c:v>0.17623109732454439</c:v>
                </c:pt>
                <c:pt idx="1">
                  <c:v>5.5253974408685539E-3</c:v>
                </c:pt>
                <c:pt idx="2">
                  <c:v>3.6835982939123692E-2</c:v>
                </c:pt>
                <c:pt idx="3">
                  <c:v>6.9794493989918573E-3</c:v>
                </c:pt>
                <c:pt idx="4">
                  <c:v>5.8259015122140365E-2</c:v>
                </c:pt>
                <c:pt idx="5">
                  <c:v>4.3039937960449789E-2</c:v>
                </c:pt>
                <c:pt idx="6">
                  <c:v>8.4625823962776264E-2</c:v>
                </c:pt>
                <c:pt idx="7">
                  <c:v>6.8243505234587054E-2</c:v>
                </c:pt>
                <c:pt idx="8">
                  <c:v>3.0244280728964713E-2</c:v>
                </c:pt>
                <c:pt idx="9">
                  <c:v>1.6479255525397442E-3</c:v>
                </c:pt>
                <c:pt idx="10">
                  <c:v>2.5882124854594804E-2</c:v>
                </c:pt>
                <c:pt idx="11">
                  <c:v>1.6479255525397443E-2</c:v>
                </c:pt>
                <c:pt idx="12">
                  <c:v>3.4315626211709964E-2</c:v>
                </c:pt>
                <c:pt idx="13">
                  <c:v>6.9115936409461037E-2</c:v>
                </c:pt>
                <c:pt idx="14">
                  <c:v>4.0616518030244284E-2</c:v>
                </c:pt>
                <c:pt idx="15">
                  <c:v>6.4656843737882899E-2</c:v>
                </c:pt>
                <c:pt idx="16">
                  <c:v>8.3753392787902281E-2</c:v>
                </c:pt>
                <c:pt idx="17">
                  <c:v>5.1376502520356724E-3</c:v>
                </c:pt>
                <c:pt idx="18">
                  <c:v>4.6820473051570374E-2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94-4749-B5AF-9D3C76EC1B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94-4749-B5AF-9D3C76EC1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9.30'!$Y$44:$Y$60</c:f>
              <c:numCache>
                <c:formatCode>#,##0</c:formatCode>
                <c:ptCount val="17"/>
                <c:pt idx="0">
                  <c:v>42</c:v>
                </c:pt>
                <c:pt idx="1">
                  <c:v>204</c:v>
                </c:pt>
                <c:pt idx="2">
                  <c:v>367</c:v>
                </c:pt>
                <c:pt idx="3">
                  <c:v>492</c:v>
                </c:pt>
                <c:pt idx="4">
                  <c:v>645</c:v>
                </c:pt>
                <c:pt idx="5">
                  <c:v>507</c:v>
                </c:pt>
                <c:pt idx="6">
                  <c:v>450</c:v>
                </c:pt>
                <c:pt idx="7">
                  <c:v>370</c:v>
                </c:pt>
                <c:pt idx="8">
                  <c:v>368</c:v>
                </c:pt>
                <c:pt idx="9">
                  <c:v>418</c:v>
                </c:pt>
                <c:pt idx="10">
                  <c:v>371</c:v>
                </c:pt>
                <c:pt idx="11">
                  <c:v>432</c:v>
                </c:pt>
                <c:pt idx="12">
                  <c:v>243</c:v>
                </c:pt>
                <c:pt idx="13">
                  <c:v>119</c:v>
                </c:pt>
                <c:pt idx="14">
                  <c:v>43</c:v>
                </c:pt>
                <c:pt idx="15">
                  <c:v>34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C-49DB-8B2D-6D05A5FA68CE}"/>
            </c:ext>
          </c:extLst>
        </c:ser>
        <c:ser>
          <c:idx val="1"/>
          <c:order val="1"/>
          <c:tx>
            <c:strRef>
              <c:f>'Table 9.30'!$S$62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9.30'!$Y$63:$Y$79</c:f>
              <c:numCache>
                <c:formatCode>#,##0</c:formatCode>
                <c:ptCount val="17"/>
                <c:pt idx="0">
                  <c:v>29</c:v>
                </c:pt>
                <c:pt idx="1">
                  <c:v>170</c:v>
                </c:pt>
                <c:pt idx="2">
                  <c:v>400</c:v>
                </c:pt>
                <c:pt idx="3">
                  <c:v>416</c:v>
                </c:pt>
                <c:pt idx="4">
                  <c:v>462</c:v>
                </c:pt>
                <c:pt idx="5">
                  <c:v>448</c:v>
                </c:pt>
                <c:pt idx="6">
                  <c:v>432</c:v>
                </c:pt>
                <c:pt idx="7">
                  <c:v>443</c:v>
                </c:pt>
                <c:pt idx="8">
                  <c:v>426</c:v>
                </c:pt>
                <c:pt idx="9">
                  <c:v>407</c:v>
                </c:pt>
                <c:pt idx="10">
                  <c:v>360</c:v>
                </c:pt>
                <c:pt idx="11">
                  <c:v>295</c:v>
                </c:pt>
                <c:pt idx="12">
                  <c:v>143</c:v>
                </c:pt>
                <c:pt idx="13">
                  <c:v>91</c:v>
                </c:pt>
                <c:pt idx="14">
                  <c:v>32</c:v>
                </c:pt>
                <c:pt idx="15">
                  <c:v>30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C-49DB-8B2D-6D05A5FA6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9.30'!$Y$83:$Y$90</c:f>
              <c:numCache>
                <c:formatCode>#,##0</c:formatCode>
                <c:ptCount val="8"/>
                <c:pt idx="0">
                  <c:v>412</c:v>
                </c:pt>
                <c:pt idx="1">
                  <c:v>169</c:v>
                </c:pt>
                <c:pt idx="2">
                  <c:v>582</c:v>
                </c:pt>
                <c:pt idx="3">
                  <c:v>84</c:v>
                </c:pt>
                <c:pt idx="4">
                  <c:v>79</c:v>
                </c:pt>
                <c:pt idx="5">
                  <c:v>142</c:v>
                </c:pt>
                <c:pt idx="6">
                  <c:v>448</c:v>
                </c:pt>
                <c:pt idx="7">
                  <c:v>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9-45A0-9D54-C4F903E2DA1D}"/>
            </c:ext>
          </c:extLst>
        </c:ser>
        <c:ser>
          <c:idx val="1"/>
          <c:order val="1"/>
          <c:tx>
            <c:strRef>
              <c:f>'Table 9.30'!$S$92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9.30'!$Y$93:$Y$100</c:f>
              <c:numCache>
                <c:formatCode>#,##0</c:formatCode>
                <c:ptCount val="8"/>
                <c:pt idx="0">
                  <c:v>233</c:v>
                </c:pt>
                <c:pt idx="1">
                  <c:v>451</c:v>
                </c:pt>
                <c:pt idx="2">
                  <c:v>93</c:v>
                </c:pt>
                <c:pt idx="3">
                  <c:v>445</c:v>
                </c:pt>
                <c:pt idx="4">
                  <c:v>463</c:v>
                </c:pt>
                <c:pt idx="5">
                  <c:v>279</c:v>
                </c:pt>
                <c:pt idx="6">
                  <c:v>35</c:v>
                </c:pt>
                <c:pt idx="7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9-45A0-9D54-C4F903E2D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9.30'!$U$8:$Y$8</c:f>
              <c:numCache>
                <c:formatCode>#,##0</c:formatCode>
                <c:ptCount val="5"/>
                <c:pt idx="1">
                  <c:v>38627.07</c:v>
                </c:pt>
                <c:pt idx="2">
                  <c:v>41139.69</c:v>
                </c:pt>
                <c:pt idx="3">
                  <c:v>40625.01</c:v>
                </c:pt>
                <c:pt idx="4">
                  <c:v>41907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B-4D22-A770-7B94265EFB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AB-4D22-A770-7B94265E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9.30'!$V$4:$Z$4</c:f>
              <c:numCache>
                <c:formatCode>#,##0</c:formatCode>
                <c:ptCount val="5"/>
                <c:pt idx="0">
                  <c:v>9800</c:v>
                </c:pt>
                <c:pt idx="1">
                  <c:v>9145</c:v>
                </c:pt>
                <c:pt idx="2">
                  <c:v>9288</c:v>
                </c:pt>
                <c:pt idx="3">
                  <c:v>9733</c:v>
                </c:pt>
                <c:pt idx="4">
                  <c:v>10316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5-4D1F-B89B-4404655FF51C}"/>
            </c:ext>
          </c:extLst>
        </c:ser>
        <c:ser>
          <c:idx val="1"/>
          <c:order val="1"/>
          <c:tx>
            <c:strRef>
              <c:f>'Table 9.30'!$S$7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9.30'!$V$7:$Z$7</c:f>
              <c:numCache>
                <c:formatCode>#,##0</c:formatCode>
                <c:ptCount val="5"/>
                <c:pt idx="0">
                  <c:v>6564</c:v>
                </c:pt>
                <c:pt idx="1">
                  <c:v>6151</c:v>
                </c:pt>
                <c:pt idx="2">
                  <c:v>6458</c:v>
                </c:pt>
                <c:pt idx="3">
                  <c:v>6405</c:v>
                </c:pt>
                <c:pt idx="4">
                  <c:v>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5-4D1F-B89B-4404655FF51C}"/>
            </c:ext>
          </c:extLst>
        </c:ser>
        <c:ser>
          <c:idx val="2"/>
          <c:order val="2"/>
          <c:tx>
            <c:strRef>
              <c:f>'Table 9.30'!$S$11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9.30'!$V$11:$Z$11</c:f>
              <c:numCache>
                <c:formatCode>#,##0</c:formatCode>
                <c:ptCount val="5"/>
                <c:pt idx="0">
                  <c:v>8006</c:v>
                </c:pt>
                <c:pt idx="1">
                  <c:v>7630</c:v>
                </c:pt>
                <c:pt idx="2">
                  <c:v>7583</c:v>
                </c:pt>
                <c:pt idx="3">
                  <c:v>8081</c:v>
                </c:pt>
                <c:pt idx="4">
                  <c:v>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5-4D1F-B89B-4404655FF51C}"/>
            </c:ext>
          </c:extLst>
        </c:ser>
        <c:ser>
          <c:idx val="3"/>
          <c:order val="3"/>
          <c:tx>
            <c:strRef>
              <c:f>'Table 9.30'!$S$12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9.30'!$V$12:$Z$12</c:f>
              <c:numCache>
                <c:formatCode>#,##0</c:formatCode>
                <c:ptCount val="5"/>
                <c:pt idx="0">
                  <c:v>1794</c:v>
                </c:pt>
                <c:pt idx="1">
                  <c:v>1517</c:v>
                </c:pt>
                <c:pt idx="2">
                  <c:v>1706</c:v>
                </c:pt>
                <c:pt idx="3">
                  <c:v>1652</c:v>
                </c:pt>
                <c:pt idx="4">
                  <c:v>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85-4D1F-B89B-4404655F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9.30'!$AB$15:$AB$33</c:f>
              <c:numCache>
                <c:formatCode>0.0%</c:formatCode>
                <c:ptCount val="19"/>
                <c:pt idx="0">
                  <c:v>0.17623109732454439</c:v>
                </c:pt>
                <c:pt idx="1">
                  <c:v>5.5253974408685539E-3</c:v>
                </c:pt>
                <c:pt idx="2">
                  <c:v>3.6835982939123692E-2</c:v>
                </c:pt>
                <c:pt idx="3">
                  <c:v>6.9794493989918573E-3</c:v>
                </c:pt>
                <c:pt idx="4">
                  <c:v>5.8259015122140365E-2</c:v>
                </c:pt>
                <c:pt idx="5">
                  <c:v>4.3039937960449789E-2</c:v>
                </c:pt>
                <c:pt idx="6">
                  <c:v>8.4625823962776264E-2</c:v>
                </c:pt>
                <c:pt idx="7">
                  <c:v>6.8243505234587054E-2</c:v>
                </c:pt>
                <c:pt idx="8">
                  <c:v>3.0244280728964713E-2</c:v>
                </c:pt>
                <c:pt idx="9">
                  <c:v>1.6479255525397442E-3</c:v>
                </c:pt>
                <c:pt idx="10">
                  <c:v>2.5882124854594804E-2</c:v>
                </c:pt>
                <c:pt idx="11">
                  <c:v>1.6479255525397443E-2</c:v>
                </c:pt>
                <c:pt idx="12">
                  <c:v>3.4315626211709964E-2</c:v>
                </c:pt>
                <c:pt idx="13">
                  <c:v>6.9115936409461037E-2</c:v>
                </c:pt>
                <c:pt idx="14">
                  <c:v>4.0616518030244284E-2</c:v>
                </c:pt>
                <c:pt idx="15">
                  <c:v>6.4656843737882899E-2</c:v>
                </c:pt>
                <c:pt idx="16">
                  <c:v>8.3753392787902281E-2</c:v>
                </c:pt>
                <c:pt idx="17">
                  <c:v>5.1376502520356724E-3</c:v>
                </c:pt>
                <c:pt idx="18">
                  <c:v>4.6820473051570374E-2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2-41A0-9486-C95945C251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2-41A0-9486-C95945C25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9.30'!$Z$44:$Z$60</c:f>
              <c:numCache>
                <c:formatCode>#,##0</c:formatCode>
                <c:ptCount val="17"/>
                <c:pt idx="0">
                  <c:v>33</c:v>
                </c:pt>
                <c:pt idx="1">
                  <c:v>252</c:v>
                </c:pt>
                <c:pt idx="2">
                  <c:v>438</c:v>
                </c:pt>
                <c:pt idx="3">
                  <c:v>529</c:v>
                </c:pt>
                <c:pt idx="4">
                  <c:v>637</c:v>
                </c:pt>
                <c:pt idx="5">
                  <c:v>498</c:v>
                </c:pt>
                <c:pt idx="6">
                  <c:v>453</c:v>
                </c:pt>
                <c:pt idx="7">
                  <c:v>385</c:v>
                </c:pt>
                <c:pt idx="8">
                  <c:v>428</c:v>
                </c:pt>
                <c:pt idx="9">
                  <c:v>439</c:v>
                </c:pt>
                <c:pt idx="10">
                  <c:v>364</c:v>
                </c:pt>
                <c:pt idx="11">
                  <c:v>429</c:v>
                </c:pt>
                <c:pt idx="12">
                  <c:v>239</c:v>
                </c:pt>
                <c:pt idx="13">
                  <c:v>129</c:v>
                </c:pt>
                <c:pt idx="14">
                  <c:v>50</c:v>
                </c:pt>
                <c:pt idx="15">
                  <c:v>26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37C-8362-33075D62FB37}"/>
            </c:ext>
          </c:extLst>
        </c:ser>
        <c:ser>
          <c:idx val="1"/>
          <c:order val="1"/>
          <c:tx>
            <c:strRef>
              <c:f>'Table 9.30'!$S$62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9.30'!$Z$63:$Z$79</c:f>
              <c:numCache>
                <c:formatCode>#,##0</c:formatCode>
                <c:ptCount val="17"/>
                <c:pt idx="0">
                  <c:v>25</c:v>
                </c:pt>
                <c:pt idx="1">
                  <c:v>178</c:v>
                </c:pt>
                <c:pt idx="2">
                  <c:v>376</c:v>
                </c:pt>
                <c:pt idx="3">
                  <c:v>507</c:v>
                </c:pt>
                <c:pt idx="4">
                  <c:v>531</c:v>
                </c:pt>
                <c:pt idx="5">
                  <c:v>469</c:v>
                </c:pt>
                <c:pt idx="6">
                  <c:v>468</c:v>
                </c:pt>
                <c:pt idx="7">
                  <c:v>483</c:v>
                </c:pt>
                <c:pt idx="8">
                  <c:v>410</c:v>
                </c:pt>
                <c:pt idx="9">
                  <c:v>464</c:v>
                </c:pt>
                <c:pt idx="10">
                  <c:v>374</c:v>
                </c:pt>
                <c:pt idx="11">
                  <c:v>333</c:v>
                </c:pt>
                <c:pt idx="12">
                  <c:v>162</c:v>
                </c:pt>
                <c:pt idx="13">
                  <c:v>77</c:v>
                </c:pt>
                <c:pt idx="14">
                  <c:v>53</c:v>
                </c:pt>
                <c:pt idx="15">
                  <c:v>27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4-437C-8362-33075D62F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9.30'!$Z$83:$Z$90</c:f>
              <c:numCache>
                <c:formatCode>#,##0</c:formatCode>
                <c:ptCount val="8"/>
                <c:pt idx="0">
                  <c:v>433</c:v>
                </c:pt>
                <c:pt idx="1">
                  <c:v>181</c:v>
                </c:pt>
                <c:pt idx="2">
                  <c:v>571</c:v>
                </c:pt>
                <c:pt idx="3">
                  <c:v>92</c:v>
                </c:pt>
                <c:pt idx="4">
                  <c:v>74</c:v>
                </c:pt>
                <c:pt idx="5">
                  <c:v>128</c:v>
                </c:pt>
                <c:pt idx="6">
                  <c:v>456</c:v>
                </c:pt>
                <c:pt idx="7">
                  <c:v>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0-4433-9342-ED270836FC71}"/>
            </c:ext>
          </c:extLst>
        </c:ser>
        <c:ser>
          <c:idx val="1"/>
          <c:order val="1"/>
          <c:tx>
            <c:strRef>
              <c:f>'Table 9.30'!$S$92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9.30'!$Z$93:$Z$100</c:f>
              <c:numCache>
                <c:formatCode>#,##0</c:formatCode>
                <c:ptCount val="8"/>
                <c:pt idx="0">
                  <c:v>226</c:v>
                </c:pt>
                <c:pt idx="1">
                  <c:v>463</c:v>
                </c:pt>
                <c:pt idx="2">
                  <c:v>88</c:v>
                </c:pt>
                <c:pt idx="3">
                  <c:v>463</c:v>
                </c:pt>
                <c:pt idx="4">
                  <c:v>494</c:v>
                </c:pt>
                <c:pt idx="5">
                  <c:v>289</c:v>
                </c:pt>
                <c:pt idx="6">
                  <c:v>35</c:v>
                </c:pt>
                <c:pt idx="7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0-4433-9342-ED270836F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9.1'!$Y$44:$Y$60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8</c:v>
                </c:pt>
                <c:pt idx="3">
                  <c:v>27</c:v>
                </c:pt>
                <c:pt idx="4">
                  <c:v>41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33</c:v>
                </c:pt>
                <c:pt idx="10">
                  <c:v>27</c:v>
                </c:pt>
                <c:pt idx="11">
                  <c:v>12</c:v>
                </c:pt>
                <c:pt idx="12">
                  <c:v>7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4-4DCB-9850-A3A1992240E8}"/>
            </c:ext>
          </c:extLst>
        </c:ser>
        <c:ser>
          <c:idx val="1"/>
          <c:order val="1"/>
          <c:tx>
            <c:strRef>
              <c:f>'Table 9.1'!$S$62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9.1'!$Y$63:$Y$79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14</c:v>
                </c:pt>
                <c:pt idx="3">
                  <c:v>22</c:v>
                </c:pt>
                <c:pt idx="4">
                  <c:v>26</c:v>
                </c:pt>
                <c:pt idx="5">
                  <c:v>32</c:v>
                </c:pt>
                <c:pt idx="6">
                  <c:v>22</c:v>
                </c:pt>
                <c:pt idx="7">
                  <c:v>15</c:v>
                </c:pt>
                <c:pt idx="8">
                  <c:v>27</c:v>
                </c:pt>
                <c:pt idx="9">
                  <c:v>22</c:v>
                </c:pt>
                <c:pt idx="10">
                  <c:v>19</c:v>
                </c:pt>
                <c:pt idx="11">
                  <c:v>14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4-4DCB-9850-A3A199224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9.3'!$V$8:$Z$8</c:f>
              <c:numCache>
                <c:formatCode>#,##0</c:formatCode>
                <c:ptCount val="5"/>
                <c:pt idx="0">
                  <c:v>48038</c:v>
                </c:pt>
                <c:pt idx="1">
                  <c:v>50986.12</c:v>
                </c:pt>
                <c:pt idx="2">
                  <c:v>48507.1</c:v>
                </c:pt>
                <c:pt idx="3">
                  <c:v>48131</c:v>
                </c:pt>
                <c:pt idx="4">
                  <c:v>49998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0D-4D9F-AC21-28BF9F0276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0D-4D9F-AC21-28BF9F027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9.30'!$V$8:$Z$8</c:f>
              <c:numCache>
                <c:formatCode>#,##0</c:formatCode>
                <c:ptCount val="5"/>
                <c:pt idx="0">
                  <c:v>38627.07</c:v>
                </c:pt>
                <c:pt idx="1">
                  <c:v>41139.69</c:v>
                </c:pt>
                <c:pt idx="2">
                  <c:v>40625.01</c:v>
                </c:pt>
                <c:pt idx="3">
                  <c:v>41907</c:v>
                </c:pt>
                <c:pt idx="4">
                  <c:v>43328.72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35-4780-A0BE-BB07940879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35-4780-A0BE-BB0794087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9.31'!$U$4:$Y$4</c:f>
              <c:numCache>
                <c:formatCode>#,##0</c:formatCode>
                <c:ptCount val="5"/>
                <c:pt idx="1">
                  <c:v>33239</c:v>
                </c:pt>
                <c:pt idx="2">
                  <c:v>34147</c:v>
                </c:pt>
                <c:pt idx="3">
                  <c:v>34355</c:v>
                </c:pt>
                <c:pt idx="4">
                  <c:v>37012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61-449D-9D4D-82CC34FB8086}"/>
            </c:ext>
          </c:extLst>
        </c:ser>
        <c:ser>
          <c:idx val="1"/>
          <c:order val="1"/>
          <c:tx>
            <c:strRef>
              <c:f>'Table 9.31'!$S$7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9.31'!$U$7:$Y$7</c:f>
              <c:numCache>
                <c:formatCode>#,##0</c:formatCode>
                <c:ptCount val="5"/>
                <c:pt idx="1">
                  <c:v>23856</c:v>
                </c:pt>
                <c:pt idx="2">
                  <c:v>24379</c:v>
                </c:pt>
                <c:pt idx="3">
                  <c:v>25019</c:v>
                </c:pt>
                <c:pt idx="4">
                  <c:v>25956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61-449D-9D4D-82CC34FB8086}"/>
            </c:ext>
          </c:extLst>
        </c:ser>
        <c:ser>
          <c:idx val="2"/>
          <c:order val="2"/>
          <c:tx>
            <c:strRef>
              <c:f>'Table 9.31'!$S$11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9.31'!$U$11:$Y$11</c:f>
              <c:numCache>
                <c:formatCode>#,##0</c:formatCode>
                <c:ptCount val="5"/>
                <c:pt idx="1">
                  <c:v>27719</c:v>
                </c:pt>
                <c:pt idx="2">
                  <c:v>28637</c:v>
                </c:pt>
                <c:pt idx="3">
                  <c:v>28642</c:v>
                </c:pt>
                <c:pt idx="4">
                  <c:v>31116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61-449D-9D4D-82CC34FB8086}"/>
            </c:ext>
          </c:extLst>
        </c:ser>
        <c:ser>
          <c:idx val="3"/>
          <c:order val="3"/>
          <c:tx>
            <c:strRef>
              <c:f>'Table 9.31'!$S$12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9.31'!$U$12:$Y$12</c:f>
              <c:numCache>
                <c:formatCode>#,##0</c:formatCode>
                <c:ptCount val="5"/>
                <c:pt idx="1">
                  <c:v>5517</c:v>
                </c:pt>
                <c:pt idx="2">
                  <c:v>5508</c:v>
                </c:pt>
                <c:pt idx="3">
                  <c:v>5710</c:v>
                </c:pt>
                <c:pt idx="4">
                  <c:v>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61-449D-9D4D-82CC34FB8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9.31'!$AB$15:$AB$33</c:f>
              <c:numCache>
                <c:formatCode>0.0%</c:formatCode>
                <c:ptCount val="19"/>
                <c:pt idx="0">
                  <c:v>5.4793526380724288E-2</c:v>
                </c:pt>
                <c:pt idx="1">
                  <c:v>1.7079130077170573E-2</c:v>
                </c:pt>
                <c:pt idx="2">
                  <c:v>6.9622856036964456E-2</c:v>
                </c:pt>
                <c:pt idx="3">
                  <c:v>6.168807605776907E-3</c:v>
                </c:pt>
                <c:pt idx="4">
                  <c:v>9.2145051648644075E-2</c:v>
                </c:pt>
                <c:pt idx="5">
                  <c:v>3.6625783196651912E-2</c:v>
                </c:pt>
                <c:pt idx="6">
                  <c:v>0.10436170984831991</c:v>
                </c:pt>
                <c:pt idx="7">
                  <c:v>7.1800082250768074E-2</c:v>
                </c:pt>
                <c:pt idx="8">
                  <c:v>3.2585818999927428E-2</c:v>
                </c:pt>
                <c:pt idx="9">
                  <c:v>4.2093040133536538E-3</c:v>
                </c:pt>
                <c:pt idx="10">
                  <c:v>2.7191136270169582E-2</c:v>
                </c:pt>
                <c:pt idx="11">
                  <c:v>2.3030215061567119E-2</c:v>
                </c:pt>
                <c:pt idx="12">
                  <c:v>4.4197692140213365E-2</c:v>
                </c:pt>
                <c:pt idx="13">
                  <c:v>7.4557902121585987E-2</c:v>
                </c:pt>
                <c:pt idx="14">
                  <c:v>3.9746474103103759E-2</c:v>
                </c:pt>
                <c:pt idx="15">
                  <c:v>6.5534509035488783E-2</c:v>
                </c:pt>
                <c:pt idx="16">
                  <c:v>0.12161017974211966</c:v>
                </c:pt>
                <c:pt idx="17">
                  <c:v>1.2894017466192516E-2</c:v>
                </c:pt>
                <c:pt idx="18">
                  <c:v>4.8019933715557489E-2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8-4ADC-93BC-37A236980B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8-4ADC-93BC-37A236980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9.31'!$Y$44:$Y$60</c:f>
              <c:numCache>
                <c:formatCode>#,##0</c:formatCode>
                <c:ptCount val="17"/>
                <c:pt idx="0">
                  <c:v>53</c:v>
                </c:pt>
                <c:pt idx="1">
                  <c:v>672</c:v>
                </c:pt>
                <c:pt idx="2">
                  <c:v>1174</c:v>
                </c:pt>
                <c:pt idx="3">
                  <c:v>1498</c:v>
                </c:pt>
                <c:pt idx="4">
                  <c:v>1919</c:v>
                </c:pt>
                <c:pt idx="5">
                  <c:v>1757</c:v>
                </c:pt>
                <c:pt idx="6">
                  <c:v>1655</c:v>
                </c:pt>
                <c:pt idx="7">
                  <c:v>1644</c:v>
                </c:pt>
                <c:pt idx="8">
                  <c:v>1754</c:v>
                </c:pt>
                <c:pt idx="9">
                  <c:v>1940</c:v>
                </c:pt>
                <c:pt idx="10">
                  <c:v>1908</c:v>
                </c:pt>
                <c:pt idx="11">
                  <c:v>1612</c:v>
                </c:pt>
                <c:pt idx="12">
                  <c:v>872</c:v>
                </c:pt>
                <c:pt idx="13">
                  <c:v>353</c:v>
                </c:pt>
                <c:pt idx="14">
                  <c:v>162</c:v>
                </c:pt>
                <c:pt idx="15">
                  <c:v>67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1-4204-997A-79A27415D850}"/>
            </c:ext>
          </c:extLst>
        </c:ser>
        <c:ser>
          <c:idx val="1"/>
          <c:order val="1"/>
          <c:tx>
            <c:strRef>
              <c:f>'Table 9.31'!$S$62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9.31'!$Y$63:$Y$79</c:f>
              <c:numCache>
                <c:formatCode>#,##0</c:formatCode>
                <c:ptCount val="17"/>
                <c:pt idx="0">
                  <c:v>80</c:v>
                </c:pt>
                <c:pt idx="1">
                  <c:v>600</c:v>
                </c:pt>
                <c:pt idx="2">
                  <c:v>1171</c:v>
                </c:pt>
                <c:pt idx="3">
                  <c:v>1328</c:v>
                </c:pt>
                <c:pt idx="4">
                  <c:v>1538</c:v>
                </c:pt>
                <c:pt idx="5">
                  <c:v>1512</c:v>
                </c:pt>
                <c:pt idx="6">
                  <c:v>1657</c:v>
                </c:pt>
                <c:pt idx="7">
                  <c:v>1622</c:v>
                </c:pt>
                <c:pt idx="8">
                  <c:v>1927</c:v>
                </c:pt>
                <c:pt idx="9">
                  <c:v>1951</c:v>
                </c:pt>
                <c:pt idx="10">
                  <c:v>1971</c:v>
                </c:pt>
                <c:pt idx="11">
                  <c:v>1416</c:v>
                </c:pt>
                <c:pt idx="12">
                  <c:v>648</c:v>
                </c:pt>
                <c:pt idx="13">
                  <c:v>260</c:v>
                </c:pt>
                <c:pt idx="14">
                  <c:v>102</c:v>
                </c:pt>
                <c:pt idx="15">
                  <c:v>50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1-4204-997A-79A27415D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9.31'!$Y$83:$Y$90</c:f>
              <c:numCache>
                <c:formatCode>#,##0</c:formatCode>
                <c:ptCount val="8"/>
                <c:pt idx="0">
                  <c:v>1070</c:v>
                </c:pt>
                <c:pt idx="1">
                  <c:v>840</c:v>
                </c:pt>
                <c:pt idx="2">
                  <c:v>2505</c:v>
                </c:pt>
                <c:pt idx="3">
                  <c:v>623</c:v>
                </c:pt>
                <c:pt idx="4">
                  <c:v>308</c:v>
                </c:pt>
                <c:pt idx="5">
                  <c:v>652</c:v>
                </c:pt>
                <c:pt idx="6">
                  <c:v>1793</c:v>
                </c:pt>
                <c:pt idx="7">
                  <c:v>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1-4A99-BA1E-DE2310B57467}"/>
            </c:ext>
          </c:extLst>
        </c:ser>
        <c:ser>
          <c:idx val="1"/>
          <c:order val="1"/>
          <c:tx>
            <c:strRef>
              <c:f>'Table 9.31'!$S$92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9.31'!$Y$93:$Y$100</c:f>
              <c:numCache>
                <c:formatCode>#,##0</c:formatCode>
                <c:ptCount val="8"/>
                <c:pt idx="0">
                  <c:v>804</c:v>
                </c:pt>
                <c:pt idx="1">
                  <c:v>1743</c:v>
                </c:pt>
                <c:pt idx="2">
                  <c:v>497</c:v>
                </c:pt>
                <c:pt idx="3">
                  <c:v>2194</c:v>
                </c:pt>
                <c:pt idx="4">
                  <c:v>1907</c:v>
                </c:pt>
                <c:pt idx="5">
                  <c:v>1427</c:v>
                </c:pt>
                <c:pt idx="6">
                  <c:v>185</c:v>
                </c:pt>
                <c:pt idx="7">
                  <c:v>1174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1-4A99-BA1E-DE2310B57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9.31'!$U$8:$Y$8</c:f>
              <c:numCache>
                <c:formatCode>#,##0</c:formatCode>
                <c:ptCount val="5"/>
                <c:pt idx="1">
                  <c:v>37327.769999999997</c:v>
                </c:pt>
                <c:pt idx="2">
                  <c:v>38832.639999999999</c:v>
                </c:pt>
                <c:pt idx="3">
                  <c:v>39615.46</c:v>
                </c:pt>
                <c:pt idx="4">
                  <c:v>40689.57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1-415C-8482-2094E1691E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1-415C-8482-2094E1691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9.31'!$V$4:$Z$4</c:f>
              <c:numCache>
                <c:formatCode>#,##0</c:formatCode>
                <c:ptCount val="5"/>
                <c:pt idx="0">
                  <c:v>33239</c:v>
                </c:pt>
                <c:pt idx="1">
                  <c:v>34147</c:v>
                </c:pt>
                <c:pt idx="2">
                  <c:v>34355</c:v>
                </c:pt>
                <c:pt idx="3">
                  <c:v>37012</c:v>
                </c:pt>
                <c:pt idx="4">
                  <c:v>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7-44ED-AD1B-DC211D1E17D6}"/>
            </c:ext>
          </c:extLst>
        </c:ser>
        <c:ser>
          <c:idx val="1"/>
          <c:order val="1"/>
          <c:tx>
            <c:strRef>
              <c:f>'Table 9.31'!$S$7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9.31'!$V$7:$Z$7</c:f>
              <c:numCache>
                <c:formatCode>#,##0</c:formatCode>
                <c:ptCount val="5"/>
                <c:pt idx="0">
                  <c:v>23856</c:v>
                </c:pt>
                <c:pt idx="1">
                  <c:v>24379</c:v>
                </c:pt>
                <c:pt idx="2">
                  <c:v>25019</c:v>
                </c:pt>
                <c:pt idx="3">
                  <c:v>25956</c:v>
                </c:pt>
                <c:pt idx="4">
                  <c:v>27650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7-44ED-AD1B-DC211D1E17D6}"/>
            </c:ext>
          </c:extLst>
        </c:ser>
        <c:ser>
          <c:idx val="2"/>
          <c:order val="2"/>
          <c:tx>
            <c:strRef>
              <c:f>'Table 9.31'!$S$11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9.31'!$V$11:$Z$11</c:f>
              <c:numCache>
                <c:formatCode>#,##0</c:formatCode>
                <c:ptCount val="5"/>
                <c:pt idx="0">
                  <c:v>27719</c:v>
                </c:pt>
                <c:pt idx="1">
                  <c:v>28637</c:v>
                </c:pt>
                <c:pt idx="2">
                  <c:v>28642</c:v>
                </c:pt>
                <c:pt idx="3">
                  <c:v>31116</c:v>
                </c:pt>
                <c:pt idx="4">
                  <c:v>35119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7-44ED-AD1B-DC211D1E17D6}"/>
            </c:ext>
          </c:extLst>
        </c:ser>
        <c:ser>
          <c:idx val="3"/>
          <c:order val="3"/>
          <c:tx>
            <c:strRef>
              <c:f>'Table 9.31'!$S$12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9.31'!$V$12:$Z$12</c:f>
              <c:numCache>
                <c:formatCode>#,##0</c:formatCode>
                <c:ptCount val="5"/>
                <c:pt idx="0">
                  <c:v>5517</c:v>
                </c:pt>
                <c:pt idx="1">
                  <c:v>5508</c:v>
                </c:pt>
                <c:pt idx="2">
                  <c:v>5710</c:v>
                </c:pt>
                <c:pt idx="3">
                  <c:v>5896</c:v>
                </c:pt>
                <c:pt idx="4">
                  <c:v>6222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87-44ED-AD1B-DC211D1E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9.31'!$AB$15:$AB$33</c:f>
              <c:numCache>
                <c:formatCode>0.0%</c:formatCode>
                <c:ptCount val="19"/>
                <c:pt idx="0">
                  <c:v>5.4793526380724288E-2</c:v>
                </c:pt>
                <c:pt idx="1">
                  <c:v>1.7079130077170573E-2</c:v>
                </c:pt>
                <c:pt idx="2">
                  <c:v>6.9622856036964456E-2</c:v>
                </c:pt>
                <c:pt idx="3">
                  <c:v>6.168807605776907E-3</c:v>
                </c:pt>
                <c:pt idx="4">
                  <c:v>9.2145051648644075E-2</c:v>
                </c:pt>
                <c:pt idx="5">
                  <c:v>3.6625783196651912E-2</c:v>
                </c:pt>
                <c:pt idx="6">
                  <c:v>0.10436170984831991</c:v>
                </c:pt>
                <c:pt idx="7">
                  <c:v>7.1800082250768074E-2</c:v>
                </c:pt>
                <c:pt idx="8">
                  <c:v>3.2585818999927428E-2</c:v>
                </c:pt>
                <c:pt idx="9">
                  <c:v>4.2093040133536538E-3</c:v>
                </c:pt>
                <c:pt idx="10">
                  <c:v>2.7191136270169582E-2</c:v>
                </c:pt>
                <c:pt idx="11">
                  <c:v>2.3030215061567119E-2</c:v>
                </c:pt>
                <c:pt idx="12">
                  <c:v>4.4197692140213365E-2</c:v>
                </c:pt>
                <c:pt idx="13">
                  <c:v>7.4557902121585987E-2</c:v>
                </c:pt>
                <c:pt idx="14">
                  <c:v>3.9746474103103759E-2</c:v>
                </c:pt>
                <c:pt idx="15">
                  <c:v>6.5534509035488783E-2</c:v>
                </c:pt>
                <c:pt idx="16">
                  <c:v>0.12161017974211966</c:v>
                </c:pt>
                <c:pt idx="17">
                  <c:v>1.2894017466192516E-2</c:v>
                </c:pt>
                <c:pt idx="18">
                  <c:v>4.8019933715557489E-2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1-4BC1-8505-3C60C81D828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1-4BC1-8505-3C60C81D8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9.31'!$Z$44:$Z$60</c:f>
              <c:numCache>
                <c:formatCode>#,##0</c:formatCode>
                <c:ptCount val="17"/>
                <c:pt idx="0">
                  <c:v>48</c:v>
                </c:pt>
                <c:pt idx="1">
                  <c:v>828</c:v>
                </c:pt>
                <c:pt idx="2">
                  <c:v>1438</c:v>
                </c:pt>
                <c:pt idx="3">
                  <c:v>1635</c:v>
                </c:pt>
                <c:pt idx="4">
                  <c:v>2091</c:v>
                </c:pt>
                <c:pt idx="5">
                  <c:v>1989</c:v>
                </c:pt>
                <c:pt idx="6">
                  <c:v>1865</c:v>
                </c:pt>
                <c:pt idx="7">
                  <c:v>1816</c:v>
                </c:pt>
                <c:pt idx="8">
                  <c:v>1841</c:v>
                </c:pt>
                <c:pt idx="9">
                  <c:v>2129</c:v>
                </c:pt>
                <c:pt idx="10">
                  <c:v>1930</c:v>
                </c:pt>
                <c:pt idx="11">
                  <c:v>1747</c:v>
                </c:pt>
                <c:pt idx="12">
                  <c:v>981</c:v>
                </c:pt>
                <c:pt idx="13">
                  <c:v>374</c:v>
                </c:pt>
                <c:pt idx="14">
                  <c:v>193</c:v>
                </c:pt>
                <c:pt idx="15">
                  <c:v>60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0-4A0F-9346-6F4DBB155DD1}"/>
            </c:ext>
          </c:extLst>
        </c:ser>
        <c:ser>
          <c:idx val="1"/>
          <c:order val="1"/>
          <c:tx>
            <c:strRef>
              <c:f>'Table 9.31'!$S$62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9.31'!$Z$63:$Z$79</c:f>
              <c:numCache>
                <c:formatCode>#,##0</c:formatCode>
                <c:ptCount val="17"/>
                <c:pt idx="0">
                  <c:v>72</c:v>
                </c:pt>
                <c:pt idx="1">
                  <c:v>791</c:v>
                </c:pt>
                <c:pt idx="2">
                  <c:v>1380</c:v>
                </c:pt>
                <c:pt idx="3">
                  <c:v>1540</c:v>
                </c:pt>
                <c:pt idx="4">
                  <c:v>1630</c:v>
                </c:pt>
                <c:pt idx="5">
                  <c:v>1808</c:v>
                </c:pt>
                <c:pt idx="6">
                  <c:v>1907</c:v>
                </c:pt>
                <c:pt idx="7">
                  <c:v>1873</c:v>
                </c:pt>
                <c:pt idx="8">
                  <c:v>2019</c:v>
                </c:pt>
                <c:pt idx="9">
                  <c:v>2207</c:v>
                </c:pt>
                <c:pt idx="10">
                  <c:v>2148</c:v>
                </c:pt>
                <c:pt idx="11">
                  <c:v>1676</c:v>
                </c:pt>
                <c:pt idx="12">
                  <c:v>719</c:v>
                </c:pt>
                <c:pt idx="13">
                  <c:v>302</c:v>
                </c:pt>
                <c:pt idx="14">
                  <c:v>116</c:v>
                </c:pt>
                <c:pt idx="15">
                  <c:v>48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0-4A0F-9346-6F4DBB15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9.31'!$Z$83:$Z$90</c:f>
              <c:numCache>
                <c:formatCode>#,##0</c:formatCode>
                <c:ptCount val="8"/>
                <c:pt idx="0">
                  <c:v>1101</c:v>
                </c:pt>
                <c:pt idx="1">
                  <c:v>915</c:v>
                </c:pt>
                <c:pt idx="2">
                  <c:v>2731</c:v>
                </c:pt>
                <c:pt idx="3">
                  <c:v>681</c:v>
                </c:pt>
                <c:pt idx="4">
                  <c:v>358</c:v>
                </c:pt>
                <c:pt idx="5">
                  <c:v>701</c:v>
                </c:pt>
                <c:pt idx="6">
                  <c:v>1897</c:v>
                </c:pt>
                <c:pt idx="7">
                  <c:v>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020-826C-4C9280606AD3}"/>
            </c:ext>
          </c:extLst>
        </c:ser>
        <c:ser>
          <c:idx val="1"/>
          <c:order val="1"/>
          <c:tx>
            <c:strRef>
              <c:f>'Table 9.31'!$S$92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9.31'!$Z$93:$Z$100</c:f>
              <c:numCache>
                <c:formatCode>#,##0</c:formatCode>
                <c:ptCount val="8"/>
                <c:pt idx="0">
                  <c:v>893</c:v>
                </c:pt>
                <c:pt idx="1">
                  <c:v>1886</c:v>
                </c:pt>
                <c:pt idx="2">
                  <c:v>513</c:v>
                </c:pt>
                <c:pt idx="3">
                  <c:v>2372</c:v>
                </c:pt>
                <c:pt idx="4">
                  <c:v>1995</c:v>
                </c:pt>
                <c:pt idx="5">
                  <c:v>1544</c:v>
                </c:pt>
                <c:pt idx="6">
                  <c:v>199</c:v>
                </c:pt>
                <c:pt idx="7">
                  <c:v>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7F-4020-826C-4C9280606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9.4'!$U$4:$Y$4</c:f>
              <c:numCache>
                <c:formatCode>#,##0</c:formatCode>
                <c:ptCount val="5"/>
                <c:pt idx="1">
                  <c:v>2661</c:v>
                </c:pt>
                <c:pt idx="2">
                  <c:v>2276</c:v>
                </c:pt>
                <c:pt idx="3">
                  <c:v>2530</c:v>
                </c:pt>
                <c:pt idx="4">
                  <c:v>2585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9-4AEC-A4C3-F76AE5F61CE4}"/>
            </c:ext>
          </c:extLst>
        </c:ser>
        <c:ser>
          <c:idx val="1"/>
          <c:order val="1"/>
          <c:tx>
            <c:strRef>
              <c:f>'Table 9.4'!$S$7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9.4'!$U$7:$Y$7</c:f>
              <c:numCache>
                <c:formatCode>#,##0</c:formatCode>
                <c:ptCount val="5"/>
                <c:pt idx="1">
                  <c:v>1806</c:v>
                </c:pt>
                <c:pt idx="2">
                  <c:v>1547</c:v>
                </c:pt>
                <c:pt idx="3">
                  <c:v>1748</c:v>
                </c:pt>
                <c:pt idx="4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9-4AEC-A4C3-F76AE5F61CE4}"/>
            </c:ext>
          </c:extLst>
        </c:ser>
        <c:ser>
          <c:idx val="2"/>
          <c:order val="2"/>
          <c:tx>
            <c:strRef>
              <c:f>'Table 9.4'!$S$11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9.4'!$U$11:$Y$11</c:f>
              <c:numCache>
                <c:formatCode>#,##0</c:formatCode>
                <c:ptCount val="5"/>
                <c:pt idx="1">
                  <c:v>2006</c:v>
                </c:pt>
                <c:pt idx="2">
                  <c:v>1776</c:v>
                </c:pt>
                <c:pt idx="3">
                  <c:v>1915</c:v>
                </c:pt>
                <c:pt idx="4">
                  <c:v>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9-4AEC-A4C3-F76AE5F61CE4}"/>
            </c:ext>
          </c:extLst>
        </c:ser>
        <c:ser>
          <c:idx val="3"/>
          <c:order val="3"/>
          <c:tx>
            <c:strRef>
              <c:f>'Table 9.4'!$S$12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9.4'!$U$12:$Y$12</c:f>
              <c:numCache>
                <c:formatCode>#,##0</c:formatCode>
                <c:ptCount val="5"/>
                <c:pt idx="1">
                  <c:v>659</c:v>
                </c:pt>
                <c:pt idx="2">
                  <c:v>500</c:v>
                </c:pt>
                <c:pt idx="3">
                  <c:v>618</c:v>
                </c:pt>
                <c:pt idx="4">
                  <c:v>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69-4AEC-A4C3-F76AE5F61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9.31'!$V$8:$Z$8</c:f>
              <c:numCache>
                <c:formatCode>#,##0</c:formatCode>
                <c:ptCount val="5"/>
                <c:pt idx="0">
                  <c:v>37327.769999999997</c:v>
                </c:pt>
                <c:pt idx="1">
                  <c:v>38832.639999999999</c:v>
                </c:pt>
                <c:pt idx="2">
                  <c:v>39615.46</c:v>
                </c:pt>
                <c:pt idx="3">
                  <c:v>40689.57</c:v>
                </c:pt>
                <c:pt idx="4">
                  <c:v>40311.199999999997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6-4EE3-9EEE-8C184ABE8C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6-4EE3-9EEE-8C184ABE8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9.32'!$U$4:$Y$4</c:f>
              <c:numCache>
                <c:formatCode>#,##0</c:formatCode>
                <c:ptCount val="5"/>
                <c:pt idx="1">
                  <c:v>8815</c:v>
                </c:pt>
                <c:pt idx="2">
                  <c:v>8322</c:v>
                </c:pt>
                <c:pt idx="3">
                  <c:v>8234</c:v>
                </c:pt>
                <c:pt idx="4">
                  <c:v>8731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3-4901-812E-017821A056F9}"/>
            </c:ext>
          </c:extLst>
        </c:ser>
        <c:ser>
          <c:idx val="1"/>
          <c:order val="1"/>
          <c:tx>
            <c:strRef>
              <c:f>'Table 9.32'!$S$7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9.32'!$U$7:$Y$7</c:f>
              <c:numCache>
                <c:formatCode>#,##0</c:formatCode>
                <c:ptCount val="5"/>
                <c:pt idx="1">
                  <c:v>5986</c:v>
                </c:pt>
                <c:pt idx="2">
                  <c:v>5780</c:v>
                </c:pt>
                <c:pt idx="3">
                  <c:v>5838</c:v>
                </c:pt>
                <c:pt idx="4">
                  <c:v>5910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3-4901-812E-017821A056F9}"/>
            </c:ext>
          </c:extLst>
        </c:ser>
        <c:ser>
          <c:idx val="2"/>
          <c:order val="2"/>
          <c:tx>
            <c:strRef>
              <c:f>'Table 9.32'!$S$11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9.32'!$U$11:$Y$11</c:f>
              <c:numCache>
                <c:formatCode>#,##0</c:formatCode>
                <c:ptCount val="5"/>
                <c:pt idx="1">
                  <c:v>7209</c:v>
                </c:pt>
                <c:pt idx="2">
                  <c:v>6849</c:v>
                </c:pt>
                <c:pt idx="3">
                  <c:v>6766</c:v>
                </c:pt>
                <c:pt idx="4">
                  <c:v>7249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3-4901-812E-017821A056F9}"/>
            </c:ext>
          </c:extLst>
        </c:ser>
        <c:ser>
          <c:idx val="3"/>
          <c:order val="3"/>
          <c:tx>
            <c:strRef>
              <c:f>'Table 9.32'!$S$12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9.32'!$U$12:$Y$12</c:f>
              <c:numCache>
                <c:formatCode>#,##0</c:formatCode>
                <c:ptCount val="5"/>
                <c:pt idx="1">
                  <c:v>1609</c:v>
                </c:pt>
                <c:pt idx="2">
                  <c:v>1476</c:v>
                </c:pt>
                <c:pt idx="3">
                  <c:v>1472</c:v>
                </c:pt>
                <c:pt idx="4">
                  <c:v>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73-4901-812E-017821A05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9.32'!$AB$15:$AB$33</c:f>
              <c:numCache>
                <c:formatCode>0.0%</c:formatCode>
                <c:ptCount val="19"/>
                <c:pt idx="0">
                  <c:v>0.11404198002020428</c:v>
                </c:pt>
                <c:pt idx="1">
                  <c:v>2.1775732405432707E-2</c:v>
                </c:pt>
                <c:pt idx="2">
                  <c:v>0.10225614547087215</c:v>
                </c:pt>
                <c:pt idx="3">
                  <c:v>5.1633179930407457E-3</c:v>
                </c:pt>
                <c:pt idx="4">
                  <c:v>6.0163879223257381E-2</c:v>
                </c:pt>
                <c:pt idx="5">
                  <c:v>2.4469637445280055E-2</c:v>
                </c:pt>
                <c:pt idx="6">
                  <c:v>8.9011112358289374E-2</c:v>
                </c:pt>
                <c:pt idx="7">
                  <c:v>6.398024469637445E-2</c:v>
                </c:pt>
                <c:pt idx="8">
                  <c:v>2.5704343921876753E-2</c:v>
                </c:pt>
                <c:pt idx="9">
                  <c:v>1.9081827365585364E-3</c:v>
                </c:pt>
                <c:pt idx="10">
                  <c:v>2.0316533842182061E-2</c:v>
                </c:pt>
                <c:pt idx="11">
                  <c:v>1.5040969805814345E-2</c:v>
                </c:pt>
                <c:pt idx="12">
                  <c:v>3.9847345381075316E-2</c:v>
                </c:pt>
                <c:pt idx="13">
                  <c:v>4.0408575597710182E-2</c:v>
                </c:pt>
                <c:pt idx="14">
                  <c:v>5.1857672017061401E-2</c:v>
                </c:pt>
                <c:pt idx="15">
                  <c:v>6.4204736783028404E-2</c:v>
                </c:pt>
                <c:pt idx="16">
                  <c:v>0.11954203614322595</c:v>
                </c:pt>
                <c:pt idx="17">
                  <c:v>5.6123021663486358E-3</c:v>
                </c:pt>
                <c:pt idx="18">
                  <c:v>3.8275900774497697E-2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B-411C-8C24-0D58DDE4FD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B-411C-8C24-0D58DDE4F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9.32'!$Y$44:$Y$60</c:f>
              <c:numCache>
                <c:formatCode>#,##0</c:formatCode>
                <c:ptCount val="17"/>
                <c:pt idx="0">
                  <c:v>12</c:v>
                </c:pt>
                <c:pt idx="1">
                  <c:v>166</c:v>
                </c:pt>
                <c:pt idx="2">
                  <c:v>230</c:v>
                </c:pt>
                <c:pt idx="3">
                  <c:v>366</c:v>
                </c:pt>
                <c:pt idx="4">
                  <c:v>453</c:v>
                </c:pt>
                <c:pt idx="5">
                  <c:v>391</c:v>
                </c:pt>
                <c:pt idx="6">
                  <c:v>294</c:v>
                </c:pt>
                <c:pt idx="7">
                  <c:v>300</c:v>
                </c:pt>
                <c:pt idx="8">
                  <c:v>397</c:v>
                </c:pt>
                <c:pt idx="9">
                  <c:v>441</c:v>
                </c:pt>
                <c:pt idx="10">
                  <c:v>530</c:v>
                </c:pt>
                <c:pt idx="11">
                  <c:v>498</c:v>
                </c:pt>
                <c:pt idx="12">
                  <c:v>249</c:v>
                </c:pt>
                <c:pt idx="13">
                  <c:v>158</c:v>
                </c:pt>
                <c:pt idx="14">
                  <c:v>78</c:v>
                </c:pt>
                <c:pt idx="15">
                  <c:v>50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7-4E94-A3BD-F1A96C0552B8}"/>
            </c:ext>
          </c:extLst>
        </c:ser>
        <c:ser>
          <c:idx val="1"/>
          <c:order val="1"/>
          <c:tx>
            <c:strRef>
              <c:f>'Table 9.32'!$S$62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9.32'!$Y$63:$Y$79</c:f>
              <c:numCache>
                <c:formatCode>#,##0</c:formatCode>
                <c:ptCount val="17"/>
                <c:pt idx="0">
                  <c:v>13</c:v>
                </c:pt>
                <c:pt idx="1">
                  <c:v>162</c:v>
                </c:pt>
                <c:pt idx="2">
                  <c:v>289</c:v>
                </c:pt>
                <c:pt idx="3">
                  <c:v>290</c:v>
                </c:pt>
                <c:pt idx="4">
                  <c:v>335</c:v>
                </c:pt>
                <c:pt idx="5">
                  <c:v>274</c:v>
                </c:pt>
                <c:pt idx="6">
                  <c:v>274</c:v>
                </c:pt>
                <c:pt idx="7">
                  <c:v>285</c:v>
                </c:pt>
                <c:pt idx="8">
                  <c:v>406</c:v>
                </c:pt>
                <c:pt idx="9">
                  <c:v>440</c:v>
                </c:pt>
                <c:pt idx="10">
                  <c:v>538</c:v>
                </c:pt>
                <c:pt idx="11">
                  <c:v>338</c:v>
                </c:pt>
                <c:pt idx="12">
                  <c:v>208</c:v>
                </c:pt>
                <c:pt idx="13">
                  <c:v>114</c:v>
                </c:pt>
                <c:pt idx="14">
                  <c:v>47</c:v>
                </c:pt>
                <c:pt idx="15">
                  <c:v>48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7-4E94-A3BD-F1A96C055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9.32'!$Y$83:$Y$90</c:f>
              <c:numCache>
                <c:formatCode>#,##0</c:formatCode>
                <c:ptCount val="8"/>
                <c:pt idx="0">
                  <c:v>226</c:v>
                </c:pt>
                <c:pt idx="1">
                  <c:v>201</c:v>
                </c:pt>
                <c:pt idx="2">
                  <c:v>673</c:v>
                </c:pt>
                <c:pt idx="3">
                  <c:v>111</c:v>
                </c:pt>
                <c:pt idx="4">
                  <c:v>39</c:v>
                </c:pt>
                <c:pt idx="5">
                  <c:v>96</c:v>
                </c:pt>
                <c:pt idx="6">
                  <c:v>494</c:v>
                </c:pt>
                <c:pt idx="7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3-43D9-8286-99D85B1C42A4}"/>
            </c:ext>
          </c:extLst>
        </c:ser>
        <c:ser>
          <c:idx val="1"/>
          <c:order val="1"/>
          <c:tx>
            <c:strRef>
              <c:f>'Table 9.32'!$S$92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9.32'!$Y$93:$Y$100</c:f>
              <c:numCache>
                <c:formatCode>#,##0</c:formatCode>
                <c:ptCount val="8"/>
                <c:pt idx="0">
                  <c:v>181</c:v>
                </c:pt>
                <c:pt idx="1">
                  <c:v>384</c:v>
                </c:pt>
                <c:pt idx="2">
                  <c:v>109</c:v>
                </c:pt>
                <c:pt idx="3">
                  <c:v>450</c:v>
                </c:pt>
                <c:pt idx="4">
                  <c:v>467</c:v>
                </c:pt>
                <c:pt idx="5">
                  <c:v>280</c:v>
                </c:pt>
                <c:pt idx="6">
                  <c:v>41</c:v>
                </c:pt>
                <c:pt idx="7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3-43D9-8286-99D85B1C4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9.32'!$U$8:$Y$8</c:f>
              <c:numCache>
                <c:formatCode>#,##0</c:formatCode>
                <c:ptCount val="5"/>
                <c:pt idx="1">
                  <c:v>37662</c:v>
                </c:pt>
                <c:pt idx="2">
                  <c:v>39996</c:v>
                </c:pt>
                <c:pt idx="3">
                  <c:v>40963.269999999997</c:v>
                </c:pt>
                <c:pt idx="4">
                  <c:v>40948.71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E-4700-B039-3A326738BF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E-4700-B039-3A326738B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9.32'!$V$4:$Z$4</c:f>
              <c:numCache>
                <c:formatCode>#,##0</c:formatCode>
                <c:ptCount val="5"/>
                <c:pt idx="0">
                  <c:v>8815</c:v>
                </c:pt>
                <c:pt idx="1">
                  <c:v>8322</c:v>
                </c:pt>
                <c:pt idx="2">
                  <c:v>8234</c:v>
                </c:pt>
                <c:pt idx="3">
                  <c:v>8731</c:v>
                </c:pt>
                <c:pt idx="4">
                  <c:v>8907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2-4BE3-B0E9-773EFF8C9964}"/>
            </c:ext>
          </c:extLst>
        </c:ser>
        <c:ser>
          <c:idx val="1"/>
          <c:order val="1"/>
          <c:tx>
            <c:strRef>
              <c:f>'Table 9.32'!$S$7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9.32'!$V$7:$Z$7</c:f>
              <c:numCache>
                <c:formatCode>#,##0</c:formatCode>
                <c:ptCount val="5"/>
                <c:pt idx="0">
                  <c:v>5986</c:v>
                </c:pt>
                <c:pt idx="1">
                  <c:v>5780</c:v>
                </c:pt>
                <c:pt idx="2">
                  <c:v>5838</c:v>
                </c:pt>
                <c:pt idx="3">
                  <c:v>5910</c:v>
                </c:pt>
                <c:pt idx="4">
                  <c:v>6044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32-4BE3-B0E9-773EFF8C9964}"/>
            </c:ext>
          </c:extLst>
        </c:ser>
        <c:ser>
          <c:idx val="2"/>
          <c:order val="2"/>
          <c:tx>
            <c:strRef>
              <c:f>'Table 9.32'!$S$11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9.32'!$V$11:$Z$11</c:f>
              <c:numCache>
                <c:formatCode>#,##0</c:formatCode>
                <c:ptCount val="5"/>
                <c:pt idx="0">
                  <c:v>7209</c:v>
                </c:pt>
                <c:pt idx="1">
                  <c:v>6849</c:v>
                </c:pt>
                <c:pt idx="2">
                  <c:v>6766</c:v>
                </c:pt>
                <c:pt idx="3">
                  <c:v>7249</c:v>
                </c:pt>
                <c:pt idx="4">
                  <c:v>7437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2-4BE3-B0E9-773EFF8C9964}"/>
            </c:ext>
          </c:extLst>
        </c:ser>
        <c:ser>
          <c:idx val="3"/>
          <c:order val="3"/>
          <c:tx>
            <c:strRef>
              <c:f>'Table 9.32'!$S$12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9.32'!$V$12:$Z$12</c:f>
              <c:numCache>
                <c:formatCode>#,##0</c:formatCode>
                <c:ptCount val="5"/>
                <c:pt idx="0">
                  <c:v>1609</c:v>
                </c:pt>
                <c:pt idx="1">
                  <c:v>1476</c:v>
                </c:pt>
                <c:pt idx="2">
                  <c:v>1472</c:v>
                </c:pt>
                <c:pt idx="3">
                  <c:v>1482</c:v>
                </c:pt>
                <c:pt idx="4">
                  <c:v>1470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32-4BE3-B0E9-773EFF8C9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9.32'!$AB$15:$AB$33</c:f>
              <c:numCache>
                <c:formatCode>0.0%</c:formatCode>
                <c:ptCount val="19"/>
                <c:pt idx="0">
                  <c:v>0.11404198002020428</c:v>
                </c:pt>
                <c:pt idx="1">
                  <c:v>2.1775732405432707E-2</c:v>
                </c:pt>
                <c:pt idx="2">
                  <c:v>0.10225614547087215</c:v>
                </c:pt>
                <c:pt idx="3">
                  <c:v>5.1633179930407457E-3</c:v>
                </c:pt>
                <c:pt idx="4">
                  <c:v>6.0163879223257381E-2</c:v>
                </c:pt>
                <c:pt idx="5">
                  <c:v>2.4469637445280055E-2</c:v>
                </c:pt>
                <c:pt idx="6">
                  <c:v>8.9011112358289374E-2</c:v>
                </c:pt>
                <c:pt idx="7">
                  <c:v>6.398024469637445E-2</c:v>
                </c:pt>
                <c:pt idx="8">
                  <c:v>2.5704343921876753E-2</c:v>
                </c:pt>
                <c:pt idx="9">
                  <c:v>1.9081827365585364E-3</c:v>
                </c:pt>
                <c:pt idx="10">
                  <c:v>2.0316533842182061E-2</c:v>
                </c:pt>
                <c:pt idx="11">
                  <c:v>1.5040969805814345E-2</c:v>
                </c:pt>
                <c:pt idx="12">
                  <c:v>3.9847345381075316E-2</c:v>
                </c:pt>
                <c:pt idx="13">
                  <c:v>4.0408575597710182E-2</c:v>
                </c:pt>
                <c:pt idx="14">
                  <c:v>5.1857672017061401E-2</c:v>
                </c:pt>
                <c:pt idx="15">
                  <c:v>6.4204736783028404E-2</c:v>
                </c:pt>
                <c:pt idx="16">
                  <c:v>0.11954203614322595</c:v>
                </c:pt>
                <c:pt idx="17">
                  <c:v>5.6123021663486358E-3</c:v>
                </c:pt>
                <c:pt idx="18">
                  <c:v>3.8275900774497697E-2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F-41D0-9508-E4C2F51A3E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F-41D0-9508-E4C2F51A3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9.32'!$Z$44:$Z$60</c:f>
              <c:numCache>
                <c:formatCode>#,##0</c:formatCode>
                <c:ptCount val="17"/>
                <c:pt idx="0">
                  <c:v>13</c:v>
                </c:pt>
                <c:pt idx="1">
                  <c:v>172</c:v>
                </c:pt>
                <c:pt idx="2">
                  <c:v>238</c:v>
                </c:pt>
                <c:pt idx="3">
                  <c:v>333</c:v>
                </c:pt>
                <c:pt idx="4">
                  <c:v>431</c:v>
                </c:pt>
                <c:pt idx="5">
                  <c:v>405</c:v>
                </c:pt>
                <c:pt idx="6">
                  <c:v>333</c:v>
                </c:pt>
                <c:pt idx="7">
                  <c:v>339</c:v>
                </c:pt>
                <c:pt idx="8">
                  <c:v>360</c:v>
                </c:pt>
                <c:pt idx="9">
                  <c:v>473</c:v>
                </c:pt>
                <c:pt idx="10">
                  <c:v>560</c:v>
                </c:pt>
                <c:pt idx="11">
                  <c:v>498</c:v>
                </c:pt>
                <c:pt idx="12">
                  <c:v>268</c:v>
                </c:pt>
                <c:pt idx="13">
                  <c:v>134</c:v>
                </c:pt>
                <c:pt idx="14">
                  <c:v>95</c:v>
                </c:pt>
                <c:pt idx="15">
                  <c:v>47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5-4985-A5FE-773A4024A6FF}"/>
            </c:ext>
          </c:extLst>
        </c:ser>
        <c:ser>
          <c:idx val="1"/>
          <c:order val="1"/>
          <c:tx>
            <c:strRef>
              <c:f>'Table 9.32'!$S$62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9.32'!$Z$63:$Z$79</c:f>
              <c:numCache>
                <c:formatCode>#,##0</c:formatCode>
                <c:ptCount val="17"/>
                <c:pt idx="0">
                  <c:v>20</c:v>
                </c:pt>
                <c:pt idx="1">
                  <c:v>139</c:v>
                </c:pt>
                <c:pt idx="2">
                  <c:v>271</c:v>
                </c:pt>
                <c:pt idx="3">
                  <c:v>330</c:v>
                </c:pt>
                <c:pt idx="4">
                  <c:v>314</c:v>
                </c:pt>
                <c:pt idx="5">
                  <c:v>327</c:v>
                </c:pt>
                <c:pt idx="6">
                  <c:v>292</c:v>
                </c:pt>
                <c:pt idx="7">
                  <c:v>316</c:v>
                </c:pt>
                <c:pt idx="8">
                  <c:v>378</c:v>
                </c:pt>
                <c:pt idx="9">
                  <c:v>446</c:v>
                </c:pt>
                <c:pt idx="10">
                  <c:v>528</c:v>
                </c:pt>
                <c:pt idx="11">
                  <c:v>379</c:v>
                </c:pt>
                <c:pt idx="12">
                  <c:v>186</c:v>
                </c:pt>
                <c:pt idx="13">
                  <c:v>123</c:v>
                </c:pt>
                <c:pt idx="14">
                  <c:v>50</c:v>
                </c:pt>
                <c:pt idx="15">
                  <c:v>33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5-4985-A5FE-773A4024A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9.32'!$Z$83:$Z$90</c:f>
              <c:numCache>
                <c:formatCode>#,##0</c:formatCode>
                <c:ptCount val="8"/>
                <c:pt idx="0">
                  <c:v>213</c:v>
                </c:pt>
                <c:pt idx="1">
                  <c:v>200</c:v>
                </c:pt>
                <c:pt idx="2">
                  <c:v>691</c:v>
                </c:pt>
                <c:pt idx="3">
                  <c:v>132</c:v>
                </c:pt>
                <c:pt idx="4">
                  <c:v>44</c:v>
                </c:pt>
                <c:pt idx="5">
                  <c:v>107</c:v>
                </c:pt>
                <c:pt idx="6">
                  <c:v>510</c:v>
                </c:pt>
                <c:pt idx="7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E-419E-BF4D-3BFA6DA127B8}"/>
            </c:ext>
          </c:extLst>
        </c:ser>
        <c:ser>
          <c:idx val="1"/>
          <c:order val="1"/>
          <c:tx>
            <c:strRef>
              <c:f>'Table 9.32'!$S$92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9.32'!$Z$93:$Z$100</c:f>
              <c:numCache>
                <c:formatCode>#,##0</c:formatCode>
                <c:ptCount val="8"/>
                <c:pt idx="0">
                  <c:v>176</c:v>
                </c:pt>
                <c:pt idx="1">
                  <c:v>397</c:v>
                </c:pt>
                <c:pt idx="2">
                  <c:v>114</c:v>
                </c:pt>
                <c:pt idx="3">
                  <c:v>511</c:v>
                </c:pt>
                <c:pt idx="4">
                  <c:v>448</c:v>
                </c:pt>
                <c:pt idx="5">
                  <c:v>281</c:v>
                </c:pt>
                <c:pt idx="6">
                  <c:v>41</c:v>
                </c:pt>
                <c:pt idx="7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7E-419E-BF4D-3BFA6DA12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9.4'!$AB$15:$AB$33</c:f>
              <c:numCache>
                <c:formatCode>0.0%</c:formatCode>
                <c:ptCount val="19"/>
                <c:pt idx="0">
                  <c:v>0.22396784800876873</c:v>
                </c:pt>
                <c:pt idx="1">
                  <c:v>7.6726342710997444E-3</c:v>
                </c:pt>
                <c:pt idx="2">
                  <c:v>2.1921812203142127E-2</c:v>
                </c:pt>
                <c:pt idx="3">
                  <c:v>8.4033613445378148E-3</c:v>
                </c:pt>
                <c:pt idx="4">
                  <c:v>5.0420168067226892E-2</c:v>
                </c:pt>
                <c:pt idx="5">
                  <c:v>1.6075995615637561E-2</c:v>
                </c:pt>
                <c:pt idx="6">
                  <c:v>5.0054804530507854E-2</c:v>
                </c:pt>
                <c:pt idx="7">
                  <c:v>5.4804530507855317E-2</c:v>
                </c:pt>
                <c:pt idx="8">
                  <c:v>3.872853489221776E-2</c:v>
                </c:pt>
                <c:pt idx="9">
                  <c:v>3.6536353671903542E-3</c:v>
                </c:pt>
                <c:pt idx="10">
                  <c:v>1.7537449762513702E-2</c:v>
                </c:pt>
                <c:pt idx="11">
                  <c:v>1.9729630982827914E-2</c:v>
                </c:pt>
                <c:pt idx="12">
                  <c:v>5.0420168067226892E-2</c:v>
                </c:pt>
                <c:pt idx="13">
                  <c:v>2.8863719400803799E-2</c:v>
                </c:pt>
                <c:pt idx="14">
                  <c:v>9.6821337230544396E-2</c:v>
                </c:pt>
                <c:pt idx="15">
                  <c:v>6.5400073072707343E-2</c:v>
                </c:pt>
                <c:pt idx="16">
                  <c:v>9.3898428936792108E-2</c:v>
                </c:pt>
                <c:pt idx="17">
                  <c:v>2.1556448666423093E-2</c:v>
                </c:pt>
                <c:pt idx="18">
                  <c:v>2.0460358056265986E-2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CB-421D-ABA6-49E26BFBC7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B-421D-ABA6-49E26BFBC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9.32'!$V$8:$Z$8</c:f>
              <c:numCache>
                <c:formatCode>#,##0</c:formatCode>
                <c:ptCount val="5"/>
                <c:pt idx="0">
                  <c:v>37662</c:v>
                </c:pt>
                <c:pt idx="1">
                  <c:v>39996</c:v>
                </c:pt>
                <c:pt idx="2">
                  <c:v>40963.269999999997</c:v>
                </c:pt>
                <c:pt idx="3">
                  <c:v>40948.71</c:v>
                </c:pt>
                <c:pt idx="4">
                  <c:v>43030.85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F-432E-8773-F226447478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7F-432E-8773-F22644747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9.33'!$U$4:$Y$4</c:f>
              <c:numCache>
                <c:formatCode>#,##0</c:formatCode>
                <c:ptCount val="5"/>
                <c:pt idx="1">
                  <c:v>525</c:v>
                </c:pt>
                <c:pt idx="2">
                  <c:v>505</c:v>
                </c:pt>
                <c:pt idx="3">
                  <c:v>537</c:v>
                </c:pt>
                <c:pt idx="4">
                  <c:v>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A-4E8E-B8CC-98CE20BF8807}"/>
            </c:ext>
          </c:extLst>
        </c:ser>
        <c:ser>
          <c:idx val="1"/>
          <c:order val="1"/>
          <c:tx>
            <c:strRef>
              <c:f>'Table 9.33'!$S$7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9.33'!$U$7:$Y$7</c:f>
              <c:numCache>
                <c:formatCode>#,##0</c:formatCode>
                <c:ptCount val="5"/>
                <c:pt idx="1">
                  <c:v>373</c:v>
                </c:pt>
                <c:pt idx="2">
                  <c:v>355</c:v>
                </c:pt>
                <c:pt idx="3">
                  <c:v>386</c:v>
                </c:pt>
                <c:pt idx="4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A-4E8E-B8CC-98CE20BF8807}"/>
            </c:ext>
          </c:extLst>
        </c:ser>
        <c:ser>
          <c:idx val="2"/>
          <c:order val="2"/>
          <c:tx>
            <c:strRef>
              <c:f>'Table 9.33'!$S$11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9.33'!$U$11:$Y$11</c:f>
              <c:numCache>
                <c:formatCode>#,##0</c:formatCode>
                <c:ptCount val="5"/>
                <c:pt idx="1">
                  <c:v>510</c:v>
                </c:pt>
                <c:pt idx="2">
                  <c:v>491</c:v>
                </c:pt>
                <c:pt idx="3">
                  <c:v>522</c:v>
                </c:pt>
                <c:pt idx="4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3A-4E8E-B8CC-98CE20BF8807}"/>
            </c:ext>
          </c:extLst>
        </c:ser>
        <c:ser>
          <c:idx val="3"/>
          <c:order val="3"/>
          <c:tx>
            <c:strRef>
              <c:f>'Table 9.33'!$S$12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9.33'!$U$12:$Y$12</c:f>
              <c:numCache>
                <c:formatCode>#,##0</c:formatCode>
                <c:ptCount val="5"/>
                <c:pt idx="1">
                  <c:v>13</c:v>
                </c:pt>
                <c:pt idx="2">
                  <c:v>9</c:v>
                </c:pt>
                <c:pt idx="3">
                  <c:v>10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3A-4E8E-B8CC-98CE20BF8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9.33'!$AB$15:$AB$33</c:f>
              <c:numCache>
                <c:formatCode>0.0%</c:formatCode>
                <c:ptCount val="19"/>
                <c:pt idx="0">
                  <c:v>6.6445182724252497E-2</c:v>
                </c:pt>
                <c:pt idx="1">
                  <c:v>6.6445182724252497E-2</c:v>
                </c:pt>
                <c:pt idx="2">
                  <c:v>6.6445182724252493E-3</c:v>
                </c:pt>
                <c:pt idx="3">
                  <c:v>0</c:v>
                </c:pt>
                <c:pt idx="4">
                  <c:v>4.4850498338870434E-2</c:v>
                </c:pt>
                <c:pt idx="5">
                  <c:v>0</c:v>
                </c:pt>
                <c:pt idx="6">
                  <c:v>3.6544850498338874E-2</c:v>
                </c:pt>
                <c:pt idx="7">
                  <c:v>2.3255813953488372E-2</c:v>
                </c:pt>
                <c:pt idx="8">
                  <c:v>1.6611295681063124E-2</c:v>
                </c:pt>
                <c:pt idx="9">
                  <c:v>0</c:v>
                </c:pt>
                <c:pt idx="10">
                  <c:v>6.6445182724252493E-3</c:v>
                </c:pt>
                <c:pt idx="11">
                  <c:v>6.6445182724252493E-3</c:v>
                </c:pt>
                <c:pt idx="12">
                  <c:v>0.11794019933554817</c:v>
                </c:pt>
                <c:pt idx="13">
                  <c:v>4.1528239202657809E-2</c:v>
                </c:pt>
                <c:pt idx="14">
                  <c:v>0.16112956810631229</c:v>
                </c:pt>
                <c:pt idx="15">
                  <c:v>9.3023255813953487E-2</c:v>
                </c:pt>
                <c:pt idx="16">
                  <c:v>0.14950166112956811</c:v>
                </c:pt>
                <c:pt idx="17">
                  <c:v>4.6511627906976744E-2</c:v>
                </c:pt>
                <c:pt idx="18">
                  <c:v>9.634551495016612E-2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7-40AB-9FD8-2C77C8B0C6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7-40AB-9FD8-2C77C8B0C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9.33'!$Y$44:$Y$60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9</c:v>
                </c:pt>
                <c:pt idx="3">
                  <c:v>33</c:v>
                </c:pt>
                <c:pt idx="4">
                  <c:v>38</c:v>
                </c:pt>
                <c:pt idx="5">
                  <c:v>39</c:v>
                </c:pt>
                <c:pt idx="6">
                  <c:v>38</c:v>
                </c:pt>
                <c:pt idx="7">
                  <c:v>24</c:v>
                </c:pt>
                <c:pt idx="8">
                  <c:v>33</c:v>
                </c:pt>
                <c:pt idx="9">
                  <c:v>34</c:v>
                </c:pt>
                <c:pt idx="10">
                  <c:v>14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0-4D05-B47C-C7FAB115A376}"/>
            </c:ext>
          </c:extLst>
        </c:ser>
        <c:ser>
          <c:idx val="1"/>
          <c:order val="1"/>
          <c:tx>
            <c:strRef>
              <c:f>'Table 9.33'!$S$62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9.33'!$Y$63:$Y$79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10</c:v>
                </c:pt>
                <c:pt idx="3">
                  <c:v>14</c:v>
                </c:pt>
                <c:pt idx="4">
                  <c:v>28</c:v>
                </c:pt>
                <c:pt idx="5">
                  <c:v>32</c:v>
                </c:pt>
                <c:pt idx="6">
                  <c:v>38</c:v>
                </c:pt>
                <c:pt idx="7">
                  <c:v>19</c:v>
                </c:pt>
                <c:pt idx="8">
                  <c:v>22</c:v>
                </c:pt>
                <c:pt idx="9">
                  <c:v>25</c:v>
                </c:pt>
                <c:pt idx="10">
                  <c:v>15</c:v>
                </c:pt>
                <c:pt idx="11">
                  <c:v>13</c:v>
                </c:pt>
                <c:pt idx="12">
                  <c:v>9</c:v>
                </c:pt>
                <c:pt idx="13">
                  <c:v>5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0-4D05-B47C-C7FAB115A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9.33'!$Y$83:$Y$90</c:f>
              <c:numCache>
                <c:formatCode>#,##0</c:formatCode>
                <c:ptCount val="8"/>
                <c:pt idx="0">
                  <c:v>8</c:v>
                </c:pt>
                <c:pt idx="1">
                  <c:v>30</c:v>
                </c:pt>
                <c:pt idx="2">
                  <c:v>19</c:v>
                </c:pt>
                <c:pt idx="3">
                  <c:v>24</c:v>
                </c:pt>
                <c:pt idx="4">
                  <c:v>4</c:v>
                </c:pt>
                <c:pt idx="5">
                  <c:v>5</c:v>
                </c:pt>
                <c:pt idx="6">
                  <c:v>36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6-4075-A78D-5B59DCC5B9A0}"/>
            </c:ext>
          </c:extLst>
        </c:ser>
        <c:ser>
          <c:idx val="1"/>
          <c:order val="1"/>
          <c:tx>
            <c:strRef>
              <c:f>'Table 9.33'!$S$92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9.33'!$Y$93:$Y$100</c:f>
              <c:numCache>
                <c:formatCode>#,##0</c:formatCode>
                <c:ptCount val="8"/>
                <c:pt idx="0">
                  <c:v>15</c:v>
                </c:pt>
                <c:pt idx="1">
                  <c:v>32</c:v>
                </c:pt>
                <c:pt idx="2">
                  <c:v>7</c:v>
                </c:pt>
                <c:pt idx="3">
                  <c:v>60</c:v>
                </c:pt>
                <c:pt idx="4">
                  <c:v>28</c:v>
                </c:pt>
                <c:pt idx="5">
                  <c:v>11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A6-4075-A78D-5B59DCC5B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9.33'!$U$8:$Y$8</c:f>
              <c:numCache>
                <c:formatCode>#,##0</c:formatCode>
                <c:ptCount val="5"/>
                <c:pt idx="1">
                  <c:v>32333</c:v>
                </c:pt>
                <c:pt idx="2">
                  <c:v>32498.54</c:v>
                </c:pt>
                <c:pt idx="3">
                  <c:v>27803.91</c:v>
                </c:pt>
                <c:pt idx="4">
                  <c:v>35992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8-4A96-B513-53DCE7FCA0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8-4A96-B513-53DCE7FCA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9.33'!$V$4:$Z$4</c:f>
              <c:numCache>
                <c:formatCode>#,##0</c:formatCode>
                <c:ptCount val="5"/>
                <c:pt idx="0">
                  <c:v>525</c:v>
                </c:pt>
                <c:pt idx="1">
                  <c:v>505</c:v>
                </c:pt>
                <c:pt idx="2">
                  <c:v>537</c:v>
                </c:pt>
                <c:pt idx="3">
                  <c:v>523</c:v>
                </c:pt>
                <c:pt idx="4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2-4ACC-96B3-97702EF234FA}"/>
            </c:ext>
          </c:extLst>
        </c:ser>
        <c:ser>
          <c:idx val="1"/>
          <c:order val="1"/>
          <c:tx>
            <c:strRef>
              <c:f>'Table 9.33'!$S$7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9.33'!$V$7:$Z$7</c:f>
              <c:numCache>
                <c:formatCode>#,##0</c:formatCode>
                <c:ptCount val="5"/>
                <c:pt idx="0">
                  <c:v>373</c:v>
                </c:pt>
                <c:pt idx="1">
                  <c:v>355</c:v>
                </c:pt>
                <c:pt idx="2">
                  <c:v>386</c:v>
                </c:pt>
                <c:pt idx="3">
                  <c:v>374</c:v>
                </c:pt>
                <c:pt idx="4">
                  <c:v>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2-4ACC-96B3-97702EF234FA}"/>
            </c:ext>
          </c:extLst>
        </c:ser>
        <c:ser>
          <c:idx val="2"/>
          <c:order val="2"/>
          <c:tx>
            <c:strRef>
              <c:f>'Table 9.33'!$S$11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9.33'!$V$11:$Z$11</c:f>
              <c:numCache>
                <c:formatCode>#,##0</c:formatCode>
                <c:ptCount val="5"/>
                <c:pt idx="0">
                  <c:v>510</c:v>
                </c:pt>
                <c:pt idx="1">
                  <c:v>491</c:v>
                </c:pt>
                <c:pt idx="2">
                  <c:v>522</c:v>
                </c:pt>
                <c:pt idx="3">
                  <c:v>508</c:v>
                </c:pt>
                <c:pt idx="4">
                  <c:v>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2-4ACC-96B3-97702EF234FA}"/>
            </c:ext>
          </c:extLst>
        </c:ser>
        <c:ser>
          <c:idx val="3"/>
          <c:order val="3"/>
          <c:tx>
            <c:strRef>
              <c:f>'Table 9.33'!$S$12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9.33'!$V$12:$Z$12</c:f>
              <c:numCache>
                <c:formatCode>#,##0</c:formatCode>
                <c:ptCount val="5"/>
                <c:pt idx="0">
                  <c:v>13</c:v>
                </c:pt>
                <c:pt idx="1">
                  <c:v>9</c:v>
                </c:pt>
                <c:pt idx="2">
                  <c:v>10</c:v>
                </c:pt>
                <c:pt idx="3">
                  <c:v>15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82-4ACC-96B3-97702EF23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9.33'!$AB$15:$AB$33</c:f>
              <c:numCache>
                <c:formatCode>0.0%</c:formatCode>
                <c:ptCount val="19"/>
                <c:pt idx="0">
                  <c:v>6.6445182724252497E-2</c:v>
                </c:pt>
                <c:pt idx="1">
                  <c:v>6.6445182724252497E-2</c:v>
                </c:pt>
                <c:pt idx="2">
                  <c:v>6.6445182724252493E-3</c:v>
                </c:pt>
                <c:pt idx="3">
                  <c:v>0</c:v>
                </c:pt>
                <c:pt idx="4">
                  <c:v>4.4850498338870434E-2</c:v>
                </c:pt>
                <c:pt idx="5">
                  <c:v>0</c:v>
                </c:pt>
                <c:pt idx="6">
                  <c:v>3.6544850498338874E-2</c:v>
                </c:pt>
                <c:pt idx="7">
                  <c:v>2.3255813953488372E-2</c:v>
                </c:pt>
                <c:pt idx="8">
                  <c:v>1.6611295681063124E-2</c:v>
                </c:pt>
                <c:pt idx="9">
                  <c:v>0</c:v>
                </c:pt>
                <c:pt idx="10">
                  <c:v>6.6445182724252493E-3</c:v>
                </c:pt>
                <c:pt idx="11">
                  <c:v>6.6445182724252493E-3</c:v>
                </c:pt>
                <c:pt idx="12">
                  <c:v>0.11794019933554817</c:v>
                </c:pt>
                <c:pt idx="13">
                  <c:v>4.1528239202657809E-2</c:v>
                </c:pt>
                <c:pt idx="14">
                  <c:v>0.16112956810631229</c:v>
                </c:pt>
                <c:pt idx="15">
                  <c:v>9.3023255813953487E-2</c:v>
                </c:pt>
                <c:pt idx="16">
                  <c:v>0.14950166112956811</c:v>
                </c:pt>
                <c:pt idx="17">
                  <c:v>4.6511627906976744E-2</c:v>
                </c:pt>
                <c:pt idx="18">
                  <c:v>9.634551495016612E-2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5-4D85-A880-6BACFA57D5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5-4D85-A880-6BACFA57D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9.33'!$Z$44:$Z$60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20</c:v>
                </c:pt>
                <c:pt idx="3">
                  <c:v>34</c:v>
                </c:pt>
                <c:pt idx="4">
                  <c:v>60</c:v>
                </c:pt>
                <c:pt idx="5">
                  <c:v>49</c:v>
                </c:pt>
                <c:pt idx="6">
                  <c:v>28</c:v>
                </c:pt>
                <c:pt idx="7">
                  <c:v>20</c:v>
                </c:pt>
                <c:pt idx="8">
                  <c:v>33</c:v>
                </c:pt>
                <c:pt idx="9">
                  <c:v>33</c:v>
                </c:pt>
                <c:pt idx="10">
                  <c:v>20</c:v>
                </c:pt>
                <c:pt idx="11">
                  <c:v>11</c:v>
                </c:pt>
                <c:pt idx="12">
                  <c:v>9</c:v>
                </c:pt>
                <c:pt idx="13">
                  <c:v>7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7-4BB3-BCAF-1969DD8599D4}"/>
            </c:ext>
          </c:extLst>
        </c:ser>
        <c:ser>
          <c:idx val="1"/>
          <c:order val="1"/>
          <c:tx>
            <c:strRef>
              <c:f>'Table 9.33'!$S$62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9.33'!$Z$63:$Z$79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9</c:v>
                </c:pt>
                <c:pt idx="3">
                  <c:v>26</c:v>
                </c:pt>
                <c:pt idx="4">
                  <c:v>28</c:v>
                </c:pt>
                <c:pt idx="5">
                  <c:v>48</c:v>
                </c:pt>
                <c:pt idx="6">
                  <c:v>20</c:v>
                </c:pt>
                <c:pt idx="7">
                  <c:v>24</c:v>
                </c:pt>
                <c:pt idx="8">
                  <c:v>33</c:v>
                </c:pt>
                <c:pt idx="9">
                  <c:v>29</c:v>
                </c:pt>
                <c:pt idx="10">
                  <c:v>12</c:v>
                </c:pt>
                <c:pt idx="11">
                  <c:v>13</c:v>
                </c:pt>
                <c:pt idx="12">
                  <c:v>7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7-4BB3-BCAF-1969DD859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9.33'!$Z$83:$Z$90</c:f>
              <c:numCache>
                <c:formatCode>#,##0</c:formatCode>
                <c:ptCount val="8"/>
                <c:pt idx="0">
                  <c:v>5</c:v>
                </c:pt>
                <c:pt idx="1">
                  <c:v>36</c:v>
                </c:pt>
                <c:pt idx="2">
                  <c:v>23</c:v>
                </c:pt>
                <c:pt idx="3">
                  <c:v>28</c:v>
                </c:pt>
                <c:pt idx="4">
                  <c:v>4</c:v>
                </c:pt>
                <c:pt idx="5">
                  <c:v>3</c:v>
                </c:pt>
                <c:pt idx="6">
                  <c:v>33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E-4206-9508-C832149A00B1}"/>
            </c:ext>
          </c:extLst>
        </c:ser>
        <c:ser>
          <c:idx val="1"/>
          <c:order val="1"/>
          <c:tx>
            <c:strRef>
              <c:f>'Table 9.33'!$S$92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9.33'!$Z$93:$Z$100</c:f>
              <c:numCache>
                <c:formatCode>#,##0</c:formatCode>
                <c:ptCount val="8"/>
                <c:pt idx="0">
                  <c:v>8</c:v>
                </c:pt>
                <c:pt idx="1">
                  <c:v>38</c:v>
                </c:pt>
                <c:pt idx="2">
                  <c:v>4</c:v>
                </c:pt>
                <c:pt idx="3">
                  <c:v>69</c:v>
                </c:pt>
                <c:pt idx="4">
                  <c:v>25</c:v>
                </c:pt>
                <c:pt idx="5">
                  <c:v>9</c:v>
                </c:pt>
                <c:pt idx="6">
                  <c:v>0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E-4206-9508-C832149A0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9.4'!$Y$44:$Y$60</c:f>
              <c:numCache>
                <c:formatCode>#,##0</c:formatCode>
                <c:ptCount val="17"/>
                <c:pt idx="0">
                  <c:v>8</c:v>
                </c:pt>
                <c:pt idx="1">
                  <c:v>44</c:v>
                </c:pt>
                <c:pt idx="2">
                  <c:v>77</c:v>
                </c:pt>
                <c:pt idx="3">
                  <c:v>101</c:v>
                </c:pt>
                <c:pt idx="4">
                  <c:v>172</c:v>
                </c:pt>
                <c:pt idx="5">
                  <c:v>117</c:v>
                </c:pt>
                <c:pt idx="6">
                  <c:v>107</c:v>
                </c:pt>
                <c:pt idx="7">
                  <c:v>104</c:v>
                </c:pt>
                <c:pt idx="8">
                  <c:v>75</c:v>
                </c:pt>
                <c:pt idx="9">
                  <c:v>144</c:v>
                </c:pt>
                <c:pt idx="10">
                  <c:v>127</c:v>
                </c:pt>
                <c:pt idx="11">
                  <c:v>93</c:v>
                </c:pt>
                <c:pt idx="12">
                  <c:v>61</c:v>
                </c:pt>
                <c:pt idx="13">
                  <c:v>26</c:v>
                </c:pt>
                <c:pt idx="14">
                  <c:v>12</c:v>
                </c:pt>
                <c:pt idx="15">
                  <c:v>14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5-42DB-BAE3-E855C6E64448}"/>
            </c:ext>
          </c:extLst>
        </c:ser>
        <c:ser>
          <c:idx val="1"/>
          <c:order val="1"/>
          <c:tx>
            <c:strRef>
              <c:f>'Table 9.4'!$S$62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9.4'!$Y$63:$Y$79</c:f>
              <c:numCache>
                <c:formatCode>#,##0</c:formatCode>
                <c:ptCount val="17"/>
                <c:pt idx="0">
                  <c:v>11</c:v>
                </c:pt>
                <c:pt idx="1">
                  <c:v>44</c:v>
                </c:pt>
                <c:pt idx="2">
                  <c:v>91</c:v>
                </c:pt>
                <c:pt idx="3">
                  <c:v>96</c:v>
                </c:pt>
                <c:pt idx="4">
                  <c:v>117</c:v>
                </c:pt>
                <c:pt idx="5">
                  <c:v>123</c:v>
                </c:pt>
                <c:pt idx="6">
                  <c:v>145</c:v>
                </c:pt>
                <c:pt idx="7">
                  <c:v>97</c:v>
                </c:pt>
                <c:pt idx="8">
                  <c:v>114</c:v>
                </c:pt>
                <c:pt idx="9">
                  <c:v>144</c:v>
                </c:pt>
                <c:pt idx="10">
                  <c:v>100</c:v>
                </c:pt>
                <c:pt idx="11">
                  <c:v>86</c:v>
                </c:pt>
                <c:pt idx="12">
                  <c:v>61</c:v>
                </c:pt>
                <c:pt idx="13">
                  <c:v>28</c:v>
                </c:pt>
                <c:pt idx="14">
                  <c:v>20</c:v>
                </c:pt>
                <c:pt idx="15">
                  <c:v>11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5-42DB-BAE3-E855C6E64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9.33'!$V$8:$Z$8</c:f>
              <c:numCache>
                <c:formatCode>#,##0</c:formatCode>
                <c:ptCount val="5"/>
                <c:pt idx="0">
                  <c:v>32333</c:v>
                </c:pt>
                <c:pt idx="1">
                  <c:v>32498.54</c:v>
                </c:pt>
                <c:pt idx="2">
                  <c:v>27803.91</c:v>
                </c:pt>
                <c:pt idx="3">
                  <c:v>35992</c:v>
                </c:pt>
                <c:pt idx="4">
                  <c:v>28996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5-49DC-8370-9E3F8D4E7E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5-49DC-8370-9E3F8D4E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9.34'!$U$4:$Y$4</c:f>
              <c:numCache>
                <c:formatCode>#,##0</c:formatCode>
                <c:ptCount val="5"/>
                <c:pt idx="1">
                  <c:v>157009</c:v>
                </c:pt>
                <c:pt idx="2">
                  <c:v>163923</c:v>
                </c:pt>
                <c:pt idx="3">
                  <c:v>164927</c:v>
                </c:pt>
                <c:pt idx="4">
                  <c:v>179382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0-48EB-A241-72A8253E2699}"/>
            </c:ext>
          </c:extLst>
        </c:ser>
        <c:ser>
          <c:idx val="1"/>
          <c:order val="1"/>
          <c:tx>
            <c:strRef>
              <c:f>'Table 9.34'!$S$7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9.34'!$U$7:$Y$7</c:f>
              <c:numCache>
                <c:formatCode>#,##0</c:formatCode>
                <c:ptCount val="5"/>
                <c:pt idx="1">
                  <c:v>111442</c:v>
                </c:pt>
                <c:pt idx="2">
                  <c:v>116076</c:v>
                </c:pt>
                <c:pt idx="3">
                  <c:v>119521</c:v>
                </c:pt>
                <c:pt idx="4">
                  <c:v>124158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0-48EB-A241-72A8253E2699}"/>
            </c:ext>
          </c:extLst>
        </c:ser>
        <c:ser>
          <c:idx val="2"/>
          <c:order val="2"/>
          <c:tx>
            <c:strRef>
              <c:f>'Table 9.34'!$S$11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9.34'!$U$11:$Y$11</c:f>
              <c:numCache>
                <c:formatCode>#,##0</c:formatCode>
                <c:ptCount val="5"/>
                <c:pt idx="1">
                  <c:v>145957</c:v>
                </c:pt>
                <c:pt idx="2">
                  <c:v>152342</c:v>
                </c:pt>
                <c:pt idx="3">
                  <c:v>152748</c:v>
                </c:pt>
                <c:pt idx="4">
                  <c:v>166090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0-48EB-A241-72A8253E2699}"/>
            </c:ext>
          </c:extLst>
        </c:ser>
        <c:ser>
          <c:idx val="3"/>
          <c:order val="3"/>
          <c:tx>
            <c:strRef>
              <c:f>'Table 9.34'!$S$12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9.34'!$U$12:$Y$12</c:f>
              <c:numCache>
                <c:formatCode>#,##0</c:formatCode>
                <c:ptCount val="5"/>
                <c:pt idx="1">
                  <c:v>11051</c:v>
                </c:pt>
                <c:pt idx="2">
                  <c:v>11588</c:v>
                </c:pt>
                <c:pt idx="3">
                  <c:v>12183</c:v>
                </c:pt>
                <c:pt idx="4">
                  <c:v>13292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60-48EB-A241-72A8253E2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9.34'!$AB$15:$AB$33</c:f>
              <c:numCache>
                <c:formatCode>0.0%</c:formatCode>
                <c:ptCount val="19"/>
                <c:pt idx="0">
                  <c:v>7.0006306434029324E-3</c:v>
                </c:pt>
                <c:pt idx="1">
                  <c:v>5.7393438375384371E-3</c:v>
                </c:pt>
                <c:pt idx="2">
                  <c:v>8.079079749502574E-2</c:v>
                </c:pt>
                <c:pt idx="3">
                  <c:v>8.5650173793588944E-3</c:v>
                </c:pt>
                <c:pt idx="4">
                  <c:v>6.650110240377799E-2</c:v>
                </c:pt>
                <c:pt idx="5">
                  <c:v>3.799015414098058E-2</c:v>
                </c:pt>
                <c:pt idx="6">
                  <c:v>9.3183673668926881E-2</c:v>
                </c:pt>
                <c:pt idx="7">
                  <c:v>6.617355893093721E-2</c:v>
                </c:pt>
                <c:pt idx="8">
                  <c:v>5.4201111692324236E-2</c:v>
                </c:pt>
                <c:pt idx="9">
                  <c:v>6.8686355125566478E-3</c:v>
                </c:pt>
                <c:pt idx="10">
                  <c:v>3.3106334299668055E-2</c:v>
                </c:pt>
                <c:pt idx="11">
                  <c:v>1.7433134688809256E-2</c:v>
                </c:pt>
                <c:pt idx="12">
                  <c:v>5.1942528342287818E-2</c:v>
                </c:pt>
                <c:pt idx="13">
                  <c:v>0.13505546239849819</c:v>
                </c:pt>
                <c:pt idx="14">
                  <c:v>6.4389180310237451E-2</c:v>
                </c:pt>
                <c:pt idx="15">
                  <c:v>6.0478213470347542E-2</c:v>
                </c:pt>
                <c:pt idx="16">
                  <c:v>0.14022771604425258</c:v>
                </c:pt>
                <c:pt idx="17">
                  <c:v>1.3810601653361232E-2</c:v>
                </c:pt>
                <c:pt idx="18">
                  <c:v>4.0889158311048973E-2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0-47FF-86A9-65C447727A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0-47FF-86A9-65C447727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9.34'!$Y$44:$Y$60</c:f>
              <c:numCache>
                <c:formatCode>#,##0</c:formatCode>
                <c:ptCount val="17"/>
                <c:pt idx="0">
                  <c:v>128</c:v>
                </c:pt>
                <c:pt idx="1">
                  <c:v>2108</c:v>
                </c:pt>
                <c:pt idx="2">
                  <c:v>6199</c:v>
                </c:pt>
                <c:pt idx="3">
                  <c:v>9564</c:v>
                </c:pt>
                <c:pt idx="4">
                  <c:v>12558</c:v>
                </c:pt>
                <c:pt idx="5">
                  <c:v>12774</c:v>
                </c:pt>
                <c:pt idx="6">
                  <c:v>12095</c:v>
                </c:pt>
                <c:pt idx="7">
                  <c:v>9767</c:v>
                </c:pt>
                <c:pt idx="8">
                  <c:v>8744</c:v>
                </c:pt>
                <c:pt idx="9">
                  <c:v>7568</c:v>
                </c:pt>
                <c:pt idx="10">
                  <c:v>6371</c:v>
                </c:pt>
                <c:pt idx="11">
                  <c:v>4249</c:v>
                </c:pt>
                <c:pt idx="12">
                  <c:v>1934</c:v>
                </c:pt>
                <c:pt idx="13">
                  <c:v>647</c:v>
                </c:pt>
                <c:pt idx="14">
                  <c:v>211</c:v>
                </c:pt>
                <c:pt idx="15">
                  <c:v>79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4-428D-8F29-E9CB4F13AFD3}"/>
            </c:ext>
          </c:extLst>
        </c:ser>
        <c:ser>
          <c:idx val="1"/>
          <c:order val="1"/>
          <c:tx>
            <c:strRef>
              <c:f>'Table 9.34'!$S$62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9.34'!$Y$63:$Y$79</c:f>
              <c:numCache>
                <c:formatCode>#,##0</c:formatCode>
                <c:ptCount val="17"/>
                <c:pt idx="0">
                  <c:v>189</c:v>
                </c:pt>
                <c:pt idx="1">
                  <c:v>2666</c:v>
                </c:pt>
                <c:pt idx="2">
                  <c:v>6054</c:v>
                </c:pt>
                <c:pt idx="3">
                  <c:v>8554</c:v>
                </c:pt>
                <c:pt idx="4">
                  <c:v>10816</c:v>
                </c:pt>
                <c:pt idx="5">
                  <c:v>10934</c:v>
                </c:pt>
                <c:pt idx="6">
                  <c:v>10292</c:v>
                </c:pt>
                <c:pt idx="7">
                  <c:v>8442</c:v>
                </c:pt>
                <c:pt idx="8">
                  <c:v>7832</c:v>
                </c:pt>
                <c:pt idx="9">
                  <c:v>6994</c:v>
                </c:pt>
                <c:pt idx="10">
                  <c:v>5632</c:v>
                </c:pt>
                <c:pt idx="11">
                  <c:v>3615</c:v>
                </c:pt>
                <c:pt idx="12">
                  <c:v>1451</c:v>
                </c:pt>
                <c:pt idx="13">
                  <c:v>437</c:v>
                </c:pt>
                <c:pt idx="14">
                  <c:v>126</c:v>
                </c:pt>
                <c:pt idx="15">
                  <c:v>68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04-428D-8F29-E9CB4F13A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9.34'!$Y$83:$Y$90</c:f>
              <c:numCache>
                <c:formatCode>#,##0</c:formatCode>
                <c:ptCount val="8"/>
                <c:pt idx="0">
                  <c:v>6217</c:v>
                </c:pt>
                <c:pt idx="1">
                  <c:v>6456</c:v>
                </c:pt>
                <c:pt idx="2">
                  <c:v>12692</c:v>
                </c:pt>
                <c:pt idx="3">
                  <c:v>4940</c:v>
                </c:pt>
                <c:pt idx="4">
                  <c:v>3282</c:v>
                </c:pt>
                <c:pt idx="5">
                  <c:v>3248</c:v>
                </c:pt>
                <c:pt idx="6">
                  <c:v>8824</c:v>
                </c:pt>
                <c:pt idx="7">
                  <c:v>10145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E-4012-AFF9-1A34370431E3}"/>
            </c:ext>
          </c:extLst>
        </c:ser>
        <c:ser>
          <c:idx val="1"/>
          <c:order val="1"/>
          <c:tx>
            <c:strRef>
              <c:f>'Table 9.34'!$S$92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9.34'!$Y$93:$Y$100</c:f>
              <c:numCache>
                <c:formatCode>#,##0</c:formatCode>
                <c:ptCount val="8"/>
                <c:pt idx="0">
                  <c:v>4944</c:v>
                </c:pt>
                <c:pt idx="1">
                  <c:v>10100</c:v>
                </c:pt>
                <c:pt idx="2">
                  <c:v>2224</c:v>
                </c:pt>
                <c:pt idx="3">
                  <c:v>11441</c:v>
                </c:pt>
                <c:pt idx="4">
                  <c:v>11334</c:v>
                </c:pt>
                <c:pt idx="5">
                  <c:v>6097</c:v>
                </c:pt>
                <c:pt idx="6">
                  <c:v>1190</c:v>
                </c:pt>
                <c:pt idx="7">
                  <c:v>5316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E-4012-AFF9-1A3437043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9.34'!$U$8:$Y$8</c:f>
              <c:numCache>
                <c:formatCode>#,##0</c:formatCode>
                <c:ptCount val="5"/>
                <c:pt idx="1">
                  <c:v>46732</c:v>
                </c:pt>
                <c:pt idx="2">
                  <c:v>48094.06</c:v>
                </c:pt>
                <c:pt idx="3">
                  <c:v>48189.47</c:v>
                </c:pt>
                <c:pt idx="4">
                  <c:v>48981.64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5-4491-8C09-5D22663008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5-4491-8C09-5D2266300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9.34'!$V$4:$Z$4</c:f>
              <c:numCache>
                <c:formatCode>#,##0</c:formatCode>
                <c:ptCount val="5"/>
                <c:pt idx="0">
                  <c:v>157009</c:v>
                </c:pt>
                <c:pt idx="1">
                  <c:v>163923</c:v>
                </c:pt>
                <c:pt idx="2">
                  <c:v>164927</c:v>
                </c:pt>
                <c:pt idx="3">
                  <c:v>179382</c:v>
                </c:pt>
                <c:pt idx="4">
                  <c:v>204557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D-456E-9C89-1433E8023BE6}"/>
            </c:ext>
          </c:extLst>
        </c:ser>
        <c:ser>
          <c:idx val="1"/>
          <c:order val="1"/>
          <c:tx>
            <c:strRef>
              <c:f>'Table 9.34'!$S$7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9.34'!$V$7:$Z$7</c:f>
              <c:numCache>
                <c:formatCode>#,##0</c:formatCode>
                <c:ptCount val="5"/>
                <c:pt idx="0">
                  <c:v>111442</c:v>
                </c:pt>
                <c:pt idx="1">
                  <c:v>116076</c:v>
                </c:pt>
                <c:pt idx="2">
                  <c:v>119521</c:v>
                </c:pt>
                <c:pt idx="3">
                  <c:v>124158</c:v>
                </c:pt>
                <c:pt idx="4">
                  <c:v>133134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D-456E-9C89-1433E8023BE6}"/>
            </c:ext>
          </c:extLst>
        </c:ser>
        <c:ser>
          <c:idx val="2"/>
          <c:order val="2"/>
          <c:tx>
            <c:strRef>
              <c:f>'Table 9.34'!$S$11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9.34'!$V$11:$Z$11</c:f>
              <c:numCache>
                <c:formatCode>#,##0</c:formatCode>
                <c:ptCount val="5"/>
                <c:pt idx="0">
                  <c:v>145957</c:v>
                </c:pt>
                <c:pt idx="1">
                  <c:v>152342</c:v>
                </c:pt>
                <c:pt idx="2">
                  <c:v>152748</c:v>
                </c:pt>
                <c:pt idx="3">
                  <c:v>166090</c:v>
                </c:pt>
                <c:pt idx="4">
                  <c:v>189848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D-456E-9C89-1433E8023BE6}"/>
            </c:ext>
          </c:extLst>
        </c:ser>
        <c:ser>
          <c:idx val="3"/>
          <c:order val="3"/>
          <c:tx>
            <c:strRef>
              <c:f>'Table 9.34'!$S$12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9.34'!$V$12:$Z$12</c:f>
              <c:numCache>
                <c:formatCode>#,##0</c:formatCode>
                <c:ptCount val="5"/>
                <c:pt idx="0">
                  <c:v>11051</c:v>
                </c:pt>
                <c:pt idx="1">
                  <c:v>11588</c:v>
                </c:pt>
                <c:pt idx="2">
                  <c:v>12183</c:v>
                </c:pt>
                <c:pt idx="3">
                  <c:v>13292</c:v>
                </c:pt>
                <c:pt idx="4">
                  <c:v>14707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CD-456E-9C89-1433E8023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9.34'!$AB$15:$AB$33</c:f>
              <c:numCache>
                <c:formatCode>0.0%</c:formatCode>
                <c:ptCount val="19"/>
                <c:pt idx="0">
                  <c:v>7.0006306434029324E-3</c:v>
                </c:pt>
                <c:pt idx="1">
                  <c:v>5.7393438375384371E-3</c:v>
                </c:pt>
                <c:pt idx="2">
                  <c:v>8.079079749502574E-2</c:v>
                </c:pt>
                <c:pt idx="3">
                  <c:v>8.5650173793588944E-3</c:v>
                </c:pt>
                <c:pt idx="4">
                  <c:v>6.650110240377799E-2</c:v>
                </c:pt>
                <c:pt idx="5">
                  <c:v>3.799015414098058E-2</c:v>
                </c:pt>
                <c:pt idx="6">
                  <c:v>9.3183673668926881E-2</c:v>
                </c:pt>
                <c:pt idx="7">
                  <c:v>6.617355893093721E-2</c:v>
                </c:pt>
                <c:pt idx="8">
                  <c:v>5.4201111692324236E-2</c:v>
                </c:pt>
                <c:pt idx="9">
                  <c:v>6.8686355125566478E-3</c:v>
                </c:pt>
                <c:pt idx="10">
                  <c:v>3.3106334299668055E-2</c:v>
                </c:pt>
                <c:pt idx="11">
                  <c:v>1.7433134688809256E-2</c:v>
                </c:pt>
                <c:pt idx="12">
                  <c:v>5.1942528342287818E-2</c:v>
                </c:pt>
                <c:pt idx="13">
                  <c:v>0.13505546239849819</c:v>
                </c:pt>
                <c:pt idx="14">
                  <c:v>6.4389180310237451E-2</c:v>
                </c:pt>
                <c:pt idx="15">
                  <c:v>6.0478213470347542E-2</c:v>
                </c:pt>
                <c:pt idx="16">
                  <c:v>0.14022771604425258</c:v>
                </c:pt>
                <c:pt idx="17">
                  <c:v>1.3810601653361232E-2</c:v>
                </c:pt>
                <c:pt idx="18">
                  <c:v>4.0889158311048973E-2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7-45AA-B053-20B33C42FB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7-45AA-B053-20B33C42F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9.34'!$Z$44:$Z$60</c:f>
              <c:numCache>
                <c:formatCode>#,##0</c:formatCode>
                <c:ptCount val="17"/>
                <c:pt idx="0">
                  <c:v>185</c:v>
                </c:pt>
                <c:pt idx="1">
                  <c:v>2868</c:v>
                </c:pt>
                <c:pt idx="2">
                  <c:v>7380</c:v>
                </c:pt>
                <c:pt idx="3">
                  <c:v>10956</c:v>
                </c:pt>
                <c:pt idx="4">
                  <c:v>13943</c:v>
                </c:pt>
                <c:pt idx="5">
                  <c:v>14191</c:v>
                </c:pt>
                <c:pt idx="6">
                  <c:v>13639</c:v>
                </c:pt>
                <c:pt idx="7">
                  <c:v>10885</c:v>
                </c:pt>
                <c:pt idx="8">
                  <c:v>9340</c:v>
                </c:pt>
                <c:pt idx="9">
                  <c:v>8268</c:v>
                </c:pt>
                <c:pt idx="10">
                  <c:v>6752</c:v>
                </c:pt>
                <c:pt idx="11">
                  <c:v>4733</c:v>
                </c:pt>
                <c:pt idx="12">
                  <c:v>2145</c:v>
                </c:pt>
                <c:pt idx="13">
                  <c:v>696</c:v>
                </c:pt>
                <c:pt idx="14">
                  <c:v>241</c:v>
                </c:pt>
                <c:pt idx="15">
                  <c:v>80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2-467C-A2B9-40435B147797}"/>
            </c:ext>
          </c:extLst>
        </c:ser>
        <c:ser>
          <c:idx val="1"/>
          <c:order val="1"/>
          <c:tx>
            <c:strRef>
              <c:f>'Table 9.34'!$S$62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9.34'!$Z$63:$Z$79</c:f>
              <c:numCache>
                <c:formatCode>#,##0</c:formatCode>
                <c:ptCount val="17"/>
                <c:pt idx="0">
                  <c:v>290</c:v>
                </c:pt>
                <c:pt idx="1">
                  <c:v>3468</c:v>
                </c:pt>
                <c:pt idx="2">
                  <c:v>7550</c:v>
                </c:pt>
                <c:pt idx="3">
                  <c:v>10388</c:v>
                </c:pt>
                <c:pt idx="4">
                  <c:v>12622</c:v>
                </c:pt>
                <c:pt idx="5">
                  <c:v>12877</c:v>
                </c:pt>
                <c:pt idx="6">
                  <c:v>12027</c:v>
                </c:pt>
                <c:pt idx="7">
                  <c:v>9900</c:v>
                </c:pt>
                <c:pt idx="8">
                  <c:v>8583</c:v>
                </c:pt>
                <c:pt idx="9">
                  <c:v>7790</c:v>
                </c:pt>
                <c:pt idx="10">
                  <c:v>6196</c:v>
                </c:pt>
                <c:pt idx="11">
                  <c:v>4013</c:v>
                </c:pt>
                <c:pt idx="12">
                  <c:v>1592</c:v>
                </c:pt>
                <c:pt idx="13">
                  <c:v>461</c:v>
                </c:pt>
                <c:pt idx="14">
                  <c:v>148</c:v>
                </c:pt>
                <c:pt idx="15">
                  <c:v>60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2-467C-A2B9-40435B147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9.34'!$Z$83:$Z$90</c:f>
              <c:numCache>
                <c:formatCode>#,##0</c:formatCode>
                <c:ptCount val="8"/>
                <c:pt idx="0">
                  <c:v>6571</c:v>
                </c:pt>
                <c:pt idx="1">
                  <c:v>7046</c:v>
                </c:pt>
                <c:pt idx="2">
                  <c:v>13311</c:v>
                </c:pt>
                <c:pt idx="3">
                  <c:v>5351</c:v>
                </c:pt>
                <c:pt idx="4">
                  <c:v>3476</c:v>
                </c:pt>
                <c:pt idx="5">
                  <c:v>3451</c:v>
                </c:pt>
                <c:pt idx="6">
                  <c:v>9350</c:v>
                </c:pt>
                <c:pt idx="7">
                  <c:v>10755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B-4004-8426-61F795689688}"/>
            </c:ext>
          </c:extLst>
        </c:ser>
        <c:ser>
          <c:idx val="1"/>
          <c:order val="1"/>
          <c:tx>
            <c:strRef>
              <c:f>'Table 9.34'!$S$92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9.34'!$Z$93:$Z$100</c:f>
              <c:numCache>
                <c:formatCode>#,##0</c:formatCode>
                <c:ptCount val="8"/>
                <c:pt idx="0">
                  <c:v>5246</c:v>
                </c:pt>
                <c:pt idx="1">
                  <c:v>10992</c:v>
                </c:pt>
                <c:pt idx="2">
                  <c:v>2389</c:v>
                </c:pt>
                <c:pt idx="3">
                  <c:v>12634</c:v>
                </c:pt>
                <c:pt idx="4">
                  <c:v>11905</c:v>
                </c:pt>
                <c:pt idx="5">
                  <c:v>6534</c:v>
                </c:pt>
                <c:pt idx="6">
                  <c:v>1379</c:v>
                </c:pt>
                <c:pt idx="7">
                  <c:v>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B-4004-8426-61F795689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9.4'!$Y$83:$Y$90</c:f>
              <c:numCache>
                <c:formatCode>#,##0</c:formatCode>
                <c:ptCount val="8"/>
                <c:pt idx="0">
                  <c:v>57</c:v>
                </c:pt>
                <c:pt idx="1">
                  <c:v>61</c:v>
                </c:pt>
                <c:pt idx="2">
                  <c:v>142</c:v>
                </c:pt>
                <c:pt idx="3">
                  <c:v>24</c:v>
                </c:pt>
                <c:pt idx="4">
                  <c:v>22</c:v>
                </c:pt>
                <c:pt idx="5">
                  <c:v>14</c:v>
                </c:pt>
                <c:pt idx="6">
                  <c:v>72</c:v>
                </c:pt>
                <c:pt idx="7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0-4357-BF36-89C24D359A4E}"/>
            </c:ext>
          </c:extLst>
        </c:ser>
        <c:ser>
          <c:idx val="1"/>
          <c:order val="1"/>
          <c:tx>
            <c:strRef>
              <c:f>'Table 9.4'!$S$92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9.4'!$Y$93:$Y$100</c:f>
              <c:numCache>
                <c:formatCode>#,##0</c:formatCode>
                <c:ptCount val="8"/>
                <c:pt idx="0">
                  <c:v>65</c:v>
                </c:pt>
                <c:pt idx="1">
                  <c:v>122</c:v>
                </c:pt>
                <c:pt idx="2">
                  <c:v>26</c:v>
                </c:pt>
                <c:pt idx="3">
                  <c:v>89</c:v>
                </c:pt>
                <c:pt idx="4">
                  <c:v>120</c:v>
                </c:pt>
                <c:pt idx="5">
                  <c:v>63</c:v>
                </c:pt>
                <c:pt idx="6">
                  <c:v>9</c:v>
                </c:pt>
                <c:pt idx="7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0-4357-BF36-89C24D359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9.34'!$V$8:$Z$8</c:f>
              <c:numCache>
                <c:formatCode>#,##0</c:formatCode>
                <c:ptCount val="5"/>
                <c:pt idx="0">
                  <c:v>46732</c:v>
                </c:pt>
                <c:pt idx="1">
                  <c:v>48094.06</c:v>
                </c:pt>
                <c:pt idx="2">
                  <c:v>48189.47</c:v>
                </c:pt>
                <c:pt idx="3">
                  <c:v>48981.64</c:v>
                </c:pt>
                <c:pt idx="4">
                  <c:v>49504.47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5-4E18-9150-D40C669379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D5-4E18-9150-D40C66937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9.35'!$U$4:$Y$4</c:f>
              <c:numCache>
                <c:formatCode>#,##0</c:formatCode>
                <c:ptCount val="5"/>
                <c:pt idx="1">
                  <c:v>17212</c:v>
                </c:pt>
                <c:pt idx="2">
                  <c:v>16720</c:v>
                </c:pt>
                <c:pt idx="3">
                  <c:v>17355</c:v>
                </c:pt>
                <c:pt idx="4">
                  <c:v>17940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1-4FF4-A55B-041FCDC20302}"/>
            </c:ext>
          </c:extLst>
        </c:ser>
        <c:ser>
          <c:idx val="1"/>
          <c:order val="1"/>
          <c:tx>
            <c:strRef>
              <c:f>'Table 9.35'!$S$7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9.35'!$U$7:$Y$7</c:f>
              <c:numCache>
                <c:formatCode>#,##0</c:formatCode>
                <c:ptCount val="5"/>
                <c:pt idx="1">
                  <c:v>11629</c:v>
                </c:pt>
                <c:pt idx="2">
                  <c:v>11354</c:v>
                </c:pt>
                <c:pt idx="3">
                  <c:v>12143</c:v>
                </c:pt>
                <c:pt idx="4">
                  <c:v>12063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1-4FF4-A55B-041FCDC20302}"/>
            </c:ext>
          </c:extLst>
        </c:ser>
        <c:ser>
          <c:idx val="2"/>
          <c:order val="2"/>
          <c:tx>
            <c:strRef>
              <c:f>'Table 9.35'!$S$11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9.35'!$U$11:$Y$11</c:f>
              <c:numCache>
                <c:formatCode>#,##0</c:formatCode>
                <c:ptCount val="5"/>
                <c:pt idx="1">
                  <c:v>15359</c:v>
                </c:pt>
                <c:pt idx="2">
                  <c:v>15275</c:v>
                </c:pt>
                <c:pt idx="3">
                  <c:v>15539</c:v>
                </c:pt>
                <c:pt idx="4">
                  <c:v>16131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1-4FF4-A55B-041FCDC20302}"/>
            </c:ext>
          </c:extLst>
        </c:ser>
        <c:ser>
          <c:idx val="3"/>
          <c:order val="3"/>
          <c:tx>
            <c:strRef>
              <c:f>'Table 9.35'!$S$12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9.35'!$U$12:$Y$12</c:f>
              <c:numCache>
                <c:formatCode>#,##0</c:formatCode>
                <c:ptCount val="5"/>
                <c:pt idx="1">
                  <c:v>1850</c:v>
                </c:pt>
                <c:pt idx="2">
                  <c:v>1449</c:v>
                </c:pt>
                <c:pt idx="3">
                  <c:v>1820</c:v>
                </c:pt>
                <c:pt idx="4">
                  <c:v>1809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81-4FF4-A55B-041FCDC20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9.35'!$AB$15:$AB$33</c:f>
              <c:numCache>
                <c:formatCode>0.0%</c:formatCode>
                <c:ptCount val="19"/>
                <c:pt idx="0">
                  <c:v>6.9361977760984558E-2</c:v>
                </c:pt>
                <c:pt idx="1">
                  <c:v>0.18903163122098673</c:v>
                </c:pt>
                <c:pt idx="2">
                  <c:v>3.4006261470365971E-2</c:v>
                </c:pt>
                <c:pt idx="3">
                  <c:v>9.3922055489582216E-3</c:v>
                </c:pt>
                <c:pt idx="4">
                  <c:v>6.9901759689085616E-2</c:v>
                </c:pt>
                <c:pt idx="5">
                  <c:v>2.0457735075029689E-2</c:v>
                </c:pt>
                <c:pt idx="6">
                  <c:v>6.5691460649897435E-2</c:v>
                </c:pt>
                <c:pt idx="7">
                  <c:v>7.6271186440677971E-2</c:v>
                </c:pt>
                <c:pt idx="8">
                  <c:v>3.4276152434416493E-2</c:v>
                </c:pt>
                <c:pt idx="9">
                  <c:v>1.3494548202526179E-3</c:v>
                </c:pt>
                <c:pt idx="10">
                  <c:v>1.5815610493360683E-2</c:v>
                </c:pt>
                <c:pt idx="11">
                  <c:v>2.4182230378926913E-2</c:v>
                </c:pt>
                <c:pt idx="12">
                  <c:v>3.6273345568390368E-2</c:v>
                </c:pt>
                <c:pt idx="13">
                  <c:v>0.12204469394364677</c:v>
                </c:pt>
                <c:pt idx="14">
                  <c:v>3.7406887617402566E-2</c:v>
                </c:pt>
                <c:pt idx="15">
                  <c:v>4.9012199071575085E-2</c:v>
                </c:pt>
                <c:pt idx="16">
                  <c:v>4.1185361114109899E-2</c:v>
                </c:pt>
                <c:pt idx="17">
                  <c:v>1.0471769405160316E-2</c:v>
                </c:pt>
                <c:pt idx="18">
                  <c:v>5.2952607146712731E-2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F-4635-981E-6F63DA47E0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F-4635-981E-6F63DA47E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9.35'!$Y$44:$Y$60</c:f>
              <c:numCache>
                <c:formatCode>#,##0</c:formatCode>
                <c:ptCount val="17"/>
                <c:pt idx="0">
                  <c:v>36</c:v>
                </c:pt>
                <c:pt idx="1">
                  <c:v>326</c:v>
                </c:pt>
                <c:pt idx="2">
                  <c:v>561</c:v>
                </c:pt>
                <c:pt idx="3">
                  <c:v>756</c:v>
                </c:pt>
                <c:pt idx="4">
                  <c:v>1136</c:v>
                </c:pt>
                <c:pt idx="5">
                  <c:v>1109</c:v>
                </c:pt>
                <c:pt idx="6">
                  <c:v>1151</c:v>
                </c:pt>
                <c:pt idx="7">
                  <c:v>973</c:v>
                </c:pt>
                <c:pt idx="8">
                  <c:v>909</c:v>
                </c:pt>
                <c:pt idx="9">
                  <c:v>796</c:v>
                </c:pt>
                <c:pt idx="10">
                  <c:v>731</c:v>
                </c:pt>
                <c:pt idx="11">
                  <c:v>520</c:v>
                </c:pt>
                <c:pt idx="12">
                  <c:v>273</c:v>
                </c:pt>
                <c:pt idx="13">
                  <c:v>99</c:v>
                </c:pt>
                <c:pt idx="14">
                  <c:v>31</c:v>
                </c:pt>
                <c:pt idx="15">
                  <c:v>15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A-4175-8AA2-28348795F20A}"/>
            </c:ext>
          </c:extLst>
        </c:ser>
        <c:ser>
          <c:idx val="1"/>
          <c:order val="1"/>
          <c:tx>
            <c:strRef>
              <c:f>'Table 9.35'!$S$62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9.35'!$Y$63:$Y$79</c:f>
              <c:numCache>
                <c:formatCode>#,##0</c:formatCode>
                <c:ptCount val="17"/>
                <c:pt idx="0">
                  <c:v>36</c:v>
                </c:pt>
                <c:pt idx="1">
                  <c:v>315</c:v>
                </c:pt>
                <c:pt idx="2">
                  <c:v>602</c:v>
                </c:pt>
                <c:pt idx="3">
                  <c:v>739</c:v>
                </c:pt>
                <c:pt idx="4">
                  <c:v>1123</c:v>
                </c:pt>
                <c:pt idx="5">
                  <c:v>1125</c:v>
                </c:pt>
                <c:pt idx="6">
                  <c:v>1102</c:v>
                </c:pt>
                <c:pt idx="7">
                  <c:v>833</c:v>
                </c:pt>
                <c:pt idx="8">
                  <c:v>846</c:v>
                </c:pt>
                <c:pt idx="9">
                  <c:v>657</c:v>
                </c:pt>
                <c:pt idx="10">
                  <c:v>592</c:v>
                </c:pt>
                <c:pt idx="11">
                  <c:v>302</c:v>
                </c:pt>
                <c:pt idx="12">
                  <c:v>117</c:v>
                </c:pt>
                <c:pt idx="13">
                  <c:v>50</c:v>
                </c:pt>
                <c:pt idx="14">
                  <c:v>29</c:v>
                </c:pt>
                <c:pt idx="15">
                  <c:v>13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A-4175-8AA2-28348795F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9.35'!$Y$83:$Y$90</c:f>
              <c:numCache>
                <c:formatCode>#,##0</c:formatCode>
                <c:ptCount val="8"/>
                <c:pt idx="0">
                  <c:v>361</c:v>
                </c:pt>
                <c:pt idx="1">
                  <c:v>390</c:v>
                </c:pt>
                <c:pt idx="2">
                  <c:v>1629</c:v>
                </c:pt>
                <c:pt idx="3">
                  <c:v>110</c:v>
                </c:pt>
                <c:pt idx="4">
                  <c:v>77</c:v>
                </c:pt>
                <c:pt idx="5">
                  <c:v>125</c:v>
                </c:pt>
                <c:pt idx="6">
                  <c:v>1861</c:v>
                </c:pt>
                <c:pt idx="7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D-4AAB-A059-12269AC175F9}"/>
            </c:ext>
          </c:extLst>
        </c:ser>
        <c:ser>
          <c:idx val="1"/>
          <c:order val="1"/>
          <c:tx>
            <c:strRef>
              <c:f>'Table 9.35'!$S$92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9.35'!$Y$93:$Y$100</c:f>
              <c:numCache>
                <c:formatCode>#,##0</c:formatCode>
                <c:ptCount val="8"/>
                <c:pt idx="0">
                  <c:v>336</c:v>
                </c:pt>
                <c:pt idx="1">
                  <c:v>659</c:v>
                </c:pt>
                <c:pt idx="2">
                  <c:v>292</c:v>
                </c:pt>
                <c:pt idx="3">
                  <c:v>569</c:v>
                </c:pt>
                <c:pt idx="4">
                  <c:v>879</c:v>
                </c:pt>
                <c:pt idx="5">
                  <c:v>386</c:v>
                </c:pt>
                <c:pt idx="6">
                  <c:v>559</c:v>
                </c:pt>
                <c:pt idx="7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D-4AAB-A059-12269AC17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9.35'!$U$8:$Y$8</c:f>
              <c:numCache>
                <c:formatCode>#,##0</c:formatCode>
                <c:ptCount val="5"/>
                <c:pt idx="1">
                  <c:v>61217</c:v>
                </c:pt>
                <c:pt idx="2">
                  <c:v>67513.78</c:v>
                </c:pt>
                <c:pt idx="3">
                  <c:v>60028.46</c:v>
                </c:pt>
                <c:pt idx="4">
                  <c:v>63767.27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74-49E8-977B-AF413C3E1A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74-49E8-977B-AF413C3E1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9.35'!$V$4:$Z$4</c:f>
              <c:numCache>
                <c:formatCode>#,##0</c:formatCode>
                <c:ptCount val="5"/>
                <c:pt idx="0">
                  <c:v>17212</c:v>
                </c:pt>
                <c:pt idx="1">
                  <c:v>16720</c:v>
                </c:pt>
                <c:pt idx="2">
                  <c:v>17355</c:v>
                </c:pt>
                <c:pt idx="3">
                  <c:v>17940</c:v>
                </c:pt>
                <c:pt idx="4">
                  <c:v>18531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8-4C82-BAF4-5290A2A69C9A}"/>
            </c:ext>
          </c:extLst>
        </c:ser>
        <c:ser>
          <c:idx val="1"/>
          <c:order val="1"/>
          <c:tx>
            <c:strRef>
              <c:f>'Table 9.35'!$S$7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9.35'!$V$7:$Z$7</c:f>
              <c:numCache>
                <c:formatCode>#,##0</c:formatCode>
                <c:ptCount val="5"/>
                <c:pt idx="0">
                  <c:v>11629</c:v>
                </c:pt>
                <c:pt idx="1">
                  <c:v>11354</c:v>
                </c:pt>
                <c:pt idx="2">
                  <c:v>12143</c:v>
                </c:pt>
                <c:pt idx="3">
                  <c:v>12063</c:v>
                </c:pt>
                <c:pt idx="4">
                  <c:v>12179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8-4C82-BAF4-5290A2A69C9A}"/>
            </c:ext>
          </c:extLst>
        </c:ser>
        <c:ser>
          <c:idx val="2"/>
          <c:order val="2"/>
          <c:tx>
            <c:strRef>
              <c:f>'Table 9.35'!$S$11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9.35'!$V$11:$Z$11</c:f>
              <c:numCache>
                <c:formatCode>#,##0</c:formatCode>
                <c:ptCount val="5"/>
                <c:pt idx="0">
                  <c:v>15359</c:v>
                </c:pt>
                <c:pt idx="1">
                  <c:v>15275</c:v>
                </c:pt>
                <c:pt idx="2">
                  <c:v>15539</c:v>
                </c:pt>
                <c:pt idx="3">
                  <c:v>16131</c:v>
                </c:pt>
                <c:pt idx="4">
                  <c:v>16739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8-4C82-BAF4-5290A2A69C9A}"/>
            </c:ext>
          </c:extLst>
        </c:ser>
        <c:ser>
          <c:idx val="3"/>
          <c:order val="3"/>
          <c:tx>
            <c:strRef>
              <c:f>'Table 9.35'!$S$12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9.35'!$V$12:$Z$12</c:f>
              <c:numCache>
                <c:formatCode>#,##0</c:formatCode>
                <c:ptCount val="5"/>
                <c:pt idx="0">
                  <c:v>1850</c:v>
                </c:pt>
                <c:pt idx="1">
                  <c:v>1449</c:v>
                </c:pt>
                <c:pt idx="2">
                  <c:v>1820</c:v>
                </c:pt>
                <c:pt idx="3">
                  <c:v>1809</c:v>
                </c:pt>
                <c:pt idx="4">
                  <c:v>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E8-4C82-BAF4-5290A2A69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9.35'!$AB$15:$AB$33</c:f>
              <c:numCache>
                <c:formatCode>0.0%</c:formatCode>
                <c:ptCount val="19"/>
                <c:pt idx="0">
                  <c:v>6.9361977760984558E-2</c:v>
                </c:pt>
                <c:pt idx="1">
                  <c:v>0.18903163122098673</c:v>
                </c:pt>
                <c:pt idx="2">
                  <c:v>3.4006261470365971E-2</c:v>
                </c:pt>
                <c:pt idx="3">
                  <c:v>9.3922055489582216E-3</c:v>
                </c:pt>
                <c:pt idx="4">
                  <c:v>6.9901759689085616E-2</c:v>
                </c:pt>
                <c:pt idx="5">
                  <c:v>2.0457735075029689E-2</c:v>
                </c:pt>
                <c:pt idx="6">
                  <c:v>6.5691460649897435E-2</c:v>
                </c:pt>
                <c:pt idx="7">
                  <c:v>7.6271186440677971E-2</c:v>
                </c:pt>
                <c:pt idx="8">
                  <c:v>3.4276152434416493E-2</c:v>
                </c:pt>
                <c:pt idx="9">
                  <c:v>1.3494548202526179E-3</c:v>
                </c:pt>
                <c:pt idx="10">
                  <c:v>1.5815610493360683E-2</c:v>
                </c:pt>
                <c:pt idx="11">
                  <c:v>2.4182230378926913E-2</c:v>
                </c:pt>
                <c:pt idx="12">
                  <c:v>3.6273345568390368E-2</c:v>
                </c:pt>
                <c:pt idx="13">
                  <c:v>0.12204469394364677</c:v>
                </c:pt>
                <c:pt idx="14">
                  <c:v>3.7406887617402566E-2</c:v>
                </c:pt>
                <c:pt idx="15">
                  <c:v>4.9012199071575085E-2</c:v>
                </c:pt>
                <c:pt idx="16">
                  <c:v>4.1185361114109899E-2</c:v>
                </c:pt>
                <c:pt idx="17">
                  <c:v>1.0471769405160316E-2</c:v>
                </c:pt>
                <c:pt idx="18">
                  <c:v>5.2952607146712731E-2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F-46E4-8FAA-C3F5C86E59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F-46E4-8FAA-C3F5C86E5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9.35'!$Z$44:$Z$60</c:f>
              <c:numCache>
                <c:formatCode>#,##0</c:formatCode>
                <c:ptCount val="17"/>
                <c:pt idx="0">
                  <c:v>47</c:v>
                </c:pt>
                <c:pt idx="1">
                  <c:v>357</c:v>
                </c:pt>
                <c:pt idx="2">
                  <c:v>599</c:v>
                </c:pt>
                <c:pt idx="3">
                  <c:v>723</c:v>
                </c:pt>
                <c:pt idx="4">
                  <c:v>1121</c:v>
                </c:pt>
                <c:pt idx="5">
                  <c:v>1173</c:v>
                </c:pt>
                <c:pt idx="6">
                  <c:v>1177</c:v>
                </c:pt>
                <c:pt idx="7">
                  <c:v>955</c:v>
                </c:pt>
                <c:pt idx="8">
                  <c:v>972</c:v>
                </c:pt>
                <c:pt idx="9">
                  <c:v>824</c:v>
                </c:pt>
                <c:pt idx="10">
                  <c:v>737</c:v>
                </c:pt>
                <c:pt idx="11">
                  <c:v>555</c:v>
                </c:pt>
                <c:pt idx="12">
                  <c:v>294</c:v>
                </c:pt>
                <c:pt idx="13">
                  <c:v>108</c:v>
                </c:pt>
                <c:pt idx="14">
                  <c:v>33</c:v>
                </c:pt>
                <c:pt idx="15">
                  <c:v>18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E-4E9A-9D83-CE59FA376F8B}"/>
            </c:ext>
          </c:extLst>
        </c:ser>
        <c:ser>
          <c:idx val="1"/>
          <c:order val="1"/>
          <c:tx>
            <c:strRef>
              <c:f>'Table 9.35'!$S$62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9.35'!$Z$63:$Z$79</c:f>
              <c:numCache>
                <c:formatCode>#,##0</c:formatCode>
                <c:ptCount val="17"/>
                <c:pt idx="0">
                  <c:v>33</c:v>
                </c:pt>
                <c:pt idx="1">
                  <c:v>368</c:v>
                </c:pt>
                <c:pt idx="2">
                  <c:v>558</c:v>
                </c:pt>
                <c:pt idx="3">
                  <c:v>740</c:v>
                </c:pt>
                <c:pt idx="4">
                  <c:v>1141</c:v>
                </c:pt>
                <c:pt idx="5">
                  <c:v>1166</c:v>
                </c:pt>
                <c:pt idx="6">
                  <c:v>1114</c:v>
                </c:pt>
                <c:pt idx="7">
                  <c:v>936</c:v>
                </c:pt>
                <c:pt idx="8">
                  <c:v>858</c:v>
                </c:pt>
                <c:pt idx="9">
                  <c:v>734</c:v>
                </c:pt>
                <c:pt idx="10">
                  <c:v>558</c:v>
                </c:pt>
                <c:pt idx="11">
                  <c:v>343</c:v>
                </c:pt>
                <c:pt idx="12">
                  <c:v>129</c:v>
                </c:pt>
                <c:pt idx="13">
                  <c:v>55</c:v>
                </c:pt>
                <c:pt idx="14">
                  <c:v>35</c:v>
                </c:pt>
                <c:pt idx="15">
                  <c:v>13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E-4E9A-9D83-CE59FA376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9.35'!$Z$83:$Z$90</c:f>
              <c:numCache>
                <c:formatCode>#,##0</c:formatCode>
                <c:ptCount val="8"/>
                <c:pt idx="0">
                  <c:v>374</c:v>
                </c:pt>
                <c:pt idx="1">
                  <c:v>377</c:v>
                </c:pt>
                <c:pt idx="2">
                  <c:v>1605</c:v>
                </c:pt>
                <c:pt idx="3">
                  <c:v>119</c:v>
                </c:pt>
                <c:pt idx="4">
                  <c:v>79</c:v>
                </c:pt>
                <c:pt idx="5">
                  <c:v>110</c:v>
                </c:pt>
                <c:pt idx="6">
                  <c:v>1820</c:v>
                </c:pt>
                <c:pt idx="7">
                  <c:v>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1-45EB-A810-449456352123}"/>
            </c:ext>
          </c:extLst>
        </c:ser>
        <c:ser>
          <c:idx val="1"/>
          <c:order val="1"/>
          <c:tx>
            <c:strRef>
              <c:f>'Table 9.35'!$S$92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9.35'!$Z$93:$Z$100</c:f>
              <c:numCache>
                <c:formatCode>#,##0</c:formatCode>
                <c:ptCount val="8"/>
                <c:pt idx="0">
                  <c:v>337</c:v>
                </c:pt>
                <c:pt idx="1">
                  <c:v>657</c:v>
                </c:pt>
                <c:pt idx="2">
                  <c:v>307</c:v>
                </c:pt>
                <c:pt idx="3">
                  <c:v>550</c:v>
                </c:pt>
                <c:pt idx="4">
                  <c:v>863</c:v>
                </c:pt>
                <c:pt idx="5">
                  <c:v>416</c:v>
                </c:pt>
                <c:pt idx="6">
                  <c:v>577</c:v>
                </c:pt>
                <c:pt idx="7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1-45EB-A810-449456352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9.4'!$U$8:$Y$8</c:f>
              <c:numCache>
                <c:formatCode>#,##0</c:formatCode>
                <c:ptCount val="5"/>
                <c:pt idx="1">
                  <c:v>36306.94</c:v>
                </c:pt>
                <c:pt idx="2">
                  <c:v>40138</c:v>
                </c:pt>
                <c:pt idx="3">
                  <c:v>41937.81</c:v>
                </c:pt>
                <c:pt idx="4">
                  <c:v>44064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7-45D9-AD8B-6E5D8F8994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5D9-AD8B-6E5D8F899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9.35'!$V$8:$Z$8</c:f>
              <c:numCache>
                <c:formatCode>#,##0</c:formatCode>
                <c:ptCount val="5"/>
                <c:pt idx="0">
                  <c:v>61217</c:v>
                </c:pt>
                <c:pt idx="1">
                  <c:v>67513.78</c:v>
                </c:pt>
                <c:pt idx="2">
                  <c:v>60028.46</c:v>
                </c:pt>
                <c:pt idx="3">
                  <c:v>63767.27</c:v>
                </c:pt>
                <c:pt idx="4">
                  <c:v>66682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F-4422-AE3A-712EDBB6FE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4F-4422-AE3A-712EDBB6F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9.36'!$U$4:$Y$4</c:f>
              <c:numCache>
                <c:formatCode>#,##0</c:formatCode>
                <c:ptCount val="5"/>
                <c:pt idx="1">
                  <c:v>572</c:v>
                </c:pt>
                <c:pt idx="2">
                  <c:v>613</c:v>
                </c:pt>
                <c:pt idx="3">
                  <c:v>495</c:v>
                </c:pt>
                <c:pt idx="4">
                  <c:v>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2-46DD-A743-EE1E83B65AB3}"/>
            </c:ext>
          </c:extLst>
        </c:ser>
        <c:ser>
          <c:idx val="1"/>
          <c:order val="1"/>
          <c:tx>
            <c:strRef>
              <c:f>'Table 9.36'!$S$7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9.36'!$U$7:$Y$7</c:f>
              <c:numCache>
                <c:formatCode>#,##0</c:formatCode>
                <c:ptCount val="5"/>
                <c:pt idx="1">
                  <c:v>409</c:v>
                </c:pt>
                <c:pt idx="2">
                  <c:v>427</c:v>
                </c:pt>
                <c:pt idx="3">
                  <c:v>378</c:v>
                </c:pt>
                <c:pt idx="4">
                  <c:v>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B2-46DD-A743-EE1E83B65AB3}"/>
            </c:ext>
          </c:extLst>
        </c:ser>
        <c:ser>
          <c:idx val="2"/>
          <c:order val="2"/>
          <c:tx>
            <c:strRef>
              <c:f>'Table 9.36'!$S$11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9.36'!$U$11:$Y$11</c:f>
              <c:numCache>
                <c:formatCode>#,##0</c:formatCode>
                <c:ptCount val="5"/>
                <c:pt idx="1">
                  <c:v>561</c:v>
                </c:pt>
                <c:pt idx="2">
                  <c:v>605</c:v>
                </c:pt>
                <c:pt idx="3">
                  <c:v>490</c:v>
                </c:pt>
                <c:pt idx="4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B2-46DD-A743-EE1E83B65AB3}"/>
            </c:ext>
          </c:extLst>
        </c:ser>
        <c:ser>
          <c:idx val="3"/>
          <c:order val="3"/>
          <c:tx>
            <c:strRef>
              <c:f>'Table 9.36'!$S$12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9.36'!$U$12:$Y$12</c:f>
              <c:numCache>
                <c:formatCode>#,##0</c:formatCode>
                <c:ptCount val="5"/>
                <c:pt idx="1">
                  <c:v>10</c:v>
                </c:pt>
                <c:pt idx="2">
                  <c:v>6</c:v>
                </c:pt>
                <c:pt idx="3">
                  <c:v>5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B2-46DD-A743-EE1E83B65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9.36'!$AB$15:$AB$33</c:f>
              <c:numCache>
                <c:formatCode>0.0%</c:formatCode>
                <c:ptCount val="19"/>
                <c:pt idx="0">
                  <c:v>1.3108614232209739E-2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4.8689138576779027E-2</c:v>
                </c:pt>
                <c:pt idx="5">
                  <c:v>0</c:v>
                </c:pt>
                <c:pt idx="6">
                  <c:v>8.4269662921348312E-2</c:v>
                </c:pt>
                <c:pt idx="7">
                  <c:v>7.3033707865168537E-2</c:v>
                </c:pt>
                <c:pt idx="8">
                  <c:v>0</c:v>
                </c:pt>
                <c:pt idx="9">
                  <c:v>0</c:v>
                </c:pt>
                <c:pt idx="10">
                  <c:v>9.3632958801498131E-3</c:v>
                </c:pt>
                <c:pt idx="11">
                  <c:v>1.8726591760299626E-2</c:v>
                </c:pt>
                <c:pt idx="12">
                  <c:v>2.4344569288389514E-2</c:v>
                </c:pt>
                <c:pt idx="13">
                  <c:v>3.1835205992509365E-2</c:v>
                </c:pt>
                <c:pt idx="14">
                  <c:v>0.37640449438202245</c:v>
                </c:pt>
                <c:pt idx="15">
                  <c:v>0.15917602996254682</c:v>
                </c:pt>
                <c:pt idx="16">
                  <c:v>8.4269662921348312E-2</c:v>
                </c:pt>
                <c:pt idx="17">
                  <c:v>0</c:v>
                </c:pt>
                <c:pt idx="18">
                  <c:v>6.9288389513108617E-2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5-46A4-8F50-8604651DC3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A5-46A4-8F50-8604651DC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9.36'!$Y$44:$Y$60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18</c:v>
                </c:pt>
                <c:pt idx="3">
                  <c:v>19</c:v>
                </c:pt>
                <c:pt idx="4">
                  <c:v>23</c:v>
                </c:pt>
                <c:pt idx="5">
                  <c:v>34</c:v>
                </c:pt>
                <c:pt idx="6">
                  <c:v>23</c:v>
                </c:pt>
                <c:pt idx="7">
                  <c:v>31</c:v>
                </c:pt>
                <c:pt idx="8">
                  <c:v>40</c:v>
                </c:pt>
                <c:pt idx="9">
                  <c:v>42</c:v>
                </c:pt>
                <c:pt idx="10">
                  <c:v>18</c:v>
                </c:pt>
                <c:pt idx="11">
                  <c:v>15</c:v>
                </c:pt>
                <c:pt idx="12">
                  <c:v>8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8-4E4C-B196-4FC6A06CEF87}"/>
            </c:ext>
          </c:extLst>
        </c:ser>
        <c:ser>
          <c:idx val="1"/>
          <c:order val="1"/>
          <c:tx>
            <c:strRef>
              <c:f>'Table 9.36'!$S$62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12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15</c:v>
                </c:pt>
                <c:pt idx="7">
                  <c:v>24</c:v>
                </c:pt>
                <c:pt idx="8">
                  <c:v>30</c:v>
                </c:pt>
                <c:pt idx="9">
                  <c:v>30</c:v>
                </c:pt>
                <c:pt idx="10">
                  <c:v>16</c:v>
                </c:pt>
                <c:pt idx="11">
                  <c:v>11</c:v>
                </c:pt>
                <c:pt idx="12">
                  <c:v>6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8-4E4C-B196-4FC6A06C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9.36'!$Y$83:$Y$90</c:f>
              <c:numCache>
                <c:formatCode>#,##0</c:formatCode>
                <c:ptCount val="8"/>
                <c:pt idx="0">
                  <c:v>14</c:v>
                </c:pt>
                <c:pt idx="1">
                  <c:v>26</c:v>
                </c:pt>
                <c:pt idx="2">
                  <c:v>20</c:v>
                </c:pt>
                <c:pt idx="3">
                  <c:v>25</c:v>
                </c:pt>
                <c:pt idx="4">
                  <c:v>6</c:v>
                </c:pt>
                <c:pt idx="5">
                  <c:v>3</c:v>
                </c:pt>
                <c:pt idx="6">
                  <c:v>13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A-4508-B7F6-56AD99FC70F9}"/>
            </c:ext>
          </c:extLst>
        </c:ser>
        <c:ser>
          <c:idx val="1"/>
          <c:order val="1"/>
          <c:tx>
            <c:strRef>
              <c:f>'Table 9.36'!$S$92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9.36'!$Y$93:$Y$100</c:f>
              <c:numCache>
                <c:formatCode>#,##0</c:formatCode>
                <c:ptCount val="8"/>
                <c:pt idx="0">
                  <c:v>10</c:v>
                </c:pt>
                <c:pt idx="1">
                  <c:v>28</c:v>
                </c:pt>
                <c:pt idx="2">
                  <c:v>0</c:v>
                </c:pt>
                <c:pt idx="3">
                  <c:v>62</c:v>
                </c:pt>
                <c:pt idx="4">
                  <c:v>14</c:v>
                </c:pt>
                <c:pt idx="5">
                  <c:v>3</c:v>
                </c:pt>
                <c:pt idx="6">
                  <c:v>0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A-4508-B7F6-56AD99FC7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9.36'!$U$8:$Y$8</c:f>
              <c:numCache>
                <c:formatCode>#,##0</c:formatCode>
                <c:ptCount val="5"/>
                <c:pt idx="1">
                  <c:v>20904.55</c:v>
                </c:pt>
                <c:pt idx="2">
                  <c:v>21377.57</c:v>
                </c:pt>
                <c:pt idx="3">
                  <c:v>25038.080000000002</c:v>
                </c:pt>
                <c:pt idx="4">
                  <c:v>23930.639999999999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6-4A26-8F2A-857772EEBA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6-4A26-8F2A-857772EEB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9.36'!$V$4:$Z$4</c:f>
              <c:numCache>
                <c:formatCode>#,##0</c:formatCode>
                <c:ptCount val="5"/>
                <c:pt idx="0">
                  <c:v>572</c:v>
                </c:pt>
                <c:pt idx="1">
                  <c:v>613</c:v>
                </c:pt>
                <c:pt idx="2">
                  <c:v>495</c:v>
                </c:pt>
                <c:pt idx="3">
                  <c:v>503</c:v>
                </c:pt>
                <c:pt idx="4">
                  <c:v>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9-46E7-BEAE-435AFAD1BE06}"/>
            </c:ext>
          </c:extLst>
        </c:ser>
        <c:ser>
          <c:idx val="1"/>
          <c:order val="1"/>
          <c:tx>
            <c:strRef>
              <c:f>'Table 9.36'!$S$7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9.36'!$V$7:$Z$7</c:f>
              <c:numCache>
                <c:formatCode>#,##0</c:formatCode>
                <c:ptCount val="5"/>
                <c:pt idx="0">
                  <c:v>409</c:v>
                </c:pt>
                <c:pt idx="1">
                  <c:v>427</c:v>
                </c:pt>
                <c:pt idx="2">
                  <c:v>378</c:v>
                </c:pt>
                <c:pt idx="3">
                  <c:v>383</c:v>
                </c:pt>
                <c:pt idx="4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E7-BEAE-435AFAD1BE06}"/>
            </c:ext>
          </c:extLst>
        </c:ser>
        <c:ser>
          <c:idx val="2"/>
          <c:order val="2"/>
          <c:tx>
            <c:strRef>
              <c:f>'Table 9.36'!$S$11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9.36'!$V$11:$Z$11</c:f>
              <c:numCache>
                <c:formatCode>#,##0</c:formatCode>
                <c:ptCount val="5"/>
                <c:pt idx="0">
                  <c:v>561</c:v>
                </c:pt>
                <c:pt idx="1">
                  <c:v>605</c:v>
                </c:pt>
                <c:pt idx="2">
                  <c:v>490</c:v>
                </c:pt>
                <c:pt idx="3">
                  <c:v>500</c:v>
                </c:pt>
                <c:pt idx="4">
                  <c:v>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9-46E7-BEAE-435AFAD1BE06}"/>
            </c:ext>
          </c:extLst>
        </c:ser>
        <c:ser>
          <c:idx val="3"/>
          <c:order val="3"/>
          <c:tx>
            <c:strRef>
              <c:f>'Table 9.36'!$S$12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9.36'!$V$12:$Z$12</c:f>
              <c:numCache>
                <c:formatCode>#,##0</c:formatCode>
                <c:ptCount val="5"/>
                <c:pt idx="0">
                  <c:v>10</c:v>
                </c:pt>
                <c:pt idx="1">
                  <c:v>6</c:v>
                </c:pt>
                <c:pt idx="2">
                  <c:v>5</c:v>
                </c:pt>
                <c:pt idx="3">
                  <c:v>3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99-46E7-BEAE-435AFAD1B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9.36'!$AB$15:$AB$33</c:f>
              <c:numCache>
                <c:formatCode>0.0%</c:formatCode>
                <c:ptCount val="19"/>
                <c:pt idx="0">
                  <c:v>1.3108614232209739E-2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4.8689138576779027E-2</c:v>
                </c:pt>
                <c:pt idx="5">
                  <c:v>0</c:v>
                </c:pt>
                <c:pt idx="6">
                  <c:v>8.4269662921348312E-2</c:v>
                </c:pt>
                <c:pt idx="7">
                  <c:v>7.3033707865168537E-2</c:v>
                </c:pt>
                <c:pt idx="8">
                  <c:v>0</c:v>
                </c:pt>
                <c:pt idx="9">
                  <c:v>0</c:v>
                </c:pt>
                <c:pt idx="10">
                  <c:v>9.3632958801498131E-3</c:v>
                </c:pt>
                <c:pt idx="11">
                  <c:v>1.8726591760299626E-2</c:v>
                </c:pt>
                <c:pt idx="12">
                  <c:v>2.4344569288389514E-2</c:v>
                </c:pt>
                <c:pt idx="13">
                  <c:v>3.1835205992509365E-2</c:v>
                </c:pt>
                <c:pt idx="14">
                  <c:v>0.37640449438202245</c:v>
                </c:pt>
                <c:pt idx="15">
                  <c:v>0.15917602996254682</c:v>
                </c:pt>
                <c:pt idx="16">
                  <c:v>8.4269662921348312E-2</c:v>
                </c:pt>
                <c:pt idx="17">
                  <c:v>0</c:v>
                </c:pt>
                <c:pt idx="18">
                  <c:v>6.9288389513108617E-2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1-474B-810D-07DC347E48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1-474B-810D-07DC347E4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9.36'!$Z$44:$Z$60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11</c:v>
                </c:pt>
                <c:pt idx="3">
                  <c:v>21</c:v>
                </c:pt>
                <c:pt idx="4">
                  <c:v>25</c:v>
                </c:pt>
                <c:pt idx="5">
                  <c:v>34</c:v>
                </c:pt>
                <c:pt idx="6">
                  <c:v>35</c:v>
                </c:pt>
                <c:pt idx="7">
                  <c:v>18</c:v>
                </c:pt>
                <c:pt idx="8">
                  <c:v>29</c:v>
                </c:pt>
                <c:pt idx="9">
                  <c:v>48</c:v>
                </c:pt>
                <c:pt idx="10">
                  <c:v>18</c:v>
                </c:pt>
                <c:pt idx="11">
                  <c:v>14</c:v>
                </c:pt>
                <c:pt idx="12">
                  <c:v>5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6-40A1-80A1-BCB062500464}"/>
            </c:ext>
          </c:extLst>
        </c:ser>
        <c:ser>
          <c:idx val="1"/>
          <c:order val="1"/>
          <c:tx>
            <c:strRef>
              <c:f>'Table 9.36'!$S$62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14</c:v>
                </c:pt>
                <c:pt idx="3">
                  <c:v>33</c:v>
                </c:pt>
                <c:pt idx="4">
                  <c:v>39</c:v>
                </c:pt>
                <c:pt idx="5">
                  <c:v>22</c:v>
                </c:pt>
                <c:pt idx="6">
                  <c:v>30</c:v>
                </c:pt>
                <c:pt idx="7">
                  <c:v>24</c:v>
                </c:pt>
                <c:pt idx="8">
                  <c:v>32</c:v>
                </c:pt>
                <c:pt idx="9">
                  <c:v>24</c:v>
                </c:pt>
                <c:pt idx="10">
                  <c:v>26</c:v>
                </c:pt>
                <c:pt idx="11">
                  <c:v>11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6-40A1-80A1-BCB062500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9.36'!$Z$83:$Z$90</c:f>
              <c:numCache>
                <c:formatCode>#,##0</c:formatCode>
                <c:ptCount val="8"/>
                <c:pt idx="0">
                  <c:v>14</c:v>
                </c:pt>
                <c:pt idx="1">
                  <c:v>29</c:v>
                </c:pt>
                <c:pt idx="2">
                  <c:v>21</c:v>
                </c:pt>
                <c:pt idx="3">
                  <c:v>29</c:v>
                </c:pt>
                <c:pt idx="4">
                  <c:v>3</c:v>
                </c:pt>
                <c:pt idx="5">
                  <c:v>4</c:v>
                </c:pt>
                <c:pt idx="6">
                  <c:v>9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A-41CA-BD01-A5EDF91E5A14}"/>
            </c:ext>
          </c:extLst>
        </c:ser>
        <c:ser>
          <c:idx val="1"/>
          <c:order val="1"/>
          <c:tx>
            <c:strRef>
              <c:f>'Table 9.36'!$S$92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9.36'!$Z$93:$Z$100</c:f>
              <c:numCache>
                <c:formatCode>#,##0</c:formatCode>
                <c:ptCount val="8"/>
                <c:pt idx="0">
                  <c:v>9</c:v>
                </c:pt>
                <c:pt idx="1">
                  <c:v>25</c:v>
                </c:pt>
                <c:pt idx="2">
                  <c:v>0</c:v>
                </c:pt>
                <c:pt idx="3">
                  <c:v>58</c:v>
                </c:pt>
                <c:pt idx="4">
                  <c:v>19</c:v>
                </c:pt>
                <c:pt idx="5">
                  <c:v>10</c:v>
                </c:pt>
                <c:pt idx="6">
                  <c:v>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AA-41CA-BD01-A5EDF91E5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9.4'!$V$4:$Z$4</c:f>
              <c:numCache>
                <c:formatCode>#,##0</c:formatCode>
                <c:ptCount val="5"/>
                <c:pt idx="0">
                  <c:v>2661</c:v>
                </c:pt>
                <c:pt idx="1">
                  <c:v>2276</c:v>
                </c:pt>
                <c:pt idx="2">
                  <c:v>2530</c:v>
                </c:pt>
                <c:pt idx="3">
                  <c:v>2585</c:v>
                </c:pt>
                <c:pt idx="4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1-4956-BA4F-9A444A7F84B2}"/>
            </c:ext>
          </c:extLst>
        </c:ser>
        <c:ser>
          <c:idx val="1"/>
          <c:order val="1"/>
          <c:tx>
            <c:strRef>
              <c:f>'Table 9.4'!$S$7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9.4'!$V$7:$Z$7</c:f>
              <c:numCache>
                <c:formatCode>#,##0</c:formatCode>
                <c:ptCount val="5"/>
                <c:pt idx="0">
                  <c:v>1806</c:v>
                </c:pt>
                <c:pt idx="1">
                  <c:v>1547</c:v>
                </c:pt>
                <c:pt idx="2">
                  <c:v>1748</c:v>
                </c:pt>
                <c:pt idx="3">
                  <c:v>1781</c:v>
                </c:pt>
                <c:pt idx="4">
                  <c:v>1813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1-4956-BA4F-9A444A7F84B2}"/>
            </c:ext>
          </c:extLst>
        </c:ser>
        <c:ser>
          <c:idx val="2"/>
          <c:order val="2"/>
          <c:tx>
            <c:strRef>
              <c:f>'Table 9.4'!$S$11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9.4'!$V$11:$Z$11</c:f>
              <c:numCache>
                <c:formatCode>#,##0</c:formatCode>
                <c:ptCount val="5"/>
                <c:pt idx="0">
                  <c:v>2006</c:v>
                </c:pt>
                <c:pt idx="1">
                  <c:v>1776</c:v>
                </c:pt>
                <c:pt idx="2">
                  <c:v>1915</c:v>
                </c:pt>
                <c:pt idx="3">
                  <c:v>1944</c:v>
                </c:pt>
                <c:pt idx="4">
                  <c:v>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1-4956-BA4F-9A444A7F84B2}"/>
            </c:ext>
          </c:extLst>
        </c:ser>
        <c:ser>
          <c:idx val="3"/>
          <c:order val="3"/>
          <c:tx>
            <c:strRef>
              <c:f>'Table 9.4'!$S$12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9.4'!$V$12:$Z$12</c:f>
              <c:numCache>
                <c:formatCode>#,##0</c:formatCode>
                <c:ptCount val="5"/>
                <c:pt idx="0">
                  <c:v>659</c:v>
                </c:pt>
                <c:pt idx="1">
                  <c:v>500</c:v>
                </c:pt>
                <c:pt idx="2">
                  <c:v>618</c:v>
                </c:pt>
                <c:pt idx="3">
                  <c:v>641</c:v>
                </c:pt>
                <c:pt idx="4">
                  <c:v>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11-4956-BA4F-9A444A7F8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9.36'!$V$8:$Z$8</c:f>
              <c:numCache>
                <c:formatCode>#,##0</c:formatCode>
                <c:ptCount val="5"/>
                <c:pt idx="0">
                  <c:v>20904.55</c:v>
                </c:pt>
                <c:pt idx="1">
                  <c:v>21377.57</c:v>
                </c:pt>
                <c:pt idx="2">
                  <c:v>25038.080000000002</c:v>
                </c:pt>
                <c:pt idx="3">
                  <c:v>23930.639999999999</c:v>
                </c:pt>
                <c:pt idx="4">
                  <c:v>22943.5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D-434A-91C5-EB70FD9E81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9D-434A-91C5-EB70FD9E8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9.37'!$U$4:$Y$4</c:f>
              <c:numCache>
                <c:formatCode>#,##0</c:formatCode>
                <c:ptCount val="5"/>
                <c:pt idx="1">
                  <c:v>28791</c:v>
                </c:pt>
                <c:pt idx="2">
                  <c:v>28951</c:v>
                </c:pt>
                <c:pt idx="3">
                  <c:v>29589</c:v>
                </c:pt>
                <c:pt idx="4">
                  <c:v>31802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8-4BC2-A077-88EAD6513440}"/>
            </c:ext>
          </c:extLst>
        </c:ser>
        <c:ser>
          <c:idx val="1"/>
          <c:order val="1"/>
          <c:tx>
            <c:strRef>
              <c:f>'Table 9.37'!$S$7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9.37'!$U$7:$Y$7</c:f>
              <c:numCache>
                <c:formatCode>#,##0</c:formatCode>
                <c:ptCount val="5"/>
                <c:pt idx="1">
                  <c:v>20099</c:v>
                </c:pt>
                <c:pt idx="2">
                  <c:v>20399</c:v>
                </c:pt>
                <c:pt idx="3">
                  <c:v>21174</c:v>
                </c:pt>
                <c:pt idx="4">
                  <c:v>21992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8-4BC2-A077-88EAD6513440}"/>
            </c:ext>
          </c:extLst>
        </c:ser>
        <c:ser>
          <c:idx val="2"/>
          <c:order val="2"/>
          <c:tx>
            <c:strRef>
              <c:f>'Table 9.37'!$S$11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9.37'!$U$11:$Y$11</c:f>
              <c:numCache>
                <c:formatCode>#,##0</c:formatCode>
                <c:ptCount val="5"/>
                <c:pt idx="1">
                  <c:v>25492</c:v>
                </c:pt>
                <c:pt idx="2">
                  <c:v>25743</c:v>
                </c:pt>
                <c:pt idx="3">
                  <c:v>26255</c:v>
                </c:pt>
                <c:pt idx="4">
                  <c:v>28295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8-4BC2-A077-88EAD6513440}"/>
            </c:ext>
          </c:extLst>
        </c:ser>
        <c:ser>
          <c:idx val="3"/>
          <c:order val="3"/>
          <c:tx>
            <c:strRef>
              <c:f>'Table 9.37'!$S$12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9.37'!$U$12:$Y$12</c:f>
              <c:numCache>
                <c:formatCode>#,##0</c:formatCode>
                <c:ptCount val="5"/>
                <c:pt idx="1">
                  <c:v>3299</c:v>
                </c:pt>
                <c:pt idx="2">
                  <c:v>3210</c:v>
                </c:pt>
                <c:pt idx="3">
                  <c:v>3336</c:v>
                </c:pt>
                <c:pt idx="4">
                  <c:v>3507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78-4BC2-A077-88EAD6513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9.37'!$AB$15:$AB$33</c:f>
              <c:numCache>
                <c:formatCode>0.0%</c:formatCode>
                <c:ptCount val="19"/>
                <c:pt idx="0">
                  <c:v>3.1346215875436179E-2</c:v>
                </c:pt>
                <c:pt idx="1">
                  <c:v>6.3542796821394007E-2</c:v>
                </c:pt>
                <c:pt idx="2">
                  <c:v>3.4747676157522799E-2</c:v>
                </c:pt>
                <c:pt idx="3">
                  <c:v>1.2139694455033281E-2</c:v>
                </c:pt>
                <c:pt idx="4">
                  <c:v>0.10260094419845761</c:v>
                </c:pt>
                <c:pt idx="5">
                  <c:v>2.381022197460634E-2</c:v>
                </c:pt>
                <c:pt idx="6">
                  <c:v>8.3892912646981205E-2</c:v>
                </c:pt>
                <c:pt idx="7">
                  <c:v>7.88493680907838E-2</c:v>
                </c:pt>
                <c:pt idx="8">
                  <c:v>3.6858927367093806E-2</c:v>
                </c:pt>
                <c:pt idx="9">
                  <c:v>3.2841685482215641E-3</c:v>
                </c:pt>
                <c:pt idx="10">
                  <c:v>2.5012462246723162E-2</c:v>
                </c:pt>
                <c:pt idx="11">
                  <c:v>2.9440225200129021E-2</c:v>
                </c:pt>
                <c:pt idx="12">
                  <c:v>5.1872269301820956E-2</c:v>
                </c:pt>
                <c:pt idx="13">
                  <c:v>7.1958478726211764E-2</c:v>
                </c:pt>
                <c:pt idx="14">
                  <c:v>5.2869249039673931E-2</c:v>
                </c:pt>
                <c:pt idx="15">
                  <c:v>8.5359059320294403E-2</c:v>
                </c:pt>
                <c:pt idx="16">
                  <c:v>0.11705715039732575</c:v>
                </c:pt>
                <c:pt idx="17">
                  <c:v>1.1934433920769434E-2</c:v>
                </c:pt>
                <c:pt idx="18">
                  <c:v>4.7209922880684985E-2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FE-4429-86DA-00A91D36A5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FE-4429-86DA-00A91D36A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9.37'!$Y$44:$Y$60</c:f>
              <c:numCache>
                <c:formatCode>#,##0</c:formatCode>
                <c:ptCount val="17"/>
                <c:pt idx="0">
                  <c:v>50</c:v>
                </c:pt>
                <c:pt idx="1">
                  <c:v>588</c:v>
                </c:pt>
                <c:pt idx="2">
                  <c:v>1184</c:v>
                </c:pt>
                <c:pt idx="3">
                  <c:v>1155</c:v>
                </c:pt>
                <c:pt idx="4">
                  <c:v>1642</c:v>
                </c:pt>
                <c:pt idx="5">
                  <c:v>1481</c:v>
                </c:pt>
                <c:pt idx="6">
                  <c:v>1560</c:v>
                </c:pt>
                <c:pt idx="7">
                  <c:v>1562</c:v>
                </c:pt>
                <c:pt idx="8">
                  <c:v>1543</c:v>
                </c:pt>
                <c:pt idx="9">
                  <c:v>1605</c:v>
                </c:pt>
                <c:pt idx="10">
                  <c:v>1617</c:v>
                </c:pt>
                <c:pt idx="11">
                  <c:v>1330</c:v>
                </c:pt>
                <c:pt idx="12">
                  <c:v>732</c:v>
                </c:pt>
                <c:pt idx="13">
                  <c:v>252</c:v>
                </c:pt>
                <c:pt idx="14">
                  <c:v>118</c:v>
                </c:pt>
                <c:pt idx="15">
                  <c:v>37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6-44BC-BB84-63070C2E3BB4}"/>
            </c:ext>
          </c:extLst>
        </c:ser>
        <c:ser>
          <c:idx val="1"/>
          <c:order val="1"/>
          <c:tx>
            <c:strRef>
              <c:f>'Table 9.37'!$S$62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9.37'!$Y$63:$Y$79</c:f>
              <c:numCache>
                <c:formatCode>#,##0</c:formatCode>
                <c:ptCount val="17"/>
                <c:pt idx="0">
                  <c:v>64</c:v>
                </c:pt>
                <c:pt idx="1">
                  <c:v>566</c:v>
                </c:pt>
                <c:pt idx="2">
                  <c:v>1031</c:v>
                </c:pt>
                <c:pt idx="3">
                  <c:v>1219</c:v>
                </c:pt>
                <c:pt idx="4">
                  <c:v>1299</c:v>
                </c:pt>
                <c:pt idx="5">
                  <c:v>1360</c:v>
                </c:pt>
                <c:pt idx="6">
                  <c:v>1442</c:v>
                </c:pt>
                <c:pt idx="7">
                  <c:v>1459</c:v>
                </c:pt>
                <c:pt idx="8">
                  <c:v>1623</c:v>
                </c:pt>
                <c:pt idx="9">
                  <c:v>1677</c:v>
                </c:pt>
                <c:pt idx="10">
                  <c:v>1565</c:v>
                </c:pt>
                <c:pt idx="11">
                  <c:v>1143</c:v>
                </c:pt>
                <c:pt idx="12">
                  <c:v>527</c:v>
                </c:pt>
                <c:pt idx="13">
                  <c:v>173</c:v>
                </c:pt>
                <c:pt idx="14">
                  <c:v>69</c:v>
                </c:pt>
                <c:pt idx="15">
                  <c:v>40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6-44BC-BB84-63070C2E3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9.37'!$Y$83:$Y$90</c:f>
              <c:numCache>
                <c:formatCode>#,##0</c:formatCode>
                <c:ptCount val="8"/>
                <c:pt idx="0">
                  <c:v>903</c:v>
                </c:pt>
                <c:pt idx="1">
                  <c:v>947</c:v>
                </c:pt>
                <c:pt idx="2">
                  <c:v>2803</c:v>
                </c:pt>
                <c:pt idx="3">
                  <c:v>605</c:v>
                </c:pt>
                <c:pt idx="4">
                  <c:v>294</c:v>
                </c:pt>
                <c:pt idx="5">
                  <c:v>458</c:v>
                </c:pt>
                <c:pt idx="6">
                  <c:v>1908</c:v>
                </c:pt>
                <c:pt idx="7">
                  <c:v>1387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D-4A59-ADAB-451253A40D63}"/>
            </c:ext>
          </c:extLst>
        </c:ser>
        <c:ser>
          <c:idx val="1"/>
          <c:order val="1"/>
          <c:tx>
            <c:strRef>
              <c:f>'Table 9.37'!$S$92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9.37'!$Y$93:$Y$100</c:f>
              <c:numCache>
                <c:formatCode>#,##0</c:formatCode>
                <c:ptCount val="8"/>
                <c:pt idx="0">
                  <c:v>742</c:v>
                </c:pt>
                <c:pt idx="1">
                  <c:v>1984</c:v>
                </c:pt>
                <c:pt idx="2">
                  <c:v>392</c:v>
                </c:pt>
                <c:pt idx="3">
                  <c:v>1739</c:v>
                </c:pt>
                <c:pt idx="4">
                  <c:v>1916</c:v>
                </c:pt>
                <c:pt idx="5">
                  <c:v>1083</c:v>
                </c:pt>
                <c:pt idx="6">
                  <c:v>232</c:v>
                </c:pt>
                <c:pt idx="7">
                  <c:v>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D-4A59-ADAB-451253A40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9.37'!$U$8:$Y$8</c:f>
              <c:numCache>
                <c:formatCode>#,##0</c:formatCode>
                <c:ptCount val="5"/>
                <c:pt idx="1">
                  <c:v>46559</c:v>
                </c:pt>
                <c:pt idx="2">
                  <c:v>49583</c:v>
                </c:pt>
                <c:pt idx="3">
                  <c:v>49424.59</c:v>
                </c:pt>
                <c:pt idx="4">
                  <c:v>50742.31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A-4930-B6A4-9469D569B5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A-4930-B6A4-9469D569B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9.37'!$V$4:$Z$4</c:f>
              <c:numCache>
                <c:formatCode>#,##0</c:formatCode>
                <c:ptCount val="5"/>
                <c:pt idx="0">
                  <c:v>28791</c:v>
                </c:pt>
                <c:pt idx="1">
                  <c:v>28951</c:v>
                </c:pt>
                <c:pt idx="2">
                  <c:v>29589</c:v>
                </c:pt>
                <c:pt idx="3">
                  <c:v>31802</c:v>
                </c:pt>
                <c:pt idx="4">
                  <c:v>34105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2-4C37-A28B-EBBF90C26665}"/>
            </c:ext>
          </c:extLst>
        </c:ser>
        <c:ser>
          <c:idx val="1"/>
          <c:order val="1"/>
          <c:tx>
            <c:strRef>
              <c:f>'Table 9.37'!$S$7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9.37'!$V$7:$Z$7</c:f>
              <c:numCache>
                <c:formatCode>#,##0</c:formatCode>
                <c:ptCount val="5"/>
                <c:pt idx="0">
                  <c:v>20099</c:v>
                </c:pt>
                <c:pt idx="1">
                  <c:v>20399</c:v>
                </c:pt>
                <c:pt idx="2">
                  <c:v>21174</c:v>
                </c:pt>
                <c:pt idx="3">
                  <c:v>21992</c:v>
                </c:pt>
                <c:pt idx="4">
                  <c:v>22929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2-4C37-A28B-EBBF90C26665}"/>
            </c:ext>
          </c:extLst>
        </c:ser>
        <c:ser>
          <c:idx val="2"/>
          <c:order val="2"/>
          <c:tx>
            <c:strRef>
              <c:f>'Table 9.37'!$S$11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9.37'!$V$11:$Z$11</c:f>
              <c:numCache>
                <c:formatCode>#,##0</c:formatCode>
                <c:ptCount val="5"/>
                <c:pt idx="0">
                  <c:v>25492</c:v>
                </c:pt>
                <c:pt idx="1">
                  <c:v>25743</c:v>
                </c:pt>
                <c:pt idx="2">
                  <c:v>26255</c:v>
                </c:pt>
                <c:pt idx="3">
                  <c:v>28295</c:v>
                </c:pt>
                <c:pt idx="4">
                  <c:v>30397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2-4C37-A28B-EBBF90C26665}"/>
            </c:ext>
          </c:extLst>
        </c:ser>
        <c:ser>
          <c:idx val="3"/>
          <c:order val="3"/>
          <c:tx>
            <c:strRef>
              <c:f>'Table 9.37'!$S$12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9.37'!$V$12:$Z$12</c:f>
              <c:numCache>
                <c:formatCode>#,##0</c:formatCode>
                <c:ptCount val="5"/>
                <c:pt idx="0">
                  <c:v>3299</c:v>
                </c:pt>
                <c:pt idx="1">
                  <c:v>3210</c:v>
                </c:pt>
                <c:pt idx="2">
                  <c:v>3336</c:v>
                </c:pt>
                <c:pt idx="3">
                  <c:v>3507</c:v>
                </c:pt>
                <c:pt idx="4">
                  <c:v>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F2-4C37-A28B-EBBF90C26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9.37'!$AB$15:$AB$33</c:f>
              <c:numCache>
                <c:formatCode>0.0%</c:formatCode>
                <c:ptCount val="19"/>
                <c:pt idx="0">
                  <c:v>3.1346215875436179E-2</c:v>
                </c:pt>
                <c:pt idx="1">
                  <c:v>6.3542796821394007E-2</c:v>
                </c:pt>
                <c:pt idx="2">
                  <c:v>3.4747676157522799E-2</c:v>
                </c:pt>
                <c:pt idx="3">
                  <c:v>1.2139694455033281E-2</c:v>
                </c:pt>
                <c:pt idx="4">
                  <c:v>0.10260094419845761</c:v>
                </c:pt>
                <c:pt idx="5">
                  <c:v>2.381022197460634E-2</c:v>
                </c:pt>
                <c:pt idx="6">
                  <c:v>8.3892912646981205E-2</c:v>
                </c:pt>
                <c:pt idx="7">
                  <c:v>7.88493680907838E-2</c:v>
                </c:pt>
                <c:pt idx="8">
                  <c:v>3.6858927367093806E-2</c:v>
                </c:pt>
                <c:pt idx="9">
                  <c:v>3.2841685482215641E-3</c:v>
                </c:pt>
                <c:pt idx="10">
                  <c:v>2.5012462246723162E-2</c:v>
                </c:pt>
                <c:pt idx="11">
                  <c:v>2.9440225200129021E-2</c:v>
                </c:pt>
                <c:pt idx="12">
                  <c:v>5.1872269301820956E-2</c:v>
                </c:pt>
                <c:pt idx="13">
                  <c:v>7.1958478726211764E-2</c:v>
                </c:pt>
                <c:pt idx="14">
                  <c:v>5.2869249039673931E-2</c:v>
                </c:pt>
                <c:pt idx="15">
                  <c:v>8.5359059320294403E-2</c:v>
                </c:pt>
                <c:pt idx="16">
                  <c:v>0.11705715039732575</c:v>
                </c:pt>
                <c:pt idx="17">
                  <c:v>1.1934433920769434E-2</c:v>
                </c:pt>
                <c:pt idx="18">
                  <c:v>4.7209922880684985E-2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7-4777-83BB-82AB9DC9B5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7-4777-83BB-82AB9DC9B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9.37'!$Z$44:$Z$60</c:f>
              <c:numCache>
                <c:formatCode>#,##0</c:formatCode>
                <c:ptCount val="17"/>
                <c:pt idx="0">
                  <c:v>64</c:v>
                </c:pt>
                <c:pt idx="1">
                  <c:v>672</c:v>
                </c:pt>
                <c:pt idx="2">
                  <c:v>1220</c:v>
                </c:pt>
                <c:pt idx="3">
                  <c:v>1262</c:v>
                </c:pt>
                <c:pt idx="4">
                  <c:v>1604</c:v>
                </c:pt>
                <c:pt idx="5">
                  <c:v>1603</c:v>
                </c:pt>
                <c:pt idx="6">
                  <c:v>1691</c:v>
                </c:pt>
                <c:pt idx="7">
                  <c:v>1634</c:v>
                </c:pt>
                <c:pt idx="8">
                  <c:v>1668</c:v>
                </c:pt>
                <c:pt idx="9">
                  <c:v>1643</c:v>
                </c:pt>
                <c:pt idx="10">
                  <c:v>1698</c:v>
                </c:pt>
                <c:pt idx="11">
                  <c:v>1419</c:v>
                </c:pt>
                <c:pt idx="12">
                  <c:v>791</c:v>
                </c:pt>
                <c:pt idx="13">
                  <c:v>269</c:v>
                </c:pt>
                <c:pt idx="14">
                  <c:v>109</c:v>
                </c:pt>
                <c:pt idx="15">
                  <c:v>46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5-40EC-B085-DB89380C7FEE}"/>
            </c:ext>
          </c:extLst>
        </c:ser>
        <c:ser>
          <c:idx val="1"/>
          <c:order val="1"/>
          <c:tx>
            <c:strRef>
              <c:f>'Table 9.37'!$S$62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9.37'!$Z$63:$Z$79</c:f>
              <c:numCache>
                <c:formatCode>#,##0</c:formatCode>
                <c:ptCount val="17"/>
                <c:pt idx="0">
                  <c:v>86</c:v>
                </c:pt>
                <c:pt idx="1">
                  <c:v>720</c:v>
                </c:pt>
                <c:pt idx="2">
                  <c:v>1169</c:v>
                </c:pt>
                <c:pt idx="3">
                  <c:v>1262</c:v>
                </c:pt>
                <c:pt idx="4">
                  <c:v>1455</c:v>
                </c:pt>
                <c:pt idx="5">
                  <c:v>1501</c:v>
                </c:pt>
                <c:pt idx="6">
                  <c:v>1556</c:v>
                </c:pt>
                <c:pt idx="7">
                  <c:v>1651</c:v>
                </c:pt>
                <c:pt idx="8">
                  <c:v>1624</c:v>
                </c:pt>
                <c:pt idx="9">
                  <c:v>1835</c:v>
                </c:pt>
                <c:pt idx="10">
                  <c:v>1553</c:v>
                </c:pt>
                <c:pt idx="11">
                  <c:v>1249</c:v>
                </c:pt>
                <c:pt idx="12">
                  <c:v>610</c:v>
                </c:pt>
                <c:pt idx="13">
                  <c:v>200</c:v>
                </c:pt>
                <c:pt idx="14">
                  <c:v>78</c:v>
                </c:pt>
                <c:pt idx="15">
                  <c:v>39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5-40EC-B085-DB89380C7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9.37'!$Z$83:$Z$90</c:f>
              <c:numCache>
                <c:formatCode>#,##0</c:formatCode>
                <c:ptCount val="8"/>
                <c:pt idx="0">
                  <c:v>925</c:v>
                </c:pt>
                <c:pt idx="1">
                  <c:v>999</c:v>
                </c:pt>
                <c:pt idx="2">
                  <c:v>2981</c:v>
                </c:pt>
                <c:pt idx="3">
                  <c:v>611</c:v>
                </c:pt>
                <c:pt idx="4">
                  <c:v>271</c:v>
                </c:pt>
                <c:pt idx="5">
                  <c:v>452</c:v>
                </c:pt>
                <c:pt idx="6">
                  <c:v>1918</c:v>
                </c:pt>
                <c:pt idx="7">
                  <c:v>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52-4DBD-93D4-E4FF6E76E0C2}"/>
            </c:ext>
          </c:extLst>
        </c:ser>
        <c:ser>
          <c:idx val="1"/>
          <c:order val="1"/>
          <c:tx>
            <c:strRef>
              <c:f>'Table 9.37'!$S$92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9.37'!$Z$93:$Z$100</c:f>
              <c:numCache>
                <c:formatCode>#,##0</c:formatCode>
                <c:ptCount val="8"/>
                <c:pt idx="0">
                  <c:v>801</c:v>
                </c:pt>
                <c:pt idx="1">
                  <c:v>2072</c:v>
                </c:pt>
                <c:pt idx="2">
                  <c:v>430</c:v>
                </c:pt>
                <c:pt idx="3">
                  <c:v>1801</c:v>
                </c:pt>
                <c:pt idx="4">
                  <c:v>2006</c:v>
                </c:pt>
                <c:pt idx="5">
                  <c:v>1129</c:v>
                </c:pt>
                <c:pt idx="6">
                  <c:v>246</c:v>
                </c:pt>
                <c:pt idx="7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52-4DBD-93D4-E4FF6E76E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9.4'!$AB$15:$AB$33</c:f>
              <c:numCache>
                <c:formatCode>0.0%</c:formatCode>
                <c:ptCount val="19"/>
                <c:pt idx="0">
                  <c:v>0.22396784800876873</c:v>
                </c:pt>
                <c:pt idx="1">
                  <c:v>7.6726342710997444E-3</c:v>
                </c:pt>
                <c:pt idx="2">
                  <c:v>2.1921812203142127E-2</c:v>
                </c:pt>
                <c:pt idx="3">
                  <c:v>8.4033613445378148E-3</c:v>
                </c:pt>
                <c:pt idx="4">
                  <c:v>5.0420168067226892E-2</c:v>
                </c:pt>
                <c:pt idx="5">
                  <c:v>1.6075995615637561E-2</c:v>
                </c:pt>
                <c:pt idx="6">
                  <c:v>5.0054804530507854E-2</c:v>
                </c:pt>
                <c:pt idx="7">
                  <c:v>5.4804530507855317E-2</c:v>
                </c:pt>
                <c:pt idx="8">
                  <c:v>3.872853489221776E-2</c:v>
                </c:pt>
                <c:pt idx="9">
                  <c:v>3.6536353671903542E-3</c:v>
                </c:pt>
                <c:pt idx="10">
                  <c:v>1.7537449762513702E-2</c:v>
                </c:pt>
                <c:pt idx="11">
                  <c:v>1.9729630982827914E-2</c:v>
                </c:pt>
                <c:pt idx="12">
                  <c:v>5.0420168067226892E-2</c:v>
                </c:pt>
                <c:pt idx="13">
                  <c:v>2.8863719400803799E-2</c:v>
                </c:pt>
                <c:pt idx="14">
                  <c:v>9.6821337230544396E-2</c:v>
                </c:pt>
                <c:pt idx="15">
                  <c:v>6.5400073072707343E-2</c:v>
                </c:pt>
                <c:pt idx="16">
                  <c:v>9.3898428936792108E-2</c:v>
                </c:pt>
                <c:pt idx="17">
                  <c:v>2.1556448666423093E-2</c:v>
                </c:pt>
                <c:pt idx="18">
                  <c:v>2.0460358056265986E-2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D-4959-8B4E-9E18455929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ED-4959-8B4E-9E1845592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9.37'!$V$8:$Z$8</c:f>
              <c:numCache>
                <c:formatCode>#,##0</c:formatCode>
                <c:ptCount val="5"/>
                <c:pt idx="0">
                  <c:v>46559</c:v>
                </c:pt>
                <c:pt idx="1">
                  <c:v>49583</c:v>
                </c:pt>
                <c:pt idx="2">
                  <c:v>49424.59</c:v>
                </c:pt>
                <c:pt idx="3">
                  <c:v>50742.31</c:v>
                </c:pt>
                <c:pt idx="4">
                  <c:v>52145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B1-4510-ADD5-D038A1719D8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1-4510-ADD5-D038A1719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9.38'!$U$4:$Y$4</c:f>
              <c:numCache>
                <c:formatCode>#,##0</c:formatCode>
                <c:ptCount val="5"/>
                <c:pt idx="1">
                  <c:v>496</c:v>
                </c:pt>
                <c:pt idx="2">
                  <c:v>426</c:v>
                </c:pt>
                <c:pt idx="3">
                  <c:v>359</c:v>
                </c:pt>
                <c:pt idx="4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0-42CF-A699-70E55A860BA2}"/>
            </c:ext>
          </c:extLst>
        </c:ser>
        <c:ser>
          <c:idx val="1"/>
          <c:order val="1"/>
          <c:tx>
            <c:strRef>
              <c:f>'Table 9.38'!$S$7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9.38'!$U$7:$Y$7</c:f>
              <c:numCache>
                <c:formatCode>#,##0</c:formatCode>
                <c:ptCount val="5"/>
                <c:pt idx="1">
                  <c:v>319</c:v>
                </c:pt>
                <c:pt idx="2">
                  <c:v>297</c:v>
                </c:pt>
                <c:pt idx="3">
                  <c:v>266</c:v>
                </c:pt>
                <c:pt idx="4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0-42CF-A699-70E55A860BA2}"/>
            </c:ext>
          </c:extLst>
        </c:ser>
        <c:ser>
          <c:idx val="2"/>
          <c:order val="2"/>
          <c:tx>
            <c:strRef>
              <c:f>'Table 9.38'!$S$11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9.38'!$U$11:$Y$11</c:f>
              <c:numCache>
                <c:formatCode>#,##0</c:formatCode>
                <c:ptCount val="5"/>
                <c:pt idx="1">
                  <c:v>477</c:v>
                </c:pt>
                <c:pt idx="2">
                  <c:v>412</c:v>
                </c:pt>
                <c:pt idx="3">
                  <c:v>342</c:v>
                </c:pt>
                <c:pt idx="4">
                  <c:v>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30-42CF-A699-70E55A860BA2}"/>
            </c:ext>
          </c:extLst>
        </c:ser>
        <c:ser>
          <c:idx val="3"/>
          <c:order val="3"/>
          <c:tx>
            <c:strRef>
              <c:f>'Table 9.38'!$S$12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9.38'!$U$12:$Y$12</c:f>
              <c:numCache>
                <c:formatCode>#,##0</c:formatCode>
                <c:ptCount val="5"/>
                <c:pt idx="1">
                  <c:v>13</c:v>
                </c:pt>
                <c:pt idx="2">
                  <c:v>14</c:v>
                </c:pt>
                <c:pt idx="3">
                  <c:v>17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30-42CF-A699-70E55A860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9.38'!$AB$15:$AB$33</c:f>
              <c:numCache>
                <c:formatCode>0.0%</c:formatCode>
                <c:ptCount val="19"/>
                <c:pt idx="0">
                  <c:v>2.072538860103627E-2</c:v>
                </c:pt>
                <c:pt idx="1">
                  <c:v>0</c:v>
                </c:pt>
                <c:pt idx="2">
                  <c:v>0</c:v>
                </c:pt>
                <c:pt idx="3">
                  <c:v>1.0362694300518135E-2</c:v>
                </c:pt>
                <c:pt idx="4">
                  <c:v>3.367875647668394E-2</c:v>
                </c:pt>
                <c:pt idx="5">
                  <c:v>4.4041450777202069E-2</c:v>
                </c:pt>
                <c:pt idx="6">
                  <c:v>9.585492227979274E-2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0.13730569948186527</c:v>
                </c:pt>
                <c:pt idx="12">
                  <c:v>4.145077720207254E-2</c:v>
                </c:pt>
                <c:pt idx="13">
                  <c:v>3.367875647668394E-2</c:v>
                </c:pt>
                <c:pt idx="14">
                  <c:v>0.33160621761658032</c:v>
                </c:pt>
                <c:pt idx="15">
                  <c:v>7.7720207253886009E-2</c:v>
                </c:pt>
                <c:pt idx="16">
                  <c:v>6.7357512953367879E-2</c:v>
                </c:pt>
                <c:pt idx="17">
                  <c:v>3.6269430051813469E-2</c:v>
                </c:pt>
                <c:pt idx="18">
                  <c:v>4.145077720207254E-2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B-4E92-A5D2-67CF3F2E8F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B-4E92-A5D2-67CF3F2E8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9.38'!$Y$44:$Y$60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14</c:v>
                </c:pt>
                <c:pt idx="3">
                  <c:v>10</c:v>
                </c:pt>
                <c:pt idx="4">
                  <c:v>27</c:v>
                </c:pt>
                <c:pt idx="5">
                  <c:v>22</c:v>
                </c:pt>
                <c:pt idx="6">
                  <c:v>10</c:v>
                </c:pt>
                <c:pt idx="7">
                  <c:v>22</c:v>
                </c:pt>
                <c:pt idx="8">
                  <c:v>17</c:v>
                </c:pt>
                <c:pt idx="9">
                  <c:v>27</c:v>
                </c:pt>
                <c:pt idx="10">
                  <c:v>10</c:v>
                </c:pt>
                <c:pt idx="11">
                  <c:v>10</c:v>
                </c:pt>
                <c:pt idx="12">
                  <c:v>5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3-4DBE-8D22-B6C013F60A73}"/>
            </c:ext>
          </c:extLst>
        </c:ser>
        <c:ser>
          <c:idx val="1"/>
          <c:order val="1"/>
          <c:tx>
            <c:strRef>
              <c:f>'Table 9.38'!$S$62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9</c:v>
                </c:pt>
                <c:pt idx="3">
                  <c:v>22</c:v>
                </c:pt>
                <c:pt idx="4">
                  <c:v>17</c:v>
                </c:pt>
                <c:pt idx="5">
                  <c:v>16</c:v>
                </c:pt>
                <c:pt idx="6">
                  <c:v>10</c:v>
                </c:pt>
                <c:pt idx="7">
                  <c:v>16</c:v>
                </c:pt>
                <c:pt idx="8">
                  <c:v>12</c:v>
                </c:pt>
                <c:pt idx="9">
                  <c:v>22</c:v>
                </c:pt>
                <c:pt idx="10">
                  <c:v>12</c:v>
                </c:pt>
                <c:pt idx="11">
                  <c:v>8</c:v>
                </c:pt>
                <c:pt idx="12">
                  <c:v>8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3-4DBE-8D22-B6C013F60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9.38'!$Y$83:$Y$90</c:f>
              <c:numCache>
                <c:formatCode>#,##0</c:formatCode>
                <c:ptCount val="8"/>
                <c:pt idx="0">
                  <c:v>9</c:v>
                </c:pt>
                <c:pt idx="1">
                  <c:v>20</c:v>
                </c:pt>
                <c:pt idx="2">
                  <c:v>19</c:v>
                </c:pt>
                <c:pt idx="3">
                  <c:v>3</c:v>
                </c:pt>
                <c:pt idx="4">
                  <c:v>5</c:v>
                </c:pt>
                <c:pt idx="5">
                  <c:v>0</c:v>
                </c:pt>
                <c:pt idx="6">
                  <c:v>10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B-483D-83B3-8476AFC5AF7D}"/>
            </c:ext>
          </c:extLst>
        </c:ser>
        <c:ser>
          <c:idx val="1"/>
          <c:order val="1"/>
          <c:tx>
            <c:strRef>
              <c:f>'Table 9.38'!$S$92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9.38'!$Y$93:$Y$100</c:f>
              <c:numCache>
                <c:formatCode>#,##0</c:formatCode>
                <c:ptCount val="8"/>
                <c:pt idx="0">
                  <c:v>6</c:v>
                </c:pt>
                <c:pt idx="1">
                  <c:v>23</c:v>
                </c:pt>
                <c:pt idx="2">
                  <c:v>0</c:v>
                </c:pt>
                <c:pt idx="3">
                  <c:v>23</c:v>
                </c:pt>
                <c:pt idx="4">
                  <c:v>21</c:v>
                </c:pt>
                <c:pt idx="5">
                  <c:v>11</c:v>
                </c:pt>
                <c:pt idx="6">
                  <c:v>0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B-483D-83B3-8476AFC5A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9.38'!$U$8:$Y$8</c:f>
              <c:numCache>
                <c:formatCode>#,##0</c:formatCode>
                <c:ptCount val="5"/>
                <c:pt idx="1">
                  <c:v>15027.22</c:v>
                </c:pt>
                <c:pt idx="2">
                  <c:v>12239</c:v>
                </c:pt>
                <c:pt idx="3">
                  <c:v>20590.669999999998</c:v>
                </c:pt>
                <c:pt idx="4">
                  <c:v>22287.5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F-4237-91A1-85A732BED0F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F-4237-91A1-85A732BED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9.38'!$V$4:$Z$4</c:f>
              <c:numCache>
                <c:formatCode>#,##0</c:formatCode>
                <c:ptCount val="5"/>
                <c:pt idx="0">
                  <c:v>496</c:v>
                </c:pt>
                <c:pt idx="1">
                  <c:v>426</c:v>
                </c:pt>
                <c:pt idx="2">
                  <c:v>359</c:v>
                </c:pt>
                <c:pt idx="3">
                  <c:v>341</c:v>
                </c:pt>
                <c:pt idx="4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5-48AB-94CB-8AE315F5E615}"/>
            </c:ext>
          </c:extLst>
        </c:ser>
        <c:ser>
          <c:idx val="1"/>
          <c:order val="1"/>
          <c:tx>
            <c:strRef>
              <c:f>'Table 9.38'!$S$7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9.38'!$V$7:$Z$7</c:f>
              <c:numCache>
                <c:formatCode>#,##0</c:formatCode>
                <c:ptCount val="5"/>
                <c:pt idx="0">
                  <c:v>319</c:v>
                </c:pt>
                <c:pt idx="1">
                  <c:v>297</c:v>
                </c:pt>
                <c:pt idx="2">
                  <c:v>266</c:v>
                </c:pt>
                <c:pt idx="3">
                  <c:v>250</c:v>
                </c:pt>
                <c:pt idx="4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5-48AB-94CB-8AE315F5E615}"/>
            </c:ext>
          </c:extLst>
        </c:ser>
        <c:ser>
          <c:idx val="2"/>
          <c:order val="2"/>
          <c:tx>
            <c:strRef>
              <c:f>'Table 9.38'!$S$11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9.38'!$V$11:$Z$11</c:f>
              <c:numCache>
                <c:formatCode>#,##0</c:formatCode>
                <c:ptCount val="5"/>
                <c:pt idx="0">
                  <c:v>477</c:v>
                </c:pt>
                <c:pt idx="1">
                  <c:v>412</c:v>
                </c:pt>
                <c:pt idx="2">
                  <c:v>342</c:v>
                </c:pt>
                <c:pt idx="3">
                  <c:v>333</c:v>
                </c:pt>
                <c:pt idx="4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95-48AB-94CB-8AE315F5E615}"/>
            </c:ext>
          </c:extLst>
        </c:ser>
        <c:ser>
          <c:idx val="3"/>
          <c:order val="3"/>
          <c:tx>
            <c:strRef>
              <c:f>'Table 9.38'!$S$12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9.38'!$V$12:$Z$12</c:f>
              <c:numCache>
                <c:formatCode>#,##0</c:formatCode>
                <c:ptCount val="5"/>
                <c:pt idx="0">
                  <c:v>13</c:v>
                </c:pt>
                <c:pt idx="1">
                  <c:v>14</c:v>
                </c:pt>
                <c:pt idx="2">
                  <c:v>17</c:v>
                </c:pt>
                <c:pt idx="3">
                  <c:v>8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95-48AB-94CB-8AE315F5E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9.38'!$AB$15:$AB$33</c:f>
              <c:numCache>
                <c:formatCode>0.0%</c:formatCode>
                <c:ptCount val="19"/>
                <c:pt idx="0">
                  <c:v>2.072538860103627E-2</c:v>
                </c:pt>
                <c:pt idx="1">
                  <c:v>0</c:v>
                </c:pt>
                <c:pt idx="2">
                  <c:v>0</c:v>
                </c:pt>
                <c:pt idx="3">
                  <c:v>1.0362694300518135E-2</c:v>
                </c:pt>
                <c:pt idx="4">
                  <c:v>3.367875647668394E-2</c:v>
                </c:pt>
                <c:pt idx="5">
                  <c:v>4.4041450777202069E-2</c:v>
                </c:pt>
                <c:pt idx="6">
                  <c:v>9.585492227979274E-2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0.13730569948186527</c:v>
                </c:pt>
                <c:pt idx="12">
                  <c:v>4.145077720207254E-2</c:v>
                </c:pt>
                <c:pt idx="13">
                  <c:v>3.367875647668394E-2</c:v>
                </c:pt>
                <c:pt idx="14">
                  <c:v>0.33160621761658032</c:v>
                </c:pt>
                <c:pt idx="15">
                  <c:v>7.7720207253886009E-2</c:v>
                </c:pt>
                <c:pt idx="16">
                  <c:v>6.7357512953367879E-2</c:v>
                </c:pt>
                <c:pt idx="17">
                  <c:v>3.6269430051813469E-2</c:v>
                </c:pt>
                <c:pt idx="18">
                  <c:v>4.145077720207254E-2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6-4094-9F76-8F5DD96134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6-4094-9F76-8F5DD9613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9.38'!$Z$44:$Z$60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12</c:v>
                </c:pt>
                <c:pt idx="3">
                  <c:v>16</c:v>
                </c:pt>
                <c:pt idx="4">
                  <c:v>30</c:v>
                </c:pt>
                <c:pt idx="5">
                  <c:v>29</c:v>
                </c:pt>
                <c:pt idx="6">
                  <c:v>15</c:v>
                </c:pt>
                <c:pt idx="7">
                  <c:v>23</c:v>
                </c:pt>
                <c:pt idx="8">
                  <c:v>20</c:v>
                </c:pt>
                <c:pt idx="9">
                  <c:v>25</c:v>
                </c:pt>
                <c:pt idx="10">
                  <c:v>18</c:v>
                </c:pt>
                <c:pt idx="11">
                  <c:v>11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3-4FB1-92B4-755EBAFC5847}"/>
            </c:ext>
          </c:extLst>
        </c:ser>
        <c:ser>
          <c:idx val="1"/>
          <c:order val="1"/>
          <c:tx>
            <c:strRef>
              <c:f>'Table 9.38'!$S$62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9.38'!$Z$63:$Z$79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15</c:v>
                </c:pt>
                <c:pt idx="3">
                  <c:v>17</c:v>
                </c:pt>
                <c:pt idx="4">
                  <c:v>25</c:v>
                </c:pt>
                <c:pt idx="5">
                  <c:v>21</c:v>
                </c:pt>
                <c:pt idx="6">
                  <c:v>3</c:v>
                </c:pt>
                <c:pt idx="7">
                  <c:v>21</c:v>
                </c:pt>
                <c:pt idx="8">
                  <c:v>9</c:v>
                </c:pt>
                <c:pt idx="9">
                  <c:v>22</c:v>
                </c:pt>
                <c:pt idx="10">
                  <c:v>11</c:v>
                </c:pt>
                <c:pt idx="11">
                  <c:v>11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3-4FB1-92B4-755EBAFC5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9.38'!$Z$83:$Z$90</c:f>
              <c:numCache>
                <c:formatCode>#,##0</c:formatCode>
                <c:ptCount val="8"/>
                <c:pt idx="0">
                  <c:v>5</c:v>
                </c:pt>
                <c:pt idx="1">
                  <c:v>23</c:v>
                </c:pt>
                <c:pt idx="2">
                  <c:v>32</c:v>
                </c:pt>
                <c:pt idx="3">
                  <c:v>7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D-475A-817B-C460862CCDF9}"/>
            </c:ext>
          </c:extLst>
        </c:ser>
        <c:ser>
          <c:idx val="1"/>
          <c:order val="1"/>
          <c:tx>
            <c:strRef>
              <c:f>'Table 9.38'!$S$92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9.38'!$Z$93:$Z$100</c:f>
              <c:numCache>
                <c:formatCode>#,##0</c:formatCode>
                <c:ptCount val="8"/>
                <c:pt idx="0">
                  <c:v>9</c:v>
                </c:pt>
                <c:pt idx="1">
                  <c:v>15</c:v>
                </c:pt>
                <c:pt idx="2">
                  <c:v>0</c:v>
                </c:pt>
                <c:pt idx="3">
                  <c:v>19</c:v>
                </c:pt>
                <c:pt idx="4">
                  <c:v>28</c:v>
                </c:pt>
                <c:pt idx="5">
                  <c:v>19</c:v>
                </c:pt>
                <c:pt idx="6">
                  <c:v>0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D-475A-817B-C460862C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9.4'!$Z$44:$Z$60</c:f>
              <c:numCache>
                <c:formatCode>#,##0</c:formatCode>
                <c:ptCount val="17"/>
                <c:pt idx="0">
                  <c:v>13</c:v>
                </c:pt>
                <c:pt idx="1">
                  <c:v>59</c:v>
                </c:pt>
                <c:pt idx="2">
                  <c:v>96</c:v>
                </c:pt>
                <c:pt idx="3">
                  <c:v>98</c:v>
                </c:pt>
                <c:pt idx="4">
                  <c:v>171</c:v>
                </c:pt>
                <c:pt idx="5">
                  <c:v>125</c:v>
                </c:pt>
                <c:pt idx="6">
                  <c:v>108</c:v>
                </c:pt>
                <c:pt idx="7">
                  <c:v>95</c:v>
                </c:pt>
                <c:pt idx="8">
                  <c:v>91</c:v>
                </c:pt>
                <c:pt idx="9">
                  <c:v>151</c:v>
                </c:pt>
                <c:pt idx="10">
                  <c:v>141</c:v>
                </c:pt>
                <c:pt idx="11">
                  <c:v>84</c:v>
                </c:pt>
                <c:pt idx="12">
                  <c:v>64</c:v>
                </c:pt>
                <c:pt idx="13">
                  <c:v>24</c:v>
                </c:pt>
                <c:pt idx="14">
                  <c:v>22</c:v>
                </c:pt>
                <c:pt idx="15">
                  <c:v>9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E-4886-BC4A-5F2E876F77CC}"/>
            </c:ext>
          </c:extLst>
        </c:ser>
        <c:ser>
          <c:idx val="1"/>
          <c:order val="1"/>
          <c:tx>
            <c:strRef>
              <c:f>'Table 9.4'!$S$62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9.4'!$Z$63:$Z$79</c:f>
              <c:numCache>
                <c:formatCode>#,##0</c:formatCode>
                <c:ptCount val="17"/>
                <c:pt idx="0">
                  <c:v>15</c:v>
                </c:pt>
                <c:pt idx="1">
                  <c:v>56</c:v>
                </c:pt>
                <c:pt idx="2">
                  <c:v>97</c:v>
                </c:pt>
                <c:pt idx="3">
                  <c:v>117</c:v>
                </c:pt>
                <c:pt idx="4">
                  <c:v>140</c:v>
                </c:pt>
                <c:pt idx="5">
                  <c:v>121</c:v>
                </c:pt>
                <c:pt idx="6">
                  <c:v>139</c:v>
                </c:pt>
                <c:pt idx="7">
                  <c:v>109</c:v>
                </c:pt>
                <c:pt idx="8">
                  <c:v>113</c:v>
                </c:pt>
                <c:pt idx="9">
                  <c:v>141</c:v>
                </c:pt>
                <c:pt idx="10">
                  <c:v>137</c:v>
                </c:pt>
                <c:pt idx="11">
                  <c:v>78</c:v>
                </c:pt>
                <c:pt idx="12">
                  <c:v>49</c:v>
                </c:pt>
                <c:pt idx="13">
                  <c:v>25</c:v>
                </c:pt>
                <c:pt idx="14">
                  <c:v>20</c:v>
                </c:pt>
                <c:pt idx="15">
                  <c:v>11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E-4886-BC4A-5F2E876F7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9.38'!$V$8:$Z$8</c:f>
              <c:numCache>
                <c:formatCode>#,##0</c:formatCode>
                <c:ptCount val="5"/>
                <c:pt idx="0">
                  <c:v>15027.22</c:v>
                </c:pt>
                <c:pt idx="1">
                  <c:v>12239</c:v>
                </c:pt>
                <c:pt idx="2">
                  <c:v>20590.669999999998</c:v>
                </c:pt>
                <c:pt idx="3">
                  <c:v>22287.5</c:v>
                </c:pt>
                <c:pt idx="4">
                  <c:v>21440.21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1-432D-809B-7517E5432F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1-432D-809B-7517E5432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9.39'!$U$4:$Y$4</c:f>
              <c:numCache>
                <c:formatCode>#,##0</c:formatCode>
                <c:ptCount val="5"/>
                <c:pt idx="1">
                  <c:v>33771</c:v>
                </c:pt>
                <c:pt idx="2">
                  <c:v>35338</c:v>
                </c:pt>
                <c:pt idx="3">
                  <c:v>35124</c:v>
                </c:pt>
                <c:pt idx="4">
                  <c:v>36385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1-4172-8DAE-A62288CD93FE}"/>
            </c:ext>
          </c:extLst>
        </c:ser>
        <c:ser>
          <c:idx val="1"/>
          <c:order val="1"/>
          <c:tx>
            <c:strRef>
              <c:f>'Table 9.39'!$S$7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9.39'!$U$7:$Y$7</c:f>
              <c:numCache>
                <c:formatCode>#,##0</c:formatCode>
                <c:ptCount val="5"/>
                <c:pt idx="1">
                  <c:v>22804</c:v>
                </c:pt>
                <c:pt idx="2">
                  <c:v>23226</c:v>
                </c:pt>
                <c:pt idx="3">
                  <c:v>23408</c:v>
                </c:pt>
                <c:pt idx="4">
                  <c:v>23135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1-4172-8DAE-A62288CD93FE}"/>
            </c:ext>
          </c:extLst>
        </c:ser>
        <c:ser>
          <c:idx val="2"/>
          <c:order val="2"/>
          <c:tx>
            <c:strRef>
              <c:f>'Table 9.39'!$S$11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9.39'!$U$11:$Y$11</c:f>
              <c:numCache>
                <c:formatCode>#,##0</c:formatCode>
                <c:ptCount val="5"/>
                <c:pt idx="1">
                  <c:v>30192</c:v>
                </c:pt>
                <c:pt idx="2">
                  <c:v>31761</c:v>
                </c:pt>
                <c:pt idx="3">
                  <c:v>31509</c:v>
                </c:pt>
                <c:pt idx="4">
                  <c:v>32567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1-4172-8DAE-A62288CD93FE}"/>
            </c:ext>
          </c:extLst>
        </c:ser>
        <c:ser>
          <c:idx val="3"/>
          <c:order val="3"/>
          <c:tx>
            <c:strRef>
              <c:f>'Table 9.39'!$S$12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9.39'!$U$12:$Y$12</c:f>
              <c:numCache>
                <c:formatCode>#,##0</c:formatCode>
                <c:ptCount val="5"/>
                <c:pt idx="1">
                  <c:v>3575</c:v>
                </c:pt>
                <c:pt idx="2">
                  <c:v>3574</c:v>
                </c:pt>
                <c:pt idx="3">
                  <c:v>3610</c:v>
                </c:pt>
                <c:pt idx="4">
                  <c:v>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D1-4172-8DAE-A62288CD9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9.39'!$AB$15:$AB$33</c:f>
              <c:numCache>
                <c:formatCode>0.0%</c:formatCode>
                <c:ptCount val="19"/>
                <c:pt idx="0">
                  <c:v>0.11339991134520612</c:v>
                </c:pt>
                <c:pt idx="1">
                  <c:v>8.422205418372403E-3</c:v>
                </c:pt>
                <c:pt idx="2">
                  <c:v>7.1106359677713754E-2</c:v>
                </c:pt>
                <c:pt idx="3">
                  <c:v>7.6399572370994236E-3</c:v>
                </c:pt>
                <c:pt idx="4">
                  <c:v>6.6830069620088139E-2</c:v>
                </c:pt>
                <c:pt idx="5">
                  <c:v>3.7261088367969541E-2</c:v>
                </c:pt>
                <c:pt idx="6">
                  <c:v>7.5565174310969721E-2</c:v>
                </c:pt>
                <c:pt idx="7">
                  <c:v>6.4691924591275332E-2</c:v>
                </c:pt>
                <c:pt idx="8">
                  <c:v>5.5878595082266433E-2</c:v>
                </c:pt>
                <c:pt idx="9">
                  <c:v>2.8421683919584886E-3</c:v>
                </c:pt>
                <c:pt idx="10">
                  <c:v>2.5501290709499101E-2</c:v>
                </c:pt>
                <c:pt idx="11">
                  <c:v>1.6114312534223359E-2</c:v>
                </c:pt>
                <c:pt idx="12">
                  <c:v>4.0233631456806862E-2</c:v>
                </c:pt>
                <c:pt idx="13">
                  <c:v>0.11522515710150974</c:v>
                </c:pt>
                <c:pt idx="14">
                  <c:v>4.6204792573857269E-2</c:v>
                </c:pt>
                <c:pt idx="15">
                  <c:v>6.1354332351177286E-2</c:v>
                </c:pt>
                <c:pt idx="16">
                  <c:v>9.658157544783709E-2</c:v>
                </c:pt>
                <c:pt idx="17">
                  <c:v>9.2044535996453816E-3</c:v>
                </c:pt>
                <c:pt idx="18">
                  <c:v>3.4523219733514118E-2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3-4603-B3C2-9C6358B319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3-4603-B3C2-9C6358B31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9.39'!$Y$44:$Y$60</c:f>
              <c:numCache>
                <c:formatCode>#,##0</c:formatCode>
                <c:ptCount val="17"/>
                <c:pt idx="0">
                  <c:v>45</c:v>
                </c:pt>
                <c:pt idx="1">
                  <c:v>561</c:v>
                </c:pt>
                <c:pt idx="2">
                  <c:v>1098</c:v>
                </c:pt>
                <c:pt idx="3">
                  <c:v>2031</c:v>
                </c:pt>
                <c:pt idx="4">
                  <c:v>2922</c:v>
                </c:pt>
                <c:pt idx="5">
                  <c:v>2252</c:v>
                </c:pt>
                <c:pt idx="6">
                  <c:v>1792</c:v>
                </c:pt>
                <c:pt idx="7">
                  <c:v>1576</c:v>
                </c:pt>
                <c:pt idx="8">
                  <c:v>1604</c:v>
                </c:pt>
                <c:pt idx="9">
                  <c:v>1625</c:v>
                </c:pt>
                <c:pt idx="10">
                  <c:v>1488</c:v>
                </c:pt>
                <c:pt idx="11">
                  <c:v>1218</c:v>
                </c:pt>
                <c:pt idx="12">
                  <c:v>610</c:v>
                </c:pt>
                <c:pt idx="13">
                  <c:v>280</c:v>
                </c:pt>
                <c:pt idx="14">
                  <c:v>134</c:v>
                </c:pt>
                <c:pt idx="15">
                  <c:v>54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C3-4287-B2FD-0A54112FE388}"/>
            </c:ext>
          </c:extLst>
        </c:ser>
        <c:ser>
          <c:idx val="1"/>
          <c:order val="1"/>
          <c:tx>
            <c:strRef>
              <c:f>'Table 9.39'!$S$62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9.39'!$Y$63:$Y$79</c:f>
              <c:numCache>
                <c:formatCode>#,##0</c:formatCode>
                <c:ptCount val="17"/>
                <c:pt idx="0">
                  <c:v>42</c:v>
                </c:pt>
                <c:pt idx="1">
                  <c:v>604</c:v>
                </c:pt>
                <c:pt idx="2">
                  <c:v>1147</c:v>
                </c:pt>
                <c:pt idx="3">
                  <c:v>1558</c:v>
                </c:pt>
                <c:pt idx="4">
                  <c:v>2493</c:v>
                </c:pt>
                <c:pt idx="5">
                  <c:v>1970</c:v>
                </c:pt>
                <c:pt idx="6">
                  <c:v>1644</c:v>
                </c:pt>
                <c:pt idx="7">
                  <c:v>1433</c:v>
                </c:pt>
                <c:pt idx="8">
                  <c:v>1430</c:v>
                </c:pt>
                <c:pt idx="9">
                  <c:v>1616</c:v>
                </c:pt>
                <c:pt idx="10">
                  <c:v>1389</c:v>
                </c:pt>
                <c:pt idx="11">
                  <c:v>993</c:v>
                </c:pt>
                <c:pt idx="12">
                  <c:v>403</c:v>
                </c:pt>
                <c:pt idx="13">
                  <c:v>179</c:v>
                </c:pt>
                <c:pt idx="14">
                  <c:v>89</c:v>
                </c:pt>
                <c:pt idx="15">
                  <c:v>30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C3-4287-B2FD-0A54112FE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9.39'!$Y$83:$Y$90</c:f>
              <c:numCache>
                <c:formatCode>#,##0</c:formatCode>
                <c:ptCount val="8"/>
                <c:pt idx="0">
                  <c:v>1024</c:v>
                </c:pt>
                <c:pt idx="1">
                  <c:v>744</c:v>
                </c:pt>
                <c:pt idx="2">
                  <c:v>2120</c:v>
                </c:pt>
                <c:pt idx="3">
                  <c:v>557</c:v>
                </c:pt>
                <c:pt idx="4">
                  <c:v>353</c:v>
                </c:pt>
                <c:pt idx="5">
                  <c:v>493</c:v>
                </c:pt>
                <c:pt idx="6">
                  <c:v>1797</c:v>
                </c:pt>
                <c:pt idx="7">
                  <c:v>2660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4E5-88E5-70CCC58EE56E}"/>
            </c:ext>
          </c:extLst>
        </c:ser>
        <c:ser>
          <c:idx val="1"/>
          <c:order val="1"/>
          <c:tx>
            <c:strRef>
              <c:f>'Table 9.39'!$S$92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9.39'!$Y$93:$Y$100</c:f>
              <c:numCache>
                <c:formatCode>#,##0</c:formatCode>
                <c:ptCount val="8"/>
                <c:pt idx="0">
                  <c:v>721</c:v>
                </c:pt>
                <c:pt idx="1">
                  <c:v>1484</c:v>
                </c:pt>
                <c:pt idx="2">
                  <c:v>430</c:v>
                </c:pt>
                <c:pt idx="3">
                  <c:v>1701</c:v>
                </c:pt>
                <c:pt idx="4">
                  <c:v>1725</c:v>
                </c:pt>
                <c:pt idx="5">
                  <c:v>991</c:v>
                </c:pt>
                <c:pt idx="6">
                  <c:v>180</c:v>
                </c:pt>
                <c:pt idx="7">
                  <c:v>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4E5-88E5-70CCC58EE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9.39'!$U$8:$Y$8</c:f>
              <c:numCache>
                <c:formatCode>#,##0</c:formatCode>
                <c:ptCount val="5"/>
                <c:pt idx="1">
                  <c:v>40056.379999999997</c:v>
                </c:pt>
                <c:pt idx="2">
                  <c:v>39393.449999999997</c:v>
                </c:pt>
                <c:pt idx="3">
                  <c:v>38548.39</c:v>
                </c:pt>
                <c:pt idx="4">
                  <c:v>41770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7-4B63-8982-1B15AFE6B6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7-4B63-8982-1B15AFE6B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9.39'!$V$4:$Z$4</c:f>
              <c:numCache>
                <c:formatCode>#,##0</c:formatCode>
                <c:ptCount val="5"/>
                <c:pt idx="0">
                  <c:v>33771</c:v>
                </c:pt>
                <c:pt idx="1">
                  <c:v>35338</c:v>
                </c:pt>
                <c:pt idx="2">
                  <c:v>35124</c:v>
                </c:pt>
                <c:pt idx="3">
                  <c:v>36385</c:v>
                </c:pt>
                <c:pt idx="4">
                  <c:v>38352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2-48EB-BEE3-6F3517CA7366}"/>
            </c:ext>
          </c:extLst>
        </c:ser>
        <c:ser>
          <c:idx val="1"/>
          <c:order val="1"/>
          <c:tx>
            <c:strRef>
              <c:f>'Table 9.39'!$S$7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9.39'!$V$7:$Z$7</c:f>
              <c:numCache>
                <c:formatCode>#,##0</c:formatCode>
                <c:ptCount val="5"/>
                <c:pt idx="0">
                  <c:v>22804</c:v>
                </c:pt>
                <c:pt idx="1">
                  <c:v>23226</c:v>
                </c:pt>
                <c:pt idx="2">
                  <c:v>23408</c:v>
                </c:pt>
                <c:pt idx="3">
                  <c:v>23135</c:v>
                </c:pt>
                <c:pt idx="4">
                  <c:v>24230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2-48EB-BEE3-6F3517CA7366}"/>
            </c:ext>
          </c:extLst>
        </c:ser>
        <c:ser>
          <c:idx val="2"/>
          <c:order val="2"/>
          <c:tx>
            <c:strRef>
              <c:f>'Table 9.39'!$S$11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9.39'!$V$11:$Z$11</c:f>
              <c:numCache>
                <c:formatCode>#,##0</c:formatCode>
                <c:ptCount val="5"/>
                <c:pt idx="0">
                  <c:v>30192</c:v>
                </c:pt>
                <c:pt idx="1">
                  <c:v>31761</c:v>
                </c:pt>
                <c:pt idx="2">
                  <c:v>31509</c:v>
                </c:pt>
                <c:pt idx="3">
                  <c:v>32567</c:v>
                </c:pt>
                <c:pt idx="4">
                  <c:v>34445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2-48EB-BEE3-6F3517CA7366}"/>
            </c:ext>
          </c:extLst>
        </c:ser>
        <c:ser>
          <c:idx val="3"/>
          <c:order val="3"/>
          <c:tx>
            <c:strRef>
              <c:f>'Table 9.39'!$S$12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9.39'!$V$12:$Z$12</c:f>
              <c:numCache>
                <c:formatCode>#,##0</c:formatCode>
                <c:ptCount val="5"/>
                <c:pt idx="0">
                  <c:v>3575</c:v>
                </c:pt>
                <c:pt idx="1">
                  <c:v>3574</c:v>
                </c:pt>
                <c:pt idx="2">
                  <c:v>3610</c:v>
                </c:pt>
                <c:pt idx="3">
                  <c:v>3818</c:v>
                </c:pt>
                <c:pt idx="4">
                  <c:v>3900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D2-48EB-BEE3-6F3517CA7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9.39'!$AB$15:$AB$33</c:f>
              <c:numCache>
                <c:formatCode>0.0%</c:formatCode>
                <c:ptCount val="19"/>
                <c:pt idx="0">
                  <c:v>0.11339991134520612</c:v>
                </c:pt>
                <c:pt idx="1">
                  <c:v>8.422205418372403E-3</c:v>
                </c:pt>
                <c:pt idx="2">
                  <c:v>7.1106359677713754E-2</c:v>
                </c:pt>
                <c:pt idx="3">
                  <c:v>7.6399572370994236E-3</c:v>
                </c:pt>
                <c:pt idx="4">
                  <c:v>6.6830069620088139E-2</c:v>
                </c:pt>
                <c:pt idx="5">
                  <c:v>3.7261088367969541E-2</c:v>
                </c:pt>
                <c:pt idx="6">
                  <c:v>7.5565174310969721E-2</c:v>
                </c:pt>
                <c:pt idx="7">
                  <c:v>6.4691924591275332E-2</c:v>
                </c:pt>
                <c:pt idx="8">
                  <c:v>5.5878595082266433E-2</c:v>
                </c:pt>
                <c:pt idx="9">
                  <c:v>2.8421683919584886E-3</c:v>
                </c:pt>
                <c:pt idx="10">
                  <c:v>2.5501290709499101E-2</c:v>
                </c:pt>
                <c:pt idx="11">
                  <c:v>1.6114312534223359E-2</c:v>
                </c:pt>
                <c:pt idx="12">
                  <c:v>4.0233631456806862E-2</c:v>
                </c:pt>
                <c:pt idx="13">
                  <c:v>0.11522515710150974</c:v>
                </c:pt>
                <c:pt idx="14">
                  <c:v>4.6204792573857269E-2</c:v>
                </c:pt>
                <c:pt idx="15">
                  <c:v>6.1354332351177286E-2</c:v>
                </c:pt>
                <c:pt idx="16">
                  <c:v>9.658157544783709E-2</c:v>
                </c:pt>
                <c:pt idx="17">
                  <c:v>9.2044535996453816E-3</c:v>
                </c:pt>
                <c:pt idx="18">
                  <c:v>3.4523219733514118E-2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8-4D27-BB7E-313EC6B822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8-4D27-BB7E-313EC6B82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9.39'!$Z$44:$Z$60</c:f>
              <c:numCache>
                <c:formatCode>#,##0</c:formatCode>
                <c:ptCount val="17"/>
                <c:pt idx="0">
                  <c:v>62</c:v>
                </c:pt>
                <c:pt idx="1">
                  <c:v>678</c:v>
                </c:pt>
                <c:pt idx="2">
                  <c:v>1317</c:v>
                </c:pt>
                <c:pt idx="3">
                  <c:v>1763</c:v>
                </c:pt>
                <c:pt idx="4">
                  <c:v>2736</c:v>
                </c:pt>
                <c:pt idx="5">
                  <c:v>2447</c:v>
                </c:pt>
                <c:pt idx="6">
                  <c:v>1934</c:v>
                </c:pt>
                <c:pt idx="7">
                  <c:v>1699</c:v>
                </c:pt>
                <c:pt idx="8">
                  <c:v>1586</c:v>
                </c:pt>
                <c:pt idx="9">
                  <c:v>1708</c:v>
                </c:pt>
                <c:pt idx="10">
                  <c:v>1626</c:v>
                </c:pt>
                <c:pt idx="11">
                  <c:v>1282</c:v>
                </c:pt>
                <c:pt idx="12">
                  <c:v>713</c:v>
                </c:pt>
                <c:pt idx="13">
                  <c:v>277</c:v>
                </c:pt>
                <c:pt idx="14">
                  <c:v>133</c:v>
                </c:pt>
                <c:pt idx="15">
                  <c:v>62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E-4393-B812-9A2BEE36D9EC}"/>
            </c:ext>
          </c:extLst>
        </c:ser>
        <c:ser>
          <c:idx val="1"/>
          <c:order val="1"/>
          <c:tx>
            <c:strRef>
              <c:f>'Table 9.39'!$S$62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9.39'!$Z$63:$Z$79</c:f>
              <c:numCache>
                <c:formatCode>#,##0</c:formatCode>
                <c:ptCount val="17"/>
                <c:pt idx="0">
                  <c:v>65</c:v>
                </c:pt>
                <c:pt idx="1">
                  <c:v>644</c:v>
                </c:pt>
                <c:pt idx="2">
                  <c:v>1371</c:v>
                </c:pt>
                <c:pt idx="3">
                  <c:v>1602</c:v>
                </c:pt>
                <c:pt idx="4">
                  <c:v>2379</c:v>
                </c:pt>
                <c:pt idx="5">
                  <c:v>2136</c:v>
                </c:pt>
                <c:pt idx="6">
                  <c:v>1829</c:v>
                </c:pt>
                <c:pt idx="7">
                  <c:v>1635</c:v>
                </c:pt>
                <c:pt idx="8">
                  <c:v>1530</c:v>
                </c:pt>
                <c:pt idx="9">
                  <c:v>1668</c:v>
                </c:pt>
                <c:pt idx="10">
                  <c:v>1501</c:v>
                </c:pt>
                <c:pt idx="11">
                  <c:v>1101</c:v>
                </c:pt>
                <c:pt idx="12">
                  <c:v>450</c:v>
                </c:pt>
                <c:pt idx="13">
                  <c:v>174</c:v>
                </c:pt>
                <c:pt idx="14">
                  <c:v>98</c:v>
                </c:pt>
                <c:pt idx="15">
                  <c:v>42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E-4393-B812-9A2BEE36D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9.39'!$Z$83:$Z$90</c:f>
              <c:numCache>
                <c:formatCode>#,##0</c:formatCode>
                <c:ptCount val="8"/>
                <c:pt idx="0">
                  <c:v>1061</c:v>
                </c:pt>
                <c:pt idx="1">
                  <c:v>816</c:v>
                </c:pt>
                <c:pt idx="2">
                  <c:v>2231</c:v>
                </c:pt>
                <c:pt idx="3">
                  <c:v>578</c:v>
                </c:pt>
                <c:pt idx="4">
                  <c:v>367</c:v>
                </c:pt>
                <c:pt idx="5">
                  <c:v>522</c:v>
                </c:pt>
                <c:pt idx="6">
                  <c:v>1861</c:v>
                </c:pt>
                <c:pt idx="7">
                  <c:v>2809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4-466F-A952-C840471D55C4}"/>
            </c:ext>
          </c:extLst>
        </c:ser>
        <c:ser>
          <c:idx val="1"/>
          <c:order val="1"/>
          <c:tx>
            <c:strRef>
              <c:f>'Table 9.39'!$S$92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9.39'!$Z$93:$Z$100</c:f>
              <c:numCache>
                <c:formatCode>#,##0</c:formatCode>
                <c:ptCount val="8"/>
                <c:pt idx="0">
                  <c:v>724</c:v>
                </c:pt>
                <c:pt idx="1">
                  <c:v>1592</c:v>
                </c:pt>
                <c:pt idx="2">
                  <c:v>488</c:v>
                </c:pt>
                <c:pt idx="3">
                  <c:v>1784</c:v>
                </c:pt>
                <c:pt idx="4">
                  <c:v>1761</c:v>
                </c:pt>
                <c:pt idx="5">
                  <c:v>1059</c:v>
                </c:pt>
                <c:pt idx="6">
                  <c:v>202</c:v>
                </c:pt>
                <c:pt idx="7">
                  <c:v>1955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4-466F-A952-C840471D5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9.4'!$Z$83:$Z$90</c:f>
              <c:numCache>
                <c:formatCode>#,##0</c:formatCode>
                <c:ptCount val="8"/>
                <c:pt idx="0">
                  <c:v>63</c:v>
                </c:pt>
                <c:pt idx="1">
                  <c:v>55</c:v>
                </c:pt>
                <c:pt idx="2">
                  <c:v>151</c:v>
                </c:pt>
                <c:pt idx="3">
                  <c:v>31</c:v>
                </c:pt>
                <c:pt idx="4">
                  <c:v>17</c:v>
                </c:pt>
                <c:pt idx="5">
                  <c:v>13</c:v>
                </c:pt>
                <c:pt idx="6">
                  <c:v>89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46C-9536-A4EB9EE5C7F3}"/>
            </c:ext>
          </c:extLst>
        </c:ser>
        <c:ser>
          <c:idx val="1"/>
          <c:order val="1"/>
          <c:tx>
            <c:strRef>
              <c:f>'Table 9.4'!$S$92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9.4'!$Z$93:$Z$100</c:f>
              <c:numCache>
                <c:formatCode>#,##0</c:formatCode>
                <c:ptCount val="8"/>
                <c:pt idx="0">
                  <c:v>67</c:v>
                </c:pt>
                <c:pt idx="1">
                  <c:v>125</c:v>
                </c:pt>
                <c:pt idx="2">
                  <c:v>26</c:v>
                </c:pt>
                <c:pt idx="3">
                  <c:v>100</c:v>
                </c:pt>
                <c:pt idx="4">
                  <c:v>112</c:v>
                </c:pt>
                <c:pt idx="5">
                  <c:v>61</c:v>
                </c:pt>
                <c:pt idx="6">
                  <c:v>10</c:v>
                </c:pt>
                <c:pt idx="7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BE-446C-9536-A4EB9EE5C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9.39'!$V$8:$Z$8</c:f>
              <c:numCache>
                <c:formatCode>#,##0</c:formatCode>
                <c:ptCount val="5"/>
                <c:pt idx="0">
                  <c:v>40056.379999999997</c:v>
                </c:pt>
                <c:pt idx="1">
                  <c:v>39393.449999999997</c:v>
                </c:pt>
                <c:pt idx="2">
                  <c:v>38548.39</c:v>
                </c:pt>
                <c:pt idx="3">
                  <c:v>41770</c:v>
                </c:pt>
                <c:pt idx="4">
                  <c:v>42593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D-4E81-BE4C-13571110FC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D-4E81-BE4C-13571110F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9.40'!$U$4:$Y$4</c:f>
              <c:numCache>
                <c:formatCode>#,##0</c:formatCode>
                <c:ptCount val="5"/>
                <c:pt idx="1">
                  <c:v>239874</c:v>
                </c:pt>
                <c:pt idx="2">
                  <c:v>244900</c:v>
                </c:pt>
                <c:pt idx="3">
                  <c:v>245216</c:v>
                </c:pt>
                <c:pt idx="4">
                  <c:v>264929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50-4F15-8951-FA49343B9A2A}"/>
            </c:ext>
          </c:extLst>
        </c:ser>
        <c:ser>
          <c:idx val="1"/>
          <c:order val="1"/>
          <c:tx>
            <c:strRef>
              <c:f>'Table 9.40'!$S$7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9.40'!$U$7:$Y$7</c:f>
              <c:numCache>
                <c:formatCode>#,##0</c:formatCode>
                <c:ptCount val="5"/>
                <c:pt idx="1">
                  <c:v>170947</c:v>
                </c:pt>
                <c:pt idx="2">
                  <c:v>174230</c:v>
                </c:pt>
                <c:pt idx="3">
                  <c:v>177913</c:v>
                </c:pt>
                <c:pt idx="4">
                  <c:v>183938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50-4F15-8951-FA49343B9A2A}"/>
            </c:ext>
          </c:extLst>
        </c:ser>
        <c:ser>
          <c:idx val="2"/>
          <c:order val="2"/>
          <c:tx>
            <c:strRef>
              <c:f>'Table 9.40'!$S$11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9.40'!$U$11:$Y$11</c:f>
              <c:numCache>
                <c:formatCode>#,##0</c:formatCode>
                <c:ptCount val="5"/>
                <c:pt idx="1">
                  <c:v>219438</c:v>
                </c:pt>
                <c:pt idx="2">
                  <c:v>223675</c:v>
                </c:pt>
                <c:pt idx="3">
                  <c:v>223065</c:v>
                </c:pt>
                <c:pt idx="4">
                  <c:v>240971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50-4F15-8951-FA49343B9A2A}"/>
            </c:ext>
          </c:extLst>
        </c:ser>
        <c:ser>
          <c:idx val="3"/>
          <c:order val="3"/>
          <c:tx>
            <c:strRef>
              <c:f>'Table 9.40'!$S$12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9.40'!$U$12:$Y$12</c:f>
              <c:numCache>
                <c:formatCode>#,##0</c:formatCode>
                <c:ptCount val="5"/>
                <c:pt idx="1">
                  <c:v>20442</c:v>
                </c:pt>
                <c:pt idx="2">
                  <c:v>21227</c:v>
                </c:pt>
                <c:pt idx="3">
                  <c:v>22150</c:v>
                </c:pt>
                <c:pt idx="4">
                  <c:v>23958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50-4F15-8951-FA49343B9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9.40'!$AB$15:$AB$33</c:f>
              <c:numCache>
                <c:formatCode>0.0%</c:formatCode>
                <c:ptCount val="19"/>
                <c:pt idx="0">
                  <c:v>6.2488415812746575E-3</c:v>
                </c:pt>
                <c:pt idx="1">
                  <c:v>4.5674795456350781E-3</c:v>
                </c:pt>
                <c:pt idx="2">
                  <c:v>8.0940371223554949E-2</c:v>
                </c:pt>
                <c:pt idx="3">
                  <c:v>7.7779542987264014E-3</c:v>
                </c:pt>
                <c:pt idx="4">
                  <c:v>9.3044192019487909E-2</c:v>
                </c:pt>
                <c:pt idx="5">
                  <c:v>4.4837424206317686E-2</c:v>
                </c:pt>
                <c:pt idx="6">
                  <c:v>9.4937379193475779E-2</c:v>
                </c:pt>
                <c:pt idx="7">
                  <c:v>6.2114412052850371E-2</c:v>
                </c:pt>
                <c:pt idx="8">
                  <c:v>6.0274181163449569E-2</c:v>
                </c:pt>
                <c:pt idx="9">
                  <c:v>7.6157756771784895E-3</c:v>
                </c:pt>
                <c:pt idx="10">
                  <c:v>3.1631450737416265E-2</c:v>
                </c:pt>
                <c:pt idx="11">
                  <c:v>2.0398098869383326E-2</c:v>
                </c:pt>
                <c:pt idx="12">
                  <c:v>5.2933116212566529E-2</c:v>
                </c:pt>
                <c:pt idx="13">
                  <c:v>0.13748775385918924</c:v>
                </c:pt>
                <c:pt idx="14">
                  <c:v>3.8770619853311095E-2</c:v>
                </c:pt>
                <c:pt idx="15">
                  <c:v>5.3641406518918633E-2</c:v>
                </c:pt>
                <c:pt idx="16">
                  <c:v>0.12276590674398284</c:v>
                </c:pt>
                <c:pt idx="17">
                  <c:v>1.413932798474859E-2</c:v>
                </c:pt>
                <c:pt idx="18">
                  <c:v>4.5992533163873223E-2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2-475B-BE2E-3FB6526111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2-475B-BE2E-3FB652611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9.40'!$Y$44:$Y$60</c:f>
              <c:numCache>
                <c:formatCode>#,##0</c:formatCode>
                <c:ptCount val="17"/>
                <c:pt idx="0">
                  <c:v>171</c:v>
                </c:pt>
                <c:pt idx="1">
                  <c:v>3033</c:v>
                </c:pt>
                <c:pt idx="2">
                  <c:v>9440</c:v>
                </c:pt>
                <c:pt idx="3">
                  <c:v>15007</c:v>
                </c:pt>
                <c:pt idx="4">
                  <c:v>19145</c:v>
                </c:pt>
                <c:pt idx="5">
                  <c:v>18184</c:v>
                </c:pt>
                <c:pt idx="6">
                  <c:v>16688</c:v>
                </c:pt>
                <c:pt idx="7">
                  <c:v>14019</c:v>
                </c:pt>
                <c:pt idx="8">
                  <c:v>13313</c:v>
                </c:pt>
                <c:pt idx="9">
                  <c:v>11613</c:v>
                </c:pt>
                <c:pt idx="10">
                  <c:v>9793</c:v>
                </c:pt>
                <c:pt idx="11">
                  <c:v>7318</c:v>
                </c:pt>
                <c:pt idx="12">
                  <c:v>3474</c:v>
                </c:pt>
                <c:pt idx="13">
                  <c:v>1232</c:v>
                </c:pt>
                <c:pt idx="14">
                  <c:v>382</c:v>
                </c:pt>
                <c:pt idx="15">
                  <c:v>131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2-4364-B99E-59FA7E03F95B}"/>
            </c:ext>
          </c:extLst>
        </c:ser>
        <c:ser>
          <c:idx val="1"/>
          <c:order val="1"/>
          <c:tx>
            <c:strRef>
              <c:f>'Table 9.40'!$S$62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9.40'!$Y$63:$Y$79</c:f>
              <c:numCache>
                <c:formatCode>#,##0</c:formatCode>
                <c:ptCount val="17"/>
                <c:pt idx="0">
                  <c:v>232</c:v>
                </c:pt>
                <c:pt idx="1">
                  <c:v>3549</c:v>
                </c:pt>
                <c:pt idx="2">
                  <c:v>8918</c:v>
                </c:pt>
                <c:pt idx="3">
                  <c:v>12611</c:v>
                </c:pt>
                <c:pt idx="4">
                  <c:v>15178</c:v>
                </c:pt>
                <c:pt idx="5">
                  <c:v>14407</c:v>
                </c:pt>
                <c:pt idx="6">
                  <c:v>13523</c:v>
                </c:pt>
                <c:pt idx="7">
                  <c:v>12115</c:v>
                </c:pt>
                <c:pt idx="8">
                  <c:v>11595</c:v>
                </c:pt>
                <c:pt idx="9">
                  <c:v>10739</c:v>
                </c:pt>
                <c:pt idx="10">
                  <c:v>8690</c:v>
                </c:pt>
                <c:pt idx="11">
                  <c:v>6210</c:v>
                </c:pt>
                <c:pt idx="12">
                  <c:v>2647</c:v>
                </c:pt>
                <c:pt idx="13">
                  <c:v>890</c:v>
                </c:pt>
                <c:pt idx="14">
                  <c:v>242</c:v>
                </c:pt>
                <c:pt idx="15">
                  <c:v>92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A2-4364-B99E-59FA7E03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9.40'!$Y$83:$Y$90</c:f>
              <c:numCache>
                <c:formatCode>#,##0</c:formatCode>
                <c:ptCount val="8"/>
                <c:pt idx="0">
                  <c:v>9016</c:v>
                </c:pt>
                <c:pt idx="1">
                  <c:v>8204</c:v>
                </c:pt>
                <c:pt idx="2">
                  <c:v>19552</c:v>
                </c:pt>
                <c:pt idx="3">
                  <c:v>4771</c:v>
                </c:pt>
                <c:pt idx="4">
                  <c:v>4473</c:v>
                </c:pt>
                <c:pt idx="5">
                  <c:v>4761</c:v>
                </c:pt>
                <c:pt idx="6">
                  <c:v>14324</c:v>
                </c:pt>
                <c:pt idx="7">
                  <c:v>15677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C-4789-87C1-852756DC04C0}"/>
            </c:ext>
          </c:extLst>
        </c:ser>
        <c:ser>
          <c:idx val="1"/>
          <c:order val="1"/>
          <c:tx>
            <c:strRef>
              <c:f>'Table 9.40'!$S$92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9.40'!$Y$93:$Y$100</c:f>
              <c:numCache>
                <c:formatCode>#,##0</c:formatCode>
                <c:ptCount val="8"/>
                <c:pt idx="0">
                  <c:v>7266</c:v>
                </c:pt>
                <c:pt idx="1">
                  <c:v>13081</c:v>
                </c:pt>
                <c:pt idx="2">
                  <c:v>3204</c:v>
                </c:pt>
                <c:pt idx="3">
                  <c:v>15263</c:v>
                </c:pt>
                <c:pt idx="4">
                  <c:v>16841</c:v>
                </c:pt>
                <c:pt idx="5">
                  <c:v>9189</c:v>
                </c:pt>
                <c:pt idx="6">
                  <c:v>2163</c:v>
                </c:pt>
                <c:pt idx="7">
                  <c:v>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C-4789-87C1-852756DC0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9.40'!$U$8:$Y$8</c:f>
              <c:numCache>
                <c:formatCode>#,##0</c:formatCode>
                <c:ptCount val="5"/>
                <c:pt idx="1">
                  <c:v>45575</c:v>
                </c:pt>
                <c:pt idx="2">
                  <c:v>46700</c:v>
                </c:pt>
                <c:pt idx="3">
                  <c:v>46415.83</c:v>
                </c:pt>
                <c:pt idx="4">
                  <c:v>47497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5-4608-803D-480C8E5B88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5-4608-803D-480C8E5B8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9.40'!$V$4:$Z$4</c:f>
              <c:numCache>
                <c:formatCode>#,##0</c:formatCode>
                <c:ptCount val="5"/>
                <c:pt idx="0">
                  <c:v>239874</c:v>
                </c:pt>
                <c:pt idx="1">
                  <c:v>244900</c:v>
                </c:pt>
                <c:pt idx="2">
                  <c:v>245216</c:v>
                </c:pt>
                <c:pt idx="3">
                  <c:v>264929</c:v>
                </c:pt>
                <c:pt idx="4">
                  <c:v>302134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C-4966-B551-A834C548366E}"/>
            </c:ext>
          </c:extLst>
        </c:ser>
        <c:ser>
          <c:idx val="1"/>
          <c:order val="1"/>
          <c:tx>
            <c:strRef>
              <c:f>'Table 9.40'!$S$7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9.40'!$V$7:$Z$7</c:f>
              <c:numCache>
                <c:formatCode>#,##0</c:formatCode>
                <c:ptCount val="5"/>
                <c:pt idx="0">
                  <c:v>170947</c:v>
                </c:pt>
                <c:pt idx="1">
                  <c:v>174230</c:v>
                </c:pt>
                <c:pt idx="2">
                  <c:v>177913</c:v>
                </c:pt>
                <c:pt idx="3">
                  <c:v>183938</c:v>
                </c:pt>
                <c:pt idx="4">
                  <c:v>197459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C-4966-B551-A834C548366E}"/>
            </c:ext>
          </c:extLst>
        </c:ser>
        <c:ser>
          <c:idx val="2"/>
          <c:order val="2"/>
          <c:tx>
            <c:strRef>
              <c:f>'Table 9.40'!$S$11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9.40'!$V$11:$Z$11</c:f>
              <c:numCache>
                <c:formatCode>#,##0</c:formatCode>
                <c:ptCount val="5"/>
                <c:pt idx="0">
                  <c:v>219438</c:v>
                </c:pt>
                <c:pt idx="1">
                  <c:v>223675</c:v>
                </c:pt>
                <c:pt idx="2">
                  <c:v>223065</c:v>
                </c:pt>
                <c:pt idx="3">
                  <c:v>240971</c:v>
                </c:pt>
                <c:pt idx="4">
                  <c:v>276260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C-4966-B551-A834C548366E}"/>
            </c:ext>
          </c:extLst>
        </c:ser>
        <c:ser>
          <c:idx val="3"/>
          <c:order val="3"/>
          <c:tx>
            <c:strRef>
              <c:f>'Table 9.40'!$S$12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9.40'!$V$12:$Z$12</c:f>
              <c:numCache>
                <c:formatCode>#,##0</c:formatCode>
                <c:ptCount val="5"/>
                <c:pt idx="0">
                  <c:v>20442</c:v>
                </c:pt>
                <c:pt idx="1">
                  <c:v>21227</c:v>
                </c:pt>
                <c:pt idx="2">
                  <c:v>22150</c:v>
                </c:pt>
                <c:pt idx="3">
                  <c:v>23958</c:v>
                </c:pt>
                <c:pt idx="4">
                  <c:v>25877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9C-4966-B551-A834C5483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9.40'!$AB$15:$AB$33</c:f>
              <c:numCache>
                <c:formatCode>0.0%</c:formatCode>
                <c:ptCount val="19"/>
                <c:pt idx="0">
                  <c:v>6.2488415812746575E-3</c:v>
                </c:pt>
                <c:pt idx="1">
                  <c:v>4.5674795456350781E-3</c:v>
                </c:pt>
                <c:pt idx="2">
                  <c:v>8.0940371223554949E-2</c:v>
                </c:pt>
                <c:pt idx="3">
                  <c:v>7.7779542987264014E-3</c:v>
                </c:pt>
                <c:pt idx="4">
                  <c:v>9.3044192019487909E-2</c:v>
                </c:pt>
                <c:pt idx="5">
                  <c:v>4.4837424206317686E-2</c:v>
                </c:pt>
                <c:pt idx="6">
                  <c:v>9.4937379193475779E-2</c:v>
                </c:pt>
                <c:pt idx="7">
                  <c:v>6.2114412052850371E-2</c:v>
                </c:pt>
                <c:pt idx="8">
                  <c:v>6.0274181163449569E-2</c:v>
                </c:pt>
                <c:pt idx="9">
                  <c:v>7.6157756771784895E-3</c:v>
                </c:pt>
                <c:pt idx="10">
                  <c:v>3.1631450737416265E-2</c:v>
                </c:pt>
                <c:pt idx="11">
                  <c:v>2.0398098869383326E-2</c:v>
                </c:pt>
                <c:pt idx="12">
                  <c:v>5.2933116212566529E-2</c:v>
                </c:pt>
                <c:pt idx="13">
                  <c:v>0.13748775385918924</c:v>
                </c:pt>
                <c:pt idx="14">
                  <c:v>3.8770619853311095E-2</c:v>
                </c:pt>
                <c:pt idx="15">
                  <c:v>5.3641406518918633E-2</c:v>
                </c:pt>
                <c:pt idx="16">
                  <c:v>0.12276590674398284</c:v>
                </c:pt>
                <c:pt idx="17">
                  <c:v>1.413932798474859E-2</c:v>
                </c:pt>
                <c:pt idx="18">
                  <c:v>4.5992533163873223E-2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8-41FA-951A-1A73148F1A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8-41FA-951A-1A73148F1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9.40'!$Z$44:$Z$60</c:f>
              <c:numCache>
                <c:formatCode>#,##0</c:formatCode>
                <c:ptCount val="17"/>
                <c:pt idx="0">
                  <c:v>222</c:v>
                </c:pt>
                <c:pt idx="1">
                  <c:v>4240</c:v>
                </c:pt>
                <c:pt idx="2">
                  <c:v>11381</c:v>
                </c:pt>
                <c:pt idx="3">
                  <c:v>16954</c:v>
                </c:pt>
                <c:pt idx="4">
                  <c:v>21790</c:v>
                </c:pt>
                <c:pt idx="5">
                  <c:v>20379</c:v>
                </c:pt>
                <c:pt idx="6">
                  <c:v>18623</c:v>
                </c:pt>
                <c:pt idx="7">
                  <c:v>15499</c:v>
                </c:pt>
                <c:pt idx="8">
                  <c:v>14068</c:v>
                </c:pt>
                <c:pt idx="9">
                  <c:v>12741</c:v>
                </c:pt>
                <c:pt idx="10">
                  <c:v>10360</c:v>
                </c:pt>
                <c:pt idx="11">
                  <c:v>7912</c:v>
                </c:pt>
                <c:pt idx="12">
                  <c:v>3842</c:v>
                </c:pt>
                <c:pt idx="13">
                  <c:v>1318</c:v>
                </c:pt>
                <c:pt idx="14">
                  <c:v>445</c:v>
                </c:pt>
                <c:pt idx="15">
                  <c:v>124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8-4D9B-A8C9-DC964C9AFDCF}"/>
            </c:ext>
          </c:extLst>
        </c:ser>
        <c:ser>
          <c:idx val="1"/>
          <c:order val="1"/>
          <c:tx>
            <c:strRef>
              <c:f>'Table 9.40'!$S$62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9.40'!$Z$63:$Z$79</c:f>
              <c:numCache>
                <c:formatCode>#,##0</c:formatCode>
                <c:ptCount val="17"/>
                <c:pt idx="0">
                  <c:v>389</c:v>
                </c:pt>
                <c:pt idx="1">
                  <c:v>4846</c:v>
                </c:pt>
                <c:pt idx="2">
                  <c:v>11016</c:v>
                </c:pt>
                <c:pt idx="3">
                  <c:v>15362</c:v>
                </c:pt>
                <c:pt idx="4">
                  <c:v>18456</c:v>
                </c:pt>
                <c:pt idx="5">
                  <c:v>17119</c:v>
                </c:pt>
                <c:pt idx="6">
                  <c:v>15818</c:v>
                </c:pt>
                <c:pt idx="7">
                  <c:v>13811</c:v>
                </c:pt>
                <c:pt idx="8">
                  <c:v>12762</c:v>
                </c:pt>
                <c:pt idx="9">
                  <c:v>11993</c:v>
                </c:pt>
                <c:pt idx="10">
                  <c:v>9260</c:v>
                </c:pt>
                <c:pt idx="11">
                  <c:v>6733</c:v>
                </c:pt>
                <c:pt idx="12">
                  <c:v>2965</c:v>
                </c:pt>
                <c:pt idx="13">
                  <c:v>962</c:v>
                </c:pt>
                <c:pt idx="14">
                  <c:v>320</c:v>
                </c:pt>
                <c:pt idx="15">
                  <c:v>102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8-4D9B-A8C9-DC964C9AF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9.40'!$Z$83:$Z$90</c:f>
              <c:numCache>
                <c:formatCode>#,##0</c:formatCode>
                <c:ptCount val="8"/>
                <c:pt idx="0">
                  <c:v>9388</c:v>
                </c:pt>
                <c:pt idx="1">
                  <c:v>8928</c:v>
                </c:pt>
                <c:pt idx="2">
                  <c:v>20815</c:v>
                </c:pt>
                <c:pt idx="3">
                  <c:v>5244</c:v>
                </c:pt>
                <c:pt idx="4">
                  <c:v>4830</c:v>
                </c:pt>
                <c:pt idx="5">
                  <c:v>5133</c:v>
                </c:pt>
                <c:pt idx="6">
                  <c:v>15018</c:v>
                </c:pt>
                <c:pt idx="7">
                  <c:v>17150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7-4F75-8FDA-A45B311504E7}"/>
            </c:ext>
          </c:extLst>
        </c:ser>
        <c:ser>
          <c:idx val="1"/>
          <c:order val="1"/>
          <c:tx>
            <c:strRef>
              <c:f>'Table 9.40'!$S$92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9.40'!$Z$93:$Z$100</c:f>
              <c:numCache>
                <c:formatCode>#,##0</c:formatCode>
                <c:ptCount val="8"/>
                <c:pt idx="0">
                  <c:v>7743</c:v>
                </c:pt>
                <c:pt idx="1">
                  <c:v>14103</c:v>
                </c:pt>
                <c:pt idx="2">
                  <c:v>3561</c:v>
                </c:pt>
                <c:pt idx="3">
                  <c:v>16891</c:v>
                </c:pt>
                <c:pt idx="4">
                  <c:v>17664</c:v>
                </c:pt>
                <c:pt idx="5">
                  <c:v>9862</c:v>
                </c:pt>
                <c:pt idx="6">
                  <c:v>2514</c:v>
                </c:pt>
                <c:pt idx="7">
                  <c:v>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7-4F75-8FDA-A45B31150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9.1'!$Y$83:$Y$90</c:f>
              <c:numCache>
                <c:formatCode>#,##0</c:formatCode>
                <c:ptCount val="8"/>
                <c:pt idx="0">
                  <c:v>13</c:v>
                </c:pt>
                <c:pt idx="1">
                  <c:v>16</c:v>
                </c:pt>
                <c:pt idx="2">
                  <c:v>31</c:v>
                </c:pt>
                <c:pt idx="3">
                  <c:v>27</c:v>
                </c:pt>
                <c:pt idx="4">
                  <c:v>5</c:v>
                </c:pt>
                <c:pt idx="5">
                  <c:v>10</c:v>
                </c:pt>
                <c:pt idx="6">
                  <c:v>14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9-4761-B5DF-F18B16FB4383}"/>
            </c:ext>
          </c:extLst>
        </c:ser>
        <c:ser>
          <c:idx val="1"/>
          <c:order val="1"/>
          <c:tx>
            <c:strRef>
              <c:f>'Table 9.1'!$S$92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9.1'!$Y$93:$Y$100</c:f>
              <c:numCache>
                <c:formatCode>#,##0</c:formatCode>
                <c:ptCount val="8"/>
                <c:pt idx="0">
                  <c:v>4</c:v>
                </c:pt>
                <c:pt idx="1">
                  <c:v>25</c:v>
                </c:pt>
                <c:pt idx="2">
                  <c:v>6</c:v>
                </c:pt>
                <c:pt idx="3">
                  <c:v>35</c:v>
                </c:pt>
                <c:pt idx="4">
                  <c:v>30</c:v>
                </c:pt>
                <c:pt idx="5">
                  <c:v>8</c:v>
                </c:pt>
                <c:pt idx="6">
                  <c:v>0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9-4761-B5DF-F18B16FB4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9.4'!$V$8:$Z$8</c:f>
              <c:numCache>
                <c:formatCode>#,##0</c:formatCode>
                <c:ptCount val="5"/>
                <c:pt idx="0">
                  <c:v>36306.94</c:v>
                </c:pt>
                <c:pt idx="1">
                  <c:v>40138</c:v>
                </c:pt>
                <c:pt idx="2">
                  <c:v>41937.81</c:v>
                </c:pt>
                <c:pt idx="3">
                  <c:v>44064</c:v>
                </c:pt>
                <c:pt idx="4">
                  <c:v>39534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3-49D1-9A05-5EB846AC64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3-49D1-9A05-5EB846AC6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9.40'!$V$8:$Z$8</c:f>
              <c:numCache>
                <c:formatCode>#,##0</c:formatCode>
                <c:ptCount val="5"/>
                <c:pt idx="0">
                  <c:v>45575</c:v>
                </c:pt>
                <c:pt idx="1">
                  <c:v>46700</c:v>
                </c:pt>
                <c:pt idx="2">
                  <c:v>46415.83</c:v>
                </c:pt>
                <c:pt idx="3">
                  <c:v>47497</c:v>
                </c:pt>
                <c:pt idx="4">
                  <c:v>47847.38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0-4B7D-9645-826593BA19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0-4B7D-9645-826593BA1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9.41'!$U$4:$Y$4</c:f>
              <c:numCache>
                <c:formatCode>#,##0</c:formatCode>
                <c:ptCount val="5"/>
                <c:pt idx="1">
                  <c:v>3786</c:v>
                </c:pt>
                <c:pt idx="2">
                  <c:v>3468</c:v>
                </c:pt>
                <c:pt idx="3">
                  <c:v>3672</c:v>
                </c:pt>
                <c:pt idx="4">
                  <c:v>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9-460B-ACF6-B3CC45152C6B}"/>
            </c:ext>
          </c:extLst>
        </c:ser>
        <c:ser>
          <c:idx val="1"/>
          <c:order val="1"/>
          <c:tx>
            <c:strRef>
              <c:f>'Table 9.41'!$S$7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9.41'!$U$7:$Y$7</c:f>
              <c:numCache>
                <c:formatCode>#,##0</c:formatCode>
                <c:ptCount val="5"/>
                <c:pt idx="1">
                  <c:v>2475</c:v>
                </c:pt>
                <c:pt idx="2">
                  <c:v>2200</c:v>
                </c:pt>
                <c:pt idx="3">
                  <c:v>2409</c:v>
                </c:pt>
                <c:pt idx="4">
                  <c:v>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9-460B-ACF6-B3CC45152C6B}"/>
            </c:ext>
          </c:extLst>
        </c:ser>
        <c:ser>
          <c:idx val="2"/>
          <c:order val="2"/>
          <c:tx>
            <c:strRef>
              <c:f>'Table 9.41'!$S$11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9.41'!$U$11:$Y$11</c:f>
              <c:numCache>
                <c:formatCode>#,##0</c:formatCode>
                <c:ptCount val="5"/>
                <c:pt idx="1">
                  <c:v>3143</c:v>
                </c:pt>
                <c:pt idx="2">
                  <c:v>2948</c:v>
                </c:pt>
                <c:pt idx="3">
                  <c:v>3038</c:v>
                </c:pt>
                <c:pt idx="4">
                  <c:v>3051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9-460B-ACF6-B3CC45152C6B}"/>
            </c:ext>
          </c:extLst>
        </c:ser>
        <c:ser>
          <c:idx val="3"/>
          <c:order val="3"/>
          <c:tx>
            <c:strRef>
              <c:f>'Table 9.41'!$S$12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9.41'!$U$12:$Y$12</c:f>
              <c:numCache>
                <c:formatCode>#,##0</c:formatCode>
                <c:ptCount val="5"/>
                <c:pt idx="1">
                  <c:v>647</c:v>
                </c:pt>
                <c:pt idx="2">
                  <c:v>523</c:v>
                </c:pt>
                <c:pt idx="3">
                  <c:v>639</c:v>
                </c:pt>
                <c:pt idx="4">
                  <c:v>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09-460B-ACF6-B3CC45152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9.41'!$AB$15:$AB$33</c:f>
              <c:numCache>
                <c:formatCode>0.0%</c:formatCode>
                <c:ptCount val="19"/>
                <c:pt idx="0">
                  <c:v>0.13324360699865412</c:v>
                </c:pt>
                <c:pt idx="1">
                  <c:v>3.7685060565275908E-3</c:v>
                </c:pt>
                <c:pt idx="2">
                  <c:v>2.5572005383580079E-2</c:v>
                </c:pt>
                <c:pt idx="3">
                  <c:v>3.4993270524899056E-3</c:v>
                </c:pt>
                <c:pt idx="4">
                  <c:v>6.1372812920592192E-2</c:v>
                </c:pt>
                <c:pt idx="5">
                  <c:v>2.1534320323014805E-2</c:v>
                </c:pt>
                <c:pt idx="6">
                  <c:v>9.3405114401076711E-2</c:v>
                </c:pt>
                <c:pt idx="7">
                  <c:v>9.771197846567968E-2</c:v>
                </c:pt>
                <c:pt idx="8">
                  <c:v>3.5800807537012112E-2</c:v>
                </c:pt>
                <c:pt idx="9">
                  <c:v>6.7294751009421266E-3</c:v>
                </c:pt>
                <c:pt idx="10">
                  <c:v>2.0726783310901751E-2</c:v>
                </c:pt>
                <c:pt idx="11">
                  <c:v>1.4266487213997309E-2</c:v>
                </c:pt>
                <c:pt idx="12">
                  <c:v>4.4414535666218037E-2</c:v>
                </c:pt>
                <c:pt idx="13">
                  <c:v>5.1682368775235535E-2</c:v>
                </c:pt>
                <c:pt idx="14">
                  <c:v>9.448183041722745E-2</c:v>
                </c:pt>
                <c:pt idx="15">
                  <c:v>6.0026917900403771E-2</c:v>
                </c:pt>
                <c:pt idx="16">
                  <c:v>0.10686406460296097</c:v>
                </c:pt>
                <c:pt idx="17">
                  <c:v>2.5572005383580079E-2</c:v>
                </c:pt>
                <c:pt idx="18">
                  <c:v>3.8223418573351278E-2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8-4198-8BF3-9DDF9E5278C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C8-4198-8BF3-9DDF9E527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9.41'!$Y$44:$Y$60</c:f>
              <c:numCache>
                <c:formatCode>#,##0</c:formatCode>
                <c:ptCount val="17"/>
                <c:pt idx="0">
                  <c:v>15</c:v>
                </c:pt>
                <c:pt idx="1">
                  <c:v>62</c:v>
                </c:pt>
                <c:pt idx="2">
                  <c:v>127</c:v>
                </c:pt>
                <c:pt idx="3">
                  <c:v>158</c:v>
                </c:pt>
                <c:pt idx="4">
                  <c:v>208</c:v>
                </c:pt>
                <c:pt idx="5">
                  <c:v>166</c:v>
                </c:pt>
                <c:pt idx="6">
                  <c:v>189</c:v>
                </c:pt>
                <c:pt idx="7">
                  <c:v>104</c:v>
                </c:pt>
                <c:pt idx="8">
                  <c:v>122</c:v>
                </c:pt>
                <c:pt idx="9">
                  <c:v>130</c:v>
                </c:pt>
                <c:pt idx="10">
                  <c:v>169</c:v>
                </c:pt>
                <c:pt idx="11">
                  <c:v>141</c:v>
                </c:pt>
                <c:pt idx="12">
                  <c:v>95</c:v>
                </c:pt>
                <c:pt idx="13">
                  <c:v>49</c:v>
                </c:pt>
                <c:pt idx="14">
                  <c:v>13</c:v>
                </c:pt>
                <c:pt idx="15">
                  <c:v>4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4-4575-A6F6-5A2F40BC15F5}"/>
            </c:ext>
          </c:extLst>
        </c:ser>
        <c:ser>
          <c:idx val="1"/>
          <c:order val="1"/>
          <c:tx>
            <c:strRef>
              <c:f>'Table 9.41'!$S$62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9.41'!$Y$63:$Y$79</c:f>
              <c:numCache>
                <c:formatCode>#,##0</c:formatCode>
                <c:ptCount val="17"/>
                <c:pt idx="0">
                  <c:v>14</c:v>
                </c:pt>
                <c:pt idx="1">
                  <c:v>98</c:v>
                </c:pt>
                <c:pt idx="2">
                  <c:v>124</c:v>
                </c:pt>
                <c:pt idx="3">
                  <c:v>210</c:v>
                </c:pt>
                <c:pt idx="4">
                  <c:v>213</c:v>
                </c:pt>
                <c:pt idx="5">
                  <c:v>211</c:v>
                </c:pt>
                <c:pt idx="6">
                  <c:v>170</c:v>
                </c:pt>
                <c:pt idx="7">
                  <c:v>138</c:v>
                </c:pt>
                <c:pt idx="8">
                  <c:v>141</c:v>
                </c:pt>
                <c:pt idx="9">
                  <c:v>169</c:v>
                </c:pt>
                <c:pt idx="10">
                  <c:v>177</c:v>
                </c:pt>
                <c:pt idx="11">
                  <c:v>145</c:v>
                </c:pt>
                <c:pt idx="12">
                  <c:v>63</c:v>
                </c:pt>
                <c:pt idx="13">
                  <c:v>34</c:v>
                </c:pt>
                <c:pt idx="14">
                  <c:v>8</c:v>
                </c:pt>
                <c:pt idx="15">
                  <c:v>9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4-4575-A6F6-5A2F40BC1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9.41'!$Y$83:$Y$90</c:f>
              <c:numCache>
                <c:formatCode>#,##0</c:formatCode>
                <c:ptCount val="8"/>
                <c:pt idx="0">
                  <c:v>102</c:v>
                </c:pt>
                <c:pt idx="1">
                  <c:v>81</c:v>
                </c:pt>
                <c:pt idx="2">
                  <c:v>210</c:v>
                </c:pt>
                <c:pt idx="3">
                  <c:v>62</c:v>
                </c:pt>
                <c:pt idx="4">
                  <c:v>35</c:v>
                </c:pt>
                <c:pt idx="5">
                  <c:v>49</c:v>
                </c:pt>
                <c:pt idx="6">
                  <c:v>99</c:v>
                </c:pt>
                <c:pt idx="7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0-439B-A984-519DFBF866BF}"/>
            </c:ext>
          </c:extLst>
        </c:ser>
        <c:ser>
          <c:idx val="1"/>
          <c:order val="1"/>
          <c:tx>
            <c:strRef>
              <c:f>'Table 9.41'!$S$92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9.41'!$Y$93:$Y$100</c:f>
              <c:numCache>
                <c:formatCode>#,##0</c:formatCode>
                <c:ptCount val="8"/>
                <c:pt idx="0">
                  <c:v>107</c:v>
                </c:pt>
                <c:pt idx="1">
                  <c:v>202</c:v>
                </c:pt>
                <c:pt idx="2">
                  <c:v>34</c:v>
                </c:pt>
                <c:pt idx="3">
                  <c:v>148</c:v>
                </c:pt>
                <c:pt idx="4">
                  <c:v>220</c:v>
                </c:pt>
                <c:pt idx="5">
                  <c:v>101</c:v>
                </c:pt>
                <c:pt idx="6">
                  <c:v>5</c:v>
                </c:pt>
                <c:pt idx="7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C0-439B-A984-519DFBF86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9.41'!$U$8:$Y$8</c:f>
              <c:numCache>
                <c:formatCode>#,##0</c:formatCode>
                <c:ptCount val="5"/>
                <c:pt idx="1">
                  <c:v>41128</c:v>
                </c:pt>
                <c:pt idx="2">
                  <c:v>41803</c:v>
                </c:pt>
                <c:pt idx="3">
                  <c:v>41855.769999999997</c:v>
                </c:pt>
                <c:pt idx="4">
                  <c:v>44999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7-417D-8696-7E91A6B090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7-417D-8696-7E91A6B09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9.41'!$V$4:$Z$4</c:f>
              <c:numCache>
                <c:formatCode>#,##0</c:formatCode>
                <c:ptCount val="5"/>
                <c:pt idx="0">
                  <c:v>3786</c:v>
                </c:pt>
                <c:pt idx="1">
                  <c:v>3468</c:v>
                </c:pt>
                <c:pt idx="2">
                  <c:v>3672</c:v>
                </c:pt>
                <c:pt idx="3">
                  <c:v>3694</c:v>
                </c:pt>
                <c:pt idx="4">
                  <c:v>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D-4084-8496-A7EF10F729EE}"/>
            </c:ext>
          </c:extLst>
        </c:ser>
        <c:ser>
          <c:idx val="1"/>
          <c:order val="1"/>
          <c:tx>
            <c:strRef>
              <c:f>'Table 9.41'!$S$7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9.41'!$V$7:$Z$7</c:f>
              <c:numCache>
                <c:formatCode>#,##0</c:formatCode>
                <c:ptCount val="5"/>
                <c:pt idx="0">
                  <c:v>2475</c:v>
                </c:pt>
                <c:pt idx="1">
                  <c:v>2200</c:v>
                </c:pt>
                <c:pt idx="2">
                  <c:v>2409</c:v>
                </c:pt>
                <c:pt idx="3">
                  <c:v>2387</c:v>
                </c:pt>
                <c:pt idx="4">
                  <c:v>2351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D-4084-8496-A7EF10F729EE}"/>
            </c:ext>
          </c:extLst>
        </c:ser>
        <c:ser>
          <c:idx val="2"/>
          <c:order val="2"/>
          <c:tx>
            <c:strRef>
              <c:f>'Table 9.41'!$S$11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9.41'!$V$11:$Z$11</c:f>
              <c:numCache>
                <c:formatCode>#,##0</c:formatCode>
                <c:ptCount val="5"/>
                <c:pt idx="0">
                  <c:v>3143</c:v>
                </c:pt>
                <c:pt idx="1">
                  <c:v>2948</c:v>
                </c:pt>
                <c:pt idx="2">
                  <c:v>3038</c:v>
                </c:pt>
                <c:pt idx="3">
                  <c:v>3051</c:v>
                </c:pt>
                <c:pt idx="4">
                  <c:v>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D-4084-8496-A7EF10F729EE}"/>
            </c:ext>
          </c:extLst>
        </c:ser>
        <c:ser>
          <c:idx val="3"/>
          <c:order val="3"/>
          <c:tx>
            <c:strRef>
              <c:f>'Table 9.41'!$S$12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9.41'!$V$12:$Z$12</c:f>
              <c:numCache>
                <c:formatCode>#,##0</c:formatCode>
                <c:ptCount val="5"/>
                <c:pt idx="0">
                  <c:v>647</c:v>
                </c:pt>
                <c:pt idx="1">
                  <c:v>523</c:v>
                </c:pt>
                <c:pt idx="2">
                  <c:v>639</c:v>
                </c:pt>
                <c:pt idx="3">
                  <c:v>643</c:v>
                </c:pt>
                <c:pt idx="4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0D-4084-8496-A7EF10F72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9.41'!$AB$15:$AB$33</c:f>
              <c:numCache>
                <c:formatCode>0.0%</c:formatCode>
                <c:ptCount val="19"/>
                <c:pt idx="0">
                  <c:v>0.13324360699865412</c:v>
                </c:pt>
                <c:pt idx="1">
                  <c:v>3.7685060565275908E-3</c:v>
                </c:pt>
                <c:pt idx="2">
                  <c:v>2.5572005383580079E-2</c:v>
                </c:pt>
                <c:pt idx="3">
                  <c:v>3.4993270524899056E-3</c:v>
                </c:pt>
                <c:pt idx="4">
                  <c:v>6.1372812920592192E-2</c:v>
                </c:pt>
                <c:pt idx="5">
                  <c:v>2.1534320323014805E-2</c:v>
                </c:pt>
                <c:pt idx="6">
                  <c:v>9.3405114401076711E-2</c:v>
                </c:pt>
                <c:pt idx="7">
                  <c:v>9.771197846567968E-2</c:v>
                </c:pt>
                <c:pt idx="8">
                  <c:v>3.5800807537012112E-2</c:v>
                </c:pt>
                <c:pt idx="9">
                  <c:v>6.7294751009421266E-3</c:v>
                </c:pt>
                <c:pt idx="10">
                  <c:v>2.0726783310901751E-2</c:v>
                </c:pt>
                <c:pt idx="11">
                  <c:v>1.4266487213997309E-2</c:v>
                </c:pt>
                <c:pt idx="12">
                  <c:v>4.4414535666218037E-2</c:v>
                </c:pt>
                <c:pt idx="13">
                  <c:v>5.1682368775235535E-2</c:v>
                </c:pt>
                <c:pt idx="14">
                  <c:v>9.448183041722745E-2</c:v>
                </c:pt>
                <c:pt idx="15">
                  <c:v>6.0026917900403771E-2</c:v>
                </c:pt>
                <c:pt idx="16">
                  <c:v>0.10686406460296097</c:v>
                </c:pt>
                <c:pt idx="17">
                  <c:v>2.5572005383580079E-2</c:v>
                </c:pt>
                <c:pt idx="18">
                  <c:v>3.8223418573351278E-2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6-4EBF-8B74-D43FD5D740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6-4EBF-8B74-D43FD5D74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9.41'!$Z$44:$Z$60</c:f>
              <c:numCache>
                <c:formatCode>#,##0</c:formatCode>
                <c:ptCount val="17"/>
                <c:pt idx="0">
                  <c:v>11</c:v>
                </c:pt>
                <c:pt idx="1">
                  <c:v>59</c:v>
                </c:pt>
                <c:pt idx="2">
                  <c:v>125</c:v>
                </c:pt>
                <c:pt idx="3">
                  <c:v>140</c:v>
                </c:pt>
                <c:pt idx="4">
                  <c:v>238</c:v>
                </c:pt>
                <c:pt idx="5">
                  <c:v>181</c:v>
                </c:pt>
                <c:pt idx="6">
                  <c:v>187</c:v>
                </c:pt>
                <c:pt idx="7">
                  <c:v>118</c:v>
                </c:pt>
                <c:pt idx="8">
                  <c:v>114</c:v>
                </c:pt>
                <c:pt idx="9">
                  <c:v>141</c:v>
                </c:pt>
                <c:pt idx="10">
                  <c:v>145</c:v>
                </c:pt>
                <c:pt idx="11">
                  <c:v>152</c:v>
                </c:pt>
                <c:pt idx="12">
                  <c:v>91</c:v>
                </c:pt>
                <c:pt idx="13">
                  <c:v>46</c:v>
                </c:pt>
                <c:pt idx="14">
                  <c:v>15</c:v>
                </c:pt>
                <c:pt idx="15">
                  <c:v>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F-4579-904A-08F2DB55B74A}"/>
            </c:ext>
          </c:extLst>
        </c:ser>
        <c:ser>
          <c:idx val="1"/>
          <c:order val="1"/>
          <c:tx>
            <c:strRef>
              <c:f>'Table 9.41'!$S$62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9.41'!$Z$63:$Z$79</c:f>
              <c:numCache>
                <c:formatCode>#,##0</c:formatCode>
                <c:ptCount val="17"/>
                <c:pt idx="0">
                  <c:v>7</c:v>
                </c:pt>
                <c:pt idx="1">
                  <c:v>85</c:v>
                </c:pt>
                <c:pt idx="2">
                  <c:v>144</c:v>
                </c:pt>
                <c:pt idx="3">
                  <c:v>179</c:v>
                </c:pt>
                <c:pt idx="4">
                  <c:v>214</c:v>
                </c:pt>
                <c:pt idx="5">
                  <c:v>231</c:v>
                </c:pt>
                <c:pt idx="6">
                  <c:v>200</c:v>
                </c:pt>
                <c:pt idx="7">
                  <c:v>147</c:v>
                </c:pt>
                <c:pt idx="8">
                  <c:v>142</c:v>
                </c:pt>
                <c:pt idx="9">
                  <c:v>163</c:v>
                </c:pt>
                <c:pt idx="10">
                  <c:v>164</c:v>
                </c:pt>
                <c:pt idx="11">
                  <c:v>146</c:v>
                </c:pt>
                <c:pt idx="12">
                  <c:v>71</c:v>
                </c:pt>
                <c:pt idx="13">
                  <c:v>23</c:v>
                </c:pt>
                <c:pt idx="14">
                  <c:v>13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F-4579-904A-08F2DB55B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9.41'!$Z$83:$Z$90</c:f>
              <c:numCache>
                <c:formatCode>#,##0</c:formatCode>
                <c:ptCount val="8"/>
                <c:pt idx="0">
                  <c:v>107</c:v>
                </c:pt>
                <c:pt idx="1">
                  <c:v>81</c:v>
                </c:pt>
                <c:pt idx="2">
                  <c:v>205</c:v>
                </c:pt>
                <c:pt idx="3">
                  <c:v>66</c:v>
                </c:pt>
                <c:pt idx="4">
                  <c:v>33</c:v>
                </c:pt>
                <c:pt idx="5">
                  <c:v>38</c:v>
                </c:pt>
                <c:pt idx="6">
                  <c:v>100</c:v>
                </c:pt>
                <c:pt idx="7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8-4DA7-9495-00A95F06B2AF}"/>
            </c:ext>
          </c:extLst>
        </c:ser>
        <c:ser>
          <c:idx val="1"/>
          <c:order val="1"/>
          <c:tx>
            <c:strRef>
              <c:f>'Table 9.41'!$S$92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9.41'!$Z$93:$Z$100</c:f>
              <c:numCache>
                <c:formatCode>#,##0</c:formatCode>
                <c:ptCount val="8"/>
                <c:pt idx="0">
                  <c:v>101</c:v>
                </c:pt>
                <c:pt idx="1">
                  <c:v>211</c:v>
                </c:pt>
                <c:pt idx="2">
                  <c:v>32</c:v>
                </c:pt>
                <c:pt idx="3">
                  <c:v>160</c:v>
                </c:pt>
                <c:pt idx="4">
                  <c:v>219</c:v>
                </c:pt>
                <c:pt idx="5">
                  <c:v>98</c:v>
                </c:pt>
                <c:pt idx="6">
                  <c:v>3</c:v>
                </c:pt>
                <c:pt idx="7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8-4DA7-9495-00A95F06B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9.5'!$U$4:$Y$4</c:f>
              <c:numCache>
                <c:formatCode>#,##0</c:formatCode>
                <c:ptCount val="5"/>
                <c:pt idx="1">
                  <c:v>304</c:v>
                </c:pt>
                <c:pt idx="2">
                  <c:v>271</c:v>
                </c:pt>
                <c:pt idx="3">
                  <c:v>359</c:v>
                </c:pt>
                <c:pt idx="4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F-47A1-99C1-FDAB2C2B2768}"/>
            </c:ext>
          </c:extLst>
        </c:ser>
        <c:ser>
          <c:idx val="1"/>
          <c:order val="1"/>
          <c:tx>
            <c:strRef>
              <c:f>'Table 9.5'!$S$7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9.5'!$U$7:$Y$7</c:f>
              <c:numCache>
                <c:formatCode>#,##0</c:formatCode>
                <c:ptCount val="5"/>
                <c:pt idx="1">
                  <c:v>201</c:v>
                </c:pt>
                <c:pt idx="2">
                  <c:v>168</c:v>
                </c:pt>
                <c:pt idx="3">
                  <c:v>219</c:v>
                </c:pt>
                <c:pt idx="4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F-47A1-99C1-FDAB2C2B2768}"/>
            </c:ext>
          </c:extLst>
        </c:ser>
        <c:ser>
          <c:idx val="2"/>
          <c:order val="2"/>
          <c:tx>
            <c:strRef>
              <c:f>'Table 9.5'!$S$11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9.5'!$U$11:$Y$11</c:f>
              <c:numCache>
                <c:formatCode>#,##0</c:formatCode>
                <c:ptCount val="5"/>
                <c:pt idx="1">
                  <c:v>236</c:v>
                </c:pt>
                <c:pt idx="2">
                  <c:v>217</c:v>
                </c:pt>
                <c:pt idx="3">
                  <c:v>278</c:v>
                </c:pt>
                <c:pt idx="4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0F-47A1-99C1-FDAB2C2B2768}"/>
            </c:ext>
          </c:extLst>
        </c:ser>
        <c:ser>
          <c:idx val="3"/>
          <c:order val="3"/>
          <c:tx>
            <c:strRef>
              <c:f>'Table 9.5'!$S$12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9.5'!$U$12:$Y$12</c:f>
              <c:numCache>
                <c:formatCode>#,##0</c:formatCode>
                <c:ptCount val="5"/>
                <c:pt idx="1">
                  <c:v>64</c:v>
                </c:pt>
                <c:pt idx="2">
                  <c:v>58</c:v>
                </c:pt>
                <c:pt idx="3">
                  <c:v>79</c:v>
                </c:pt>
                <c:pt idx="4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0F-47A1-99C1-FDAB2C2B2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9.41'!$V$8:$Z$8</c:f>
              <c:numCache>
                <c:formatCode>#,##0</c:formatCode>
                <c:ptCount val="5"/>
                <c:pt idx="0">
                  <c:v>41128</c:v>
                </c:pt>
                <c:pt idx="1">
                  <c:v>41803</c:v>
                </c:pt>
                <c:pt idx="2">
                  <c:v>41855.769999999997</c:v>
                </c:pt>
                <c:pt idx="3">
                  <c:v>44999</c:v>
                </c:pt>
                <c:pt idx="4">
                  <c:v>45973.26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E-43CE-ABE3-DDDE45FEA6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E-43CE-ABE3-DDDE45FEA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9.42'!$U$4:$Y$4</c:f>
              <c:numCache>
                <c:formatCode>#,##0</c:formatCode>
                <c:ptCount val="5"/>
                <c:pt idx="1">
                  <c:v>100808</c:v>
                </c:pt>
                <c:pt idx="2">
                  <c:v>101220</c:v>
                </c:pt>
                <c:pt idx="3">
                  <c:v>104045</c:v>
                </c:pt>
                <c:pt idx="4">
                  <c:v>110014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1-4EA0-A16C-4BC210154C4F}"/>
            </c:ext>
          </c:extLst>
        </c:ser>
        <c:ser>
          <c:idx val="1"/>
          <c:order val="1"/>
          <c:tx>
            <c:strRef>
              <c:f>'Table 9.42'!$S$7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9.42'!$U$7:$Y$7</c:f>
              <c:numCache>
                <c:formatCode>#,##0</c:formatCode>
                <c:ptCount val="5"/>
                <c:pt idx="1">
                  <c:v>68932</c:v>
                </c:pt>
                <c:pt idx="2">
                  <c:v>69701</c:v>
                </c:pt>
                <c:pt idx="3">
                  <c:v>72935</c:v>
                </c:pt>
                <c:pt idx="4">
                  <c:v>74960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1-4EA0-A16C-4BC210154C4F}"/>
            </c:ext>
          </c:extLst>
        </c:ser>
        <c:ser>
          <c:idx val="2"/>
          <c:order val="2"/>
          <c:tx>
            <c:strRef>
              <c:f>'Table 9.42'!$S$11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9.42'!$U$11:$Y$11</c:f>
              <c:numCache>
                <c:formatCode>#,##0</c:formatCode>
                <c:ptCount val="5"/>
                <c:pt idx="1">
                  <c:v>92318</c:v>
                </c:pt>
                <c:pt idx="2">
                  <c:v>93366</c:v>
                </c:pt>
                <c:pt idx="3">
                  <c:v>95575</c:v>
                </c:pt>
                <c:pt idx="4">
                  <c:v>101103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51-4EA0-A16C-4BC210154C4F}"/>
            </c:ext>
          </c:extLst>
        </c:ser>
        <c:ser>
          <c:idx val="3"/>
          <c:order val="3"/>
          <c:tx>
            <c:strRef>
              <c:f>'Table 9.42'!$S$12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9.42'!$U$12:$Y$12</c:f>
              <c:numCache>
                <c:formatCode>#,##0</c:formatCode>
                <c:ptCount val="5"/>
                <c:pt idx="1">
                  <c:v>8487</c:v>
                </c:pt>
                <c:pt idx="2">
                  <c:v>7857</c:v>
                </c:pt>
                <c:pt idx="3">
                  <c:v>8468</c:v>
                </c:pt>
                <c:pt idx="4">
                  <c:v>8911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51-4EA0-A16C-4BC210154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9.42'!$AB$15:$AB$33</c:f>
              <c:numCache>
                <c:formatCode>0.0%</c:formatCode>
                <c:ptCount val="19"/>
                <c:pt idx="0">
                  <c:v>2.9402487574912834E-2</c:v>
                </c:pt>
                <c:pt idx="1">
                  <c:v>5.9359095675302419E-2</c:v>
                </c:pt>
                <c:pt idx="2">
                  <c:v>5.946991978039777E-2</c:v>
                </c:pt>
                <c:pt idx="3">
                  <c:v>7.1524172442307531E-3</c:v>
                </c:pt>
                <c:pt idx="4">
                  <c:v>8.5999505553992647E-2</c:v>
                </c:pt>
                <c:pt idx="5">
                  <c:v>4.9691823738523308E-2</c:v>
                </c:pt>
                <c:pt idx="6">
                  <c:v>9.5709402146577666E-2</c:v>
                </c:pt>
                <c:pt idx="7">
                  <c:v>7.4627247384977363E-2</c:v>
                </c:pt>
                <c:pt idx="8">
                  <c:v>4.7432716980810377E-2</c:v>
                </c:pt>
                <c:pt idx="9">
                  <c:v>2.6256787976437091E-3</c:v>
                </c:pt>
                <c:pt idx="10">
                  <c:v>2.3204862620734339E-2</c:v>
                </c:pt>
                <c:pt idx="11">
                  <c:v>2.302583906634954E-2</c:v>
                </c:pt>
                <c:pt idx="12">
                  <c:v>6.2521845136100526E-2</c:v>
                </c:pt>
                <c:pt idx="13">
                  <c:v>8.1302268484181997E-2</c:v>
                </c:pt>
                <c:pt idx="14">
                  <c:v>3.1763893506559934E-2</c:v>
                </c:pt>
                <c:pt idx="15">
                  <c:v>5.3442793449442895E-2</c:v>
                </c:pt>
                <c:pt idx="16">
                  <c:v>0.10845417423254307</c:v>
                </c:pt>
                <c:pt idx="17">
                  <c:v>1.0724363400765539E-2</c:v>
                </c:pt>
                <c:pt idx="18">
                  <c:v>6.4670127788718113E-2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F-4CBB-930F-79CB65A3F9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F-4CBB-930F-79CB65A3F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9.42'!$Y$44:$Y$60</c:f>
              <c:numCache>
                <c:formatCode>#,##0</c:formatCode>
                <c:ptCount val="17"/>
                <c:pt idx="0">
                  <c:v>142</c:v>
                </c:pt>
                <c:pt idx="1">
                  <c:v>1635</c:v>
                </c:pt>
                <c:pt idx="2">
                  <c:v>3535</c:v>
                </c:pt>
                <c:pt idx="3">
                  <c:v>4937</c:v>
                </c:pt>
                <c:pt idx="4">
                  <c:v>6838</c:v>
                </c:pt>
                <c:pt idx="5">
                  <c:v>6392</c:v>
                </c:pt>
                <c:pt idx="6">
                  <c:v>6282</c:v>
                </c:pt>
                <c:pt idx="7">
                  <c:v>5586</c:v>
                </c:pt>
                <c:pt idx="8">
                  <c:v>5451</c:v>
                </c:pt>
                <c:pt idx="9">
                  <c:v>5535</c:v>
                </c:pt>
                <c:pt idx="10">
                  <c:v>5055</c:v>
                </c:pt>
                <c:pt idx="11">
                  <c:v>4035</c:v>
                </c:pt>
                <c:pt idx="12">
                  <c:v>2018</c:v>
                </c:pt>
                <c:pt idx="13">
                  <c:v>685</c:v>
                </c:pt>
                <c:pt idx="14">
                  <c:v>265</c:v>
                </c:pt>
                <c:pt idx="15">
                  <c:v>106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A-4B84-B90A-651F05DAD94C}"/>
            </c:ext>
          </c:extLst>
        </c:ser>
        <c:ser>
          <c:idx val="1"/>
          <c:order val="1"/>
          <c:tx>
            <c:strRef>
              <c:f>'Table 9.42'!$S$62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9.42'!$Y$63:$Y$79</c:f>
              <c:numCache>
                <c:formatCode>#,##0</c:formatCode>
                <c:ptCount val="17"/>
                <c:pt idx="0">
                  <c:v>221</c:v>
                </c:pt>
                <c:pt idx="1">
                  <c:v>2017</c:v>
                </c:pt>
                <c:pt idx="2">
                  <c:v>3716</c:v>
                </c:pt>
                <c:pt idx="3">
                  <c:v>4728</c:v>
                </c:pt>
                <c:pt idx="4">
                  <c:v>5507</c:v>
                </c:pt>
                <c:pt idx="5">
                  <c:v>5267</c:v>
                </c:pt>
                <c:pt idx="6">
                  <c:v>5373</c:v>
                </c:pt>
                <c:pt idx="7">
                  <c:v>4846</c:v>
                </c:pt>
                <c:pt idx="8">
                  <c:v>5052</c:v>
                </c:pt>
                <c:pt idx="9">
                  <c:v>5018</c:v>
                </c:pt>
                <c:pt idx="10">
                  <c:v>4418</c:v>
                </c:pt>
                <c:pt idx="11">
                  <c:v>3028</c:v>
                </c:pt>
                <c:pt idx="12">
                  <c:v>1333</c:v>
                </c:pt>
                <c:pt idx="13">
                  <c:v>433</c:v>
                </c:pt>
                <c:pt idx="14">
                  <c:v>193</c:v>
                </c:pt>
                <c:pt idx="15">
                  <c:v>78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A-4B84-B90A-651F05DAD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9.42'!$Y$83:$Y$90</c:f>
              <c:numCache>
                <c:formatCode>#,##0</c:formatCode>
                <c:ptCount val="8"/>
                <c:pt idx="0">
                  <c:v>3016</c:v>
                </c:pt>
                <c:pt idx="1">
                  <c:v>3211</c:v>
                </c:pt>
                <c:pt idx="2">
                  <c:v>12012</c:v>
                </c:pt>
                <c:pt idx="3">
                  <c:v>1202</c:v>
                </c:pt>
                <c:pt idx="4">
                  <c:v>941</c:v>
                </c:pt>
                <c:pt idx="5">
                  <c:v>1409</c:v>
                </c:pt>
                <c:pt idx="6">
                  <c:v>7186</c:v>
                </c:pt>
                <c:pt idx="7">
                  <c:v>5055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08-4E31-97FA-BC8806520562}"/>
            </c:ext>
          </c:extLst>
        </c:ser>
        <c:ser>
          <c:idx val="1"/>
          <c:order val="1"/>
          <c:tx>
            <c:strRef>
              <c:f>'Table 9.42'!$S$92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9.42'!$Y$93:$Y$100</c:f>
              <c:numCache>
                <c:formatCode>#,##0</c:formatCode>
                <c:ptCount val="8"/>
                <c:pt idx="0">
                  <c:v>2363</c:v>
                </c:pt>
                <c:pt idx="1">
                  <c:v>5926</c:v>
                </c:pt>
                <c:pt idx="2">
                  <c:v>1580</c:v>
                </c:pt>
                <c:pt idx="3">
                  <c:v>5211</c:v>
                </c:pt>
                <c:pt idx="4">
                  <c:v>6451</c:v>
                </c:pt>
                <c:pt idx="5">
                  <c:v>3912</c:v>
                </c:pt>
                <c:pt idx="6">
                  <c:v>1308</c:v>
                </c:pt>
                <c:pt idx="7">
                  <c:v>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08-4E31-97FA-BC880652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9.42'!$U$8:$Y$8</c:f>
              <c:numCache>
                <c:formatCode>#,##0</c:formatCode>
                <c:ptCount val="5"/>
                <c:pt idx="1">
                  <c:v>51367.69</c:v>
                </c:pt>
                <c:pt idx="2">
                  <c:v>52331</c:v>
                </c:pt>
                <c:pt idx="3">
                  <c:v>52227.91</c:v>
                </c:pt>
                <c:pt idx="4">
                  <c:v>52637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2-47E1-BF77-7CFD78FAC9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E2-47E1-BF77-7CFD78FAC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9.42'!$V$4:$Z$4</c:f>
              <c:numCache>
                <c:formatCode>#,##0</c:formatCode>
                <c:ptCount val="5"/>
                <c:pt idx="0">
                  <c:v>100808</c:v>
                </c:pt>
                <c:pt idx="1">
                  <c:v>101220</c:v>
                </c:pt>
                <c:pt idx="2">
                  <c:v>104045</c:v>
                </c:pt>
                <c:pt idx="3">
                  <c:v>110014</c:v>
                </c:pt>
                <c:pt idx="4">
                  <c:v>117304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F-418A-AB09-28BA7BD95363}"/>
            </c:ext>
          </c:extLst>
        </c:ser>
        <c:ser>
          <c:idx val="1"/>
          <c:order val="1"/>
          <c:tx>
            <c:strRef>
              <c:f>'Table 9.42'!$S$7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9.42'!$V$7:$Z$7</c:f>
              <c:numCache>
                <c:formatCode>#,##0</c:formatCode>
                <c:ptCount val="5"/>
                <c:pt idx="0">
                  <c:v>68932</c:v>
                </c:pt>
                <c:pt idx="1">
                  <c:v>69701</c:v>
                </c:pt>
                <c:pt idx="2">
                  <c:v>72935</c:v>
                </c:pt>
                <c:pt idx="3">
                  <c:v>74960</c:v>
                </c:pt>
                <c:pt idx="4">
                  <c:v>77770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F-418A-AB09-28BA7BD95363}"/>
            </c:ext>
          </c:extLst>
        </c:ser>
        <c:ser>
          <c:idx val="2"/>
          <c:order val="2"/>
          <c:tx>
            <c:strRef>
              <c:f>'Table 9.42'!$S$11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9.42'!$V$11:$Z$11</c:f>
              <c:numCache>
                <c:formatCode>#,##0</c:formatCode>
                <c:ptCount val="5"/>
                <c:pt idx="0">
                  <c:v>92318</c:v>
                </c:pt>
                <c:pt idx="1">
                  <c:v>93366</c:v>
                </c:pt>
                <c:pt idx="2">
                  <c:v>95575</c:v>
                </c:pt>
                <c:pt idx="3">
                  <c:v>101103</c:v>
                </c:pt>
                <c:pt idx="4">
                  <c:v>108210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F-418A-AB09-28BA7BD95363}"/>
            </c:ext>
          </c:extLst>
        </c:ser>
        <c:ser>
          <c:idx val="3"/>
          <c:order val="3"/>
          <c:tx>
            <c:strRef>
              <c:f>'Table 9.42'!$S$12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9.42'!$V$12:$Z$12</c:f>
              <c:numCache>
                <c:formatCode>#,##0</c:formatCode>
                <c:ptCount val="5"/>
                <c:pt idx="0">
                  <c:v>8487</c:v>
                </c:pt>
                <c:pt idx="1">
                  <c:v>7857</c:v>
                </c:pt>
                <c:pt idx="2">
                  <c:v>8468</c:v>
                </c:pt>
                <c:pt idx="3">
                  <c:v>8911</c:v>
                </c:pt>
                <c:pt idx="4">
                  <c:v>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4F-418A-AB09-28BA7BD9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9.42'!$AB$15:$AB$33</c:f>
              <c:numCache>
                <c:formatCode>0.0%</c:formatCode>
                <c:ptCount val="19"/>
                <c:pt idx="0">
                  <c:v>2.9402487574912834E-2</c:v>
                </c:pt>
                <c:pt idx="1">
                  <c:v>5.9359095675302419E-2</c:v>
                </c:pt>
                <c:pt idx="2">
                  <c:v>5.946991978039777E-2</c:v>
                </c:pt>
                <c:pt idx="3">
                  <c:v>7.1524172442307531E-3</c:v>
                </c:pt>
                <c:pt idx="4">
                  <c:v>8.5999505553992647E-2</c:v>
                </c:pt>
                <c:pt idx="5">
                  <c:v>4.9691823738523308E-2</c:v>
                </c:pt>
                <c:pt idx="6">
                  <c:v>9.5709402146577666E-2</c:v>
                </c:pt>
                <c:pt idx="7">
                  <c:v>7.4627247384977363E-2</c:v>
                </c:pt>
                <c:pt idx="8">
                  <c:v>4.7432716980810377E-2</c:v>
                </c:pt>
                <c:pt idx="9">
                  <c:v>2.6256787976437091E-3</c:v>
                </c:pt>
                <c:pt idx="10">
                  <c:v>2.3204862620734339E-2</c:v>
                </c:pt>
                <c:pt idx="11">
                  <c:v>2.302583906634954E-2</c:v>
                </c:pt>
                <c:pt idx="12">
                  <c:v>6.2521845136100526E-2</c:v>
                </c:pt>
                <c:pt idx="13">
                  <c:v>8.1302268484181997E-2</c:v>
                </c:pt>
                <c:pt idx="14">
                  <c:v>3.1763893506559934E-2</c:v>
                </c:pt>
                <c:pt idx="15">
                  <c:v>5.3442793449442895E-2</c:v>
                </c:pt>
                <c:pt idx="16">
                  <c:v>0.10845417423254307</c:v>
                </c:pt>
                <c:pt idx="17">
                  <c:v>1.0724363400765539E-2</c:v>
                </c:pt>
                <c:pt idx="18">
                  <c:v>6.4670127788718113E-2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2-41B5-A751-00F964E801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2-41B5-A751-00F964E80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9.42'!$Z$44:$Z$60</c:f>
              <c:numCache>
                <c:formatCode>#,##0</c:formatCode>
                <c:ptCount val="17"/>
                <c:pt idx="0">
                  <c:v>170</c:v>
                </c:pt>
                <c:pt idx="1">
                  <c:v>2035</c:v>
                </c:pt>
                <c:pt idx="2">
                  <c:v>3789</c:v>
                </c:pt>
                <c:pt idx="3">
                  <c:v>5304</c:v>
                </c:pt>
                <c:pt idx="4">
                  <c:v>7196</c:v>
                </c:pt>
                <c:pt idx="5">
                  <c:v>6779</c:v>
                </c:pt>
                <c:pt idx="6">
                  <c:v>6626</c:v>
                </c:pt>
                <c:pt idx="7">
                  <c:v>5974</c:v>
                </c:pt>
                <c:pt idx="8">
                  <c:v>5677</c:v>
                </c:pt>
                <c:pt idx="9">
                  <c:v>5786</c:v>
                </c:pt>
                <c:pt idx="10">
                  <c:v>5318</c:v>
                </c:pt>
                <c:pt idx="11">
                  <c:v>4254</c:v>
                </c:pt>
                <c:pt idx="12">
                  <c:v>2234</c:v>
                </c:pt>
                <c:pt idx="13">
                  <c:v>787</c:v>
                </c:pt>
                <c:pt idx="14">
                  <c:v>268</c:v>
                </c:pt>
                <c:pt idx="15">
                  <c:v>102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A-459F-A180-CD9F012AD22E}"/>
            </c:ext>
          </c:extLst>
        </c:ser>
        <c:ser>
          <c:idx val="1"/>
          <c:order val="1"/>
          <c:tx>
            <c:strRef>
              <c:f>'Table 9.42'!$S$62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9.42'!$Z$63:$Z$79</c:f>
              <c:numCache>
                <c:formatCode>#,##0</c:formatCode>
                <c:ptCount val="17"/>
                <c:pt idx="0">
                  <c:v>282</c:v>
                </c:pt>
                <c:pt idx="1">
                  <c:v>2266</c:v>
                </c:pt>
                <c:pt idx="2">
                  <c:v>4073</c:v>
                </c:pt>
                <c:pt idx="3">
                  <c:v>4884</c:v>
                </c:pt>
                <c:pt idx="4">
                  <c:v>5746</c:v>
                </c:pt>
                <c:pt idx="5">
                  <c:v>5850</c:v>
                </c:pt>
                <c:pt idx="6">
                  <c:v>5889</c:v>
                </c:pt>
                <c:pt idx="7">
                  <c:v>5290</c:v>
                </c:pt>
                <c:pt idx="8">
                  <c:v>5199</c:v>
                </c:pt>
                <c:pt idx="9">
                  <c:v>5280</c:v>
                </c:pt>
                <c:pt idx="10">
                  <c:v>4470</c:v>
                </c:pt>
                <c:pt idx="11">
                  <c:v>3299</c:v>
                </c:pt>
                <c:pt idx="12">
                  <c:v>1427</c:v>
                </c:pt>
                <c:pt idx="13">
                  <c:v>485</c:v>
                </c:pt>
                <c:pt idx="14">
                  <c:v>207</c:v>
                </c:pt>
                <c:pt idx="15">
                  <c:v>77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A-459F-A180-CD9F012AD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9.42'!$Z$83:$Z$90</c:f>
              <c:numCache>
                <c:formatCode>#,##0</c:formatCode>
                <c:ptCount val="8"/>
                <c:pt idx="0">
                  <c:v>3004</c:v>
                </c:pt>
                <c:pt idx="1">
                  <c:v>3270</c:v>
                </c:pt>
                <c:pt idx="2">
                  <c:v>12235</c:v>
                </c:pt>
                <c:pt idx="3">
                  <c:v>1321</c:v>
                </c:pt>
                <c:pt idx="4">
                  <c:v>967</c:v>
                </c:pt>
                <c:pt idx="5">
                  <c:v>1515</c:v>
                </c:pt>
                <c:pt idx="6">
                  <c:v>7276</c:v>
                </c:pt>
                <c:pt idx="7">
                  <c:v>5225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7-484F-87EB-C57877760E33}"/>
            </c:ext>
          </c:extLst>
        </c:ser>
        <c:ser>
          <c:idx val="1"/>
          <c:order val="1"/>
          <c:tx>
            <c:strRef>
              <c:f>'Table 9.42'!$S$92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9.42'!$Z$93:$Z$100</c:f>
              <c:numCache>
                <c:formatCode>#,##0</c:formatCode>
                <c:ptCount val="8"/>
                <c:pt idx="0">
                  <c:v>2428</c:v>
                </c:pt>
                <c:pt idx="1">
                  <c:v>6170</c:v>
                </c:pt>
                <c:pt idx="2">
                  <c:v>1677</c:v>
                </c:pt>
                <c:pt idx="3">
                  <c:v>5501</c:v>
                </c:pt>
                <c:pt idx="4">
                  <c:v>6588</c:v>
                </c:pt>
                <c:pt idx="5">
                  <c:v>4001</c:v>
                </c:pt>
                <c:pt idx="6">
                  <c:v>1372</c:v>
                </c:pt>
                <c:pt idx="7">
                  <c:v>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F7-484F-87EB-C57877760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9.5'!$AB$15:$AB$33</c:f>
              <c:numCache>
                <c:formatCode>0.0%</c:formatCode>
                <c:ptCount val="19"/>
                <c:pt idx="0">
                  <c:v>0.30484330484330485</c:v>
                </c:pt>
                <c:pt idx="1">
                  <c:v>2.564102564102564E-2</c:v>
                </c:pt>
                <c:pt idx="2">
                  <c:v>1.9943019943019943E-2</c:v>
                </c:pt>
                <c:pt idx="3">
                  <c:v>2.2792022792022793E-2</c:v>
                </c:pt>
                <c:pt idx="4">
                  <c:v>3.4188034188034191E-2</c:v>
                </c:pt>
                <c:pt idx="5">
                  <c:v>0</c:v>
                </c:pt>
                <c:pt idx="6">
                  <c:v>3.9886039886039885E-2</c:v>
                </c:pt>
                <c:pt idx="7">
                  <c:v>2.8490028490028491E-2</c:v>
                </c:pt>
                <c:pt idx="8">
                  <c:v>2.8490028490028491E-2</c:v>
                </c:pt>
                <c:pt idx="9">
                  <c:v>0</c:v>
                </c:pt>
                <c:pt idx="10">
                  <c:v>0</c:v>
                </c:pt>
                <c:pt idx="11">
                  <c:v>1.1396011396011397E-2</c:v>
                </c:pt>
                <c:pt idx="12">
                  <c:v>4.2735042735042736E-2</c:v>
                </c:pt>
                <c:pt idx="13">
                  <c:v>3.7037037037037035E-2</c:v>
                </c:pt>
                <c:pt idx="14">
                  <c:v>0.21652421652421652</c:v>
                </c:pt>
                <c:pt idx="15">
                  <c:v>5.9829059829059832E-2</c:v>
                </c:pt>
                <c:pt idx="16">
                  <c:v>3.1339031339031341E-2</c:v>
                </c:pt>
                <c:pt idx="17">
                  <c:v>0</c:v>
                </c:pt>
                <c:pt idx="18">
                  <c:v>8.5470085470085479E-3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2-429C-987F-9132AEA519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22-429C-987F-9132AEA51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9.42'!$V$8:$Z$8</c:f>
              <c:numCache>
                <c:formatCode>#,##0</c:formatCode>
                <c:ptCount val="5"/>
                <c:pt idx="0">
                  <c:v>51367.69</c:v>
                </c:pt>
                <c:pt idx="1">
                  <c:v>52331</c:v>
                </c:pt>
                <c:pt idx="2">
                  <c:v>52227.91</c:v>
                </c:pt>
                <c:pt idx="3">
                  <c:v>52637</c:v>
                </c:pt>
                <c:pt idx="4">
                  <c:v>55025.47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B-4D8A-8FE7-668730C91D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0B-4D8A-8FE7-668730C91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9.43'!$U$4:$Y$4</c:f>
              <c:numCache>
                <c:formatCode>#,##0</c:formatCode>
                <c:ptCount val="5"/>
                <c:pt idx="1">
                  <c:v>843</c:v>
                </c:pt>
                <c:pt idx="2">
                  <c:v>496</c:v>
                </c:pt>
                <c:pt idx="3">
                  <c:v>962</c:v>
                </c:pt>
                <c:pt idx="4">
                  <c:v>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2B-4065-ACD6-98D16EAA8309}"/>
            </c:ext>
          </c:extLst>
        </c:ser>
        <c:ser>
          <c:idx val="1"/>
          <c:order val="1"/>
          <c:tx>
            <c:strRef>
              <c:f>'Table 9.43'!$S$7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9.43'!$U$7:$Y$7</c:f>
              <c:numCache>
                <c:formatCode>#,##0</c:formatCode>
                <c:ptCount val="5"/>
                <c:pt idx="1">
                  <c:v>557</c:v>
                </c:pt>
                <c:pt idx="2">
                  <c:v>317</c:v>
                </c:pt>
                <c:pt idx="3">
                  <c:v>610</c:v>
                </c:pt>
                <c:pt idx="4">
                  <c:v>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2B-4065-ACD6-98D16EAA8309}"/>
            </c:ext>
          </c:extLst>
        </c:ser>
        <c:ser>
          <c:idx val="2"/>
          <c:order val="2"/>
          <c:tx>
            <c:strRef>
              <c:f>'Table 9.43'!$S$11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9.43'!$U$11:$Y$11</c:f>
              <c:numCache>
                <c:formatCode>#,##0</c:formatCode>
                <c:ptCount val="5"/>
                <c:pt idx="1">
                  <c:v>608</c:v>
                </c:pt>
                <c:pt idx="2">
                  <c:v>372</c:v>
                </c:pt>
                <c:pt idx="3">
                  <c:v>718</c:v>
                </c:pt>
                <c:pt idx="4">
                  <c:v>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2B-4065-ACD6-98D16EAA8309}"/>
            </c:ext>
          </c:extLst>
        </c:ser>
        <c:ser>
          <c:idx val="3"/>
          <c:order val="3"/>
          <c:tx>
            <c:strRef>
              <c:f>'Table 9.43'!$S$12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9.43'!$U$12:$Y$12</c:f>
              <c:numCache>
                <c:formatCode>#,##0</c:formatCode>
                <c:ptCount val="5"/>
                <c:pt idx="1">
                  <c:v>234</c:v>
                </c:pt>
                <c:pt idx="2">
                  <c:v>122</c:v>
                </c:pt>
                <c:pt idx="3">
                  <c:v>244</c:v>
                </c:pt>
                <c:pt idx="4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2B-4065-ACD6-98D16EAA8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9.43'!$AB$15:$AB$33</c:f>
              <c:numCache>
                <c:formatCode>0.0%</c:formatCode>
                <c:ptCount val="19"/>
                <c:pt idx="0">
                  <c:v>0.36098130841121495</c:v>
                </c:pt>
                <c:pt idx="1">
                  <c:v>7.0093457943925233E-3</c:v>
                </c:pt>
                <c:pt idx="2">
                  <c:v>1.7523364485981307E-2</c:v>
                </c:pt>
                <c:pt idx="3">
                  <c:v>9.3457943925233638E-3</c:v>
                </c:pt>
                <c:pt idx="4">
                  <c:v>9.11214953271028E-2</c:v>
                </c:pt>
                <c:pt idx="5">
                  <c:v>1.8691588785046728E-2</c:v>
                </c:pt>
                <c:pt idx="6">
                  <c:v>4.4392523364485979E-2</c:v>
                </c:pt>
                <c:pt idx="7">
                  <c:v>4.4392523364485979E-2</c:v>
                </c:pt>
                <c:pt idx="8">
                  <c:v>1.9859813084112148E-2</c:v>
                </c:pt>
                <c:pt idx="9">
                  <c:v>0</c:v>
                </c:pt>
                <c:pt idx="10">
                  <c:v>1.4018691588785047E-2</c:v>
                </c:pt>
                <c:pt idx="11">
                  <c:v>1.5186915887850467E-2</c:v>
                </c:pt>
                <c:pt idx="12">
                  <c:v>1.7523364485981307E-2</c:v>
                </c:pt>
                <c:pt idx="13">
                  <c:v>2.6869158878504672E-2</c:v>
                </c:pt>
                <c:pt idx="14">
                  <c:v>0.10280373831775701</c:v>
                </c:pt>
                <c:pt idx="15">
                  <c:v>2.6869158878504672E-2</c:v>
                </c:pt>
                <c:pt idx="16">
                  <c:v>4.6728971962616821E-2</c:v>
                </c:pt>
                <c:pt idx="17">
                  <c:v>8.1775700934579431E-3</c:v>
                </c:pt>
                <c:pt idx="18">
                  <c:v>1.4018691588785047E-2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9-48D7-95DC-646DD55518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9-48D7-95DC-646DD5551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9.43'!$Y$44:$Y$60</c:f>
              <c:numCache>
                <c:formatCode>#,##0</c:formatCode>
                <c:ptCount val="17"/>
                <c:pt idx="0">
                  <c:v>2</c:v>
                </c:pt>
                <c:pt idx="1">
                  <c:v>13</c:v>
                </c:pt>
                <c:pt idx="2">
                  <c:v>36</c:v>
                </c:pt>
                <c:pt idx="3">
                  <c:v>52</c:v>
                </c:pt>
                <c:pt idx="4">
                  <c:v>39</c:v>
                </c:pt>
                <c:pt idx="5">
                  <c:v>66</c:v>
                </c:pt>
                <c:pt idx="6">
                  <c:v>40</c:v>
                </c:pt>
                <c:pt idx="7">
                  <c:v>23</c:v>
                </c:pt>
                <c:pt idx="8">
                  <c:v>32</c:v>
                </c:pt>
                <c:pt idx="9">
                  <c:v>32</c:v>
                </c:pt>
                <c:pt idx="10">
                  <c:v>42</c:v>
                </c:pt>
                <c:pt idx="11">
                  <c:v>28</c:v>
                </c:pt>
                <c:pt idx="12">
                  <c:v>9</c:v>
                </c:pt>
                <c:pt idx="13">
                  <c:v>11</c:v>
                </c:pt>
                <c:pt idx="14">
                  <c:v>9</c:v>
                </c:pt>
                <c:pt idx="15">
                  <c:v>4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D-44FF-8EB1-6A8607853D4C}"/>
            </c:ext>
          </c:extLst>
        </c:ser>
        <c:ser>
          <c:idx val="1"/>
          <c:order val="1"/>
          <c:tx>
            <c:strRef>
              <c:f>'Table 9.43'!$S$62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9.43'!$Y$63:$Y$79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37</c:v>
                </c:pt>
                <c:pt idx="3">
                  <c:v>65</c:v>
                </c:pt>
                <c:pt idx="4">
                  <c:v>77</c:v>
                </c:pt>
                <c:pt idx="5">
                  <c:v>63</c:v>
                </c:pt>
                <c:pt idx="6">
                  <c:v>34</c:v>
                </c:pt>
                <c:pt idx="7">
                  <c:v>27</c:v>
                </c:pt>
                <c:pt idx="8">
                  <c:v>29</c:v>
                </c:pt>
                <c:pt idx="9">
                  <c:v>21</c:v>
                </c:pt>
                <c:pt idx="10">
                  <c:v>36</c:v>
                </c:pt>
                <c:pt idx="11">
                  <c:v>19</c:v>
                </c:pt>
                <c:pt idx="12">
                  <c:v>12</c:v>
                </c:pt>
                <c:pt idx="13">
                  <c:v>13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D-44FF-8EB1-6A8607853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9.43'!$Y$83:$Y$90</c:f>
              <c:numCache>
                <c:formatCode>#,##0</c:formatCode>
                <c:ptCount val="8"/>
                <c:pt idx="0">
                  <c:v>33</c:v>
                </c:pt>
                <c:pt idx="1">
                  <c:v>7</c:v>
                </c:pt>
                <c:pt idx="2">
                  <c:v>37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41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F-426E-8EB1-B74A643D328F}"/>
            </c:ext>
          </c:extLst>
        </c:ser>
        <c:ser>
          <c:idx val="1"/>
          <c:order val="1"/>
          <c:tx>
            <c:strRef>
              <c:f>'Table 9.43'!$S$92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9.43'!$Y$93:$Y$100</c:f>
              <c:numCache>
                <c:formatCode>#,##0</c:formatCode>
                <c:ptCount val="8"/>
                <c:pt idx="0">
                  <c:v>24</c:v>
                </c:pt>
                <c:pt idx="1">
                  <c:v>22</c:v>
                </c:pt>
                <c:pt idx="2">
                  <c:v>14</c:v>
                </c:pt>
                <c:pt idx="3">
                  <c:v>19</c:v>
                </c:pt>
                <c:pt idx="4">
                  <c:v>31</c:v>
                </c:pt>
                <c:pt idx="5">
                  <c:v>7</c:v>
                </c:pt>
                <c:pt idx="6">
                  <c:v>7</c:v>
                </c:pt>
                <c:pt idx="7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1F-426E-8EB1-B74A643D3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9.43'!$U$8:$Y$8</c:f>
              <c:numCache>
                <c:formatCode>#,##0</c:formatCode>
                <c:ptCount val="5"/>
                <c:pt idx="1">
                  <c:v>39447</c:v>
                </c:pt>
                <c:pt idx="2">
                  <c:v>48700</c:v>
                </c:pt>
                <c:pt idx="3">
                  <c:v>43229</c:v>
                </c:pt>
                <c:pt idx="4">
                  <c:v>43228.35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2-43D2-BE11-6B951DF224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C2-43D2-BE11-6B951DF2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9.43'!$V$4:$Z$4</c:f>
              <c:numCache>
                <c:formatCode>#,##0</c:formatCode>
                <c:ptCount val="5"/>
                <c:pt idx="0">
                  <c:v>843</c:v>
                </c:pt>
                <c:pt idx="1">
                  <c:v>496</c:v>
                </c:pt>
                <c:pt idx="2">
                  <c:v>962</c:v>
                </c:pt>
                <c:pt idx="3">
                  <c:v>898</c:v>
                </c:pt>
                <c:pt idx="4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9-4CC9-AD30-B096661B87CA}"/>
            </c:ext>
          </c:extLst>
        </c:ser>
        <c:ser>
          <c:idx val="1"/>
          <c:order val="1"/>
          <c:tx>
            <c:strRef>
              <c:f>'Table 9.43'!$S$7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9.43'!$V$7:$Z$7</c:f>
              <c:numCache>
                <c:formatCode>#,##0</c:formatCode>
                <c:ptCount val="5"/>
                <c:pt idx="0">
                  <c:v>557</c:v>
                </c:pt>
                <c:pt idx="1">
                  <c:v>317</c:v>
                </c:pt>
                <c:pt idx="2">
                  <c:v>610</c:v>
                </c:pt>
                <c:pt idx="3">
                  <c:v>566</c:v>
                </c:pt>
                <c:pt idx="4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9-4CC9-AD30-B096661B87CA}"/>
            </c:ext>
          </c:extLst>
        </c:ser>
        <c:ser>
          <c:idx val="2"/>
          <c:order val="2"/>
          <c:tx>
            <c:strRef>
              <c:f>'Table 9.43'!$S$11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9.43'!$V$11:$Z$11</c:f>
              <c:numCache>
                <c:formatCode>#,##0</c:formatCode>
                <c:ptCount val="5"/>
                <c:pt idx="0">
                  <c:v>608</c:v>
                </c:pt>
                <c:pt idx="1">
                  <c:v>372</c:v>
                </c:pt>
                <c:pt idx="2">
                  <c:v>718</c:v>
                </c:pt>
                <c:pt idx="3">
                  <c:v>666</c:v>
                </c:pt>
                <c:pt idx="4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9-4CC9-AD30-B096661B87CA}"/>
            </c:ext>
          </c:extLst>
        </c:ser>
        <c:ser>
          <c:idx val="3"/>
          <c:order val="3"/>
          <c:tx>
            <c:strRef>
              <c:f>'Table 9.43'!$S$12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9.43'!$V$12:$Z$12</c:f>
              <c:numCache>
                <c:formatCode>#,##0</c:formatCode>
                <c:ptCount val="5"/>
                <c:pt idx="0">
                  <c:v>234</c:v>
                </c:pt>
                <c:pt idx="1">
                  <c:v>122</c:v>
                </c:pt>
                <c:pt idx="2">
                  <c:v>244</c:v>
                </c:pt>
                <c:pt idx="3">
                  <c:v>232</c:v>
                </c:pt>
                <c:pt idx="4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9-4CC9-AD30-B096661B8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9.43'!$AB$15:$AB$33</c:f>
              <c:numCache>
                <c:formatCode>0.0%</c:formatCode>
                <c:ptCount val="19"/>
                <c:pt idx="0">
                  <c:v>0.36098130841121495</c:v>
                </c:pt>
                <c:pt idx="1">
                  <c:v>7.0093457943925233E-3</c:v>
                </c:pt>
                <c:pt idx="2">
                  <c:v>1.7523364485981307E-2</c:v>
                </c:pt>
                <c:pt idx="3">
                  <c:v>9.3457943925233638E-3</c:v>
                </c:pt>
                <c:pt idx="4">
                  <c:v>9.11214953271028E-2</c:v>
                </c:pt>
                <c:pt idx="5">
                  <c:v>1.8691588785046728E-2</c:v>
                </c:pt>
                <c:pt idx="6">
                  <c:v>4.4392523364485979E-2</c:v>
                </c:pt>
                <c:pt idx="7">
                  <c:v>4.4392523364485979E-2</c:v>
                </c:pt>
                <c:pt idx="8">
                  <c:v>1.9859813084112148E-2</c:v>
                </c:pt>
                <c:pt idx="9">
                  <c:v>0</c:v>
                </c:pt>
                <c:pt idx="10">
                  <c:v>1.4018691588785047E-2</c:v>
                </c:pt>
                <c:pt idx="11">
                  <c:v>1.5186915887850467E-2</c:v>
                </c:pt>
                <c:pt idx="12">
                  <c:v>1.7523364485981307E-2</c:v>
                </c:pt>
                <c:pt idx="13">
                  <c:v>2.6869158878504672E-2</c:v>
                </c:pt>
                <c:pt idx="14">
                  <c:v>0.10280373831775701</c:v>
                </c:pt>
                <c:pt idx="15">
                  <c:v>2.6869158878504672E-2</c:v>
                </c:pt>
                <c:pt idx="16">
                  <c:v>4.6728971962616821E-2</c:v>
                </c:pt>
                <c:pt idx="17">
                  <c:v>8.1775700934579431E-3</c:v>
                </c:pt>
                <c:pt idx="18">
                  <c:v>1.4018691588785047E-2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5-4D1F-AD9C-B43D52F47B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5-4D1F-AD9C-B43D52F47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9.43'!$Z$44:$Z$60</c:f>
              <c:numCache>
                <c:formatCode>#,##0</c:formatCode>
                <c:ptCount val="17"/>
                <c:pt idx="0">
                  <c:v>6</c:v>
                </c:pt>
                <c:pt idx="1">
                  <c:v>14</c:v>
                </c:pt>
                <c:pt idx="2">
                  <c:v>25</c:v>
                </c:pt>
                <c:pt idx="3">
                  <c:v>44</c:v>
                </c:pt>
                <c:pt idx="4">
                  <c:v>35</c:v>
                </c:pt>
                <c:pt idx="5">
                  <c:v>56</c:v>
                </c:pt>
                <c:pt idx="6">
                  <c:v>40</c:v>
                </c:pt>
                <c:pt idx="7">
                  <c:v>35</c:v>
                </c:pt>
                <c:pt idx="8">
                  <c:v>29</c:v>
                </c:pt>
                <c:pt idx="9">
                  <c:v>41</c:v>
                </c:pt>
                <c:pt idx="10">
                  <c:v>35</c:v>
                </c:pt>
                <c:pt idx="11">
                  <c:v>31</c:v>
                </c:pt>
                <c:pt idx="12">
                  <c:v>19</c:v>
                </c:pt>
                <c:pt idx="13">
                  <c:v>8</c:v>
                </c:pt>
                <c:pt idx="14">
                  <c:v>5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2-4956-85B2-677A106EB962}"/>
            </c:ext>
          </c:extLst>
        </c:ser>
        <c:ser>
          <c:idx val="1"/>
          <c:order val="1"/>
          <c:tx>
            <c:strRef>
              <c:f>'Table 9.43'!$S$62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9.43'!$Z$63:$Z$79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38</c:v>
                </c:pt>
                <c:pt idx="3">
                  <c:v>38</c:v>
                </c:pt>
                <c:pt idx="4">
                  <c:v>64</c:v>
                </c:pt>
                <c:pt idx="5">
                  <c:v>40</c:v>
                </c:pt>
                <c:pt idx="6">
                  <c:v>48</c:v>
                </c:pt>
                <c:pt idx="7">
                  <c:v>33</c:v>
                </c:pt>
                <c:pt idx="8">
                  <c:v>23</c:v>
                </c:pt>
                <c:pt idx="9">
                  <c:v>30</c:v>
                </c:pt>
                <c:pt idx="10">
                  <c:v>31</c:v>
                </c:pt>
                <c:pt idx="11">
                  <c:v>27</c:v>
                </c:pt>
                <c:pt idx="12">
                  <c:v>12</c:v>
                </c:pt>
                <c:pt idx="13">
                  <c:v>9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2-4956-85B2-677A106EB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9.43'!$Z$83:$Z$90</c:f>
              <c:numCache>
                <c:formatCode>#,##0</c:formatCode>
                <c:ptCount val="8"/>
                <c:pt idx="0">
                  <c:v>32</c:v>
                </c:pt>
                <c:pt idx="1">
                  <c:v>8</c:v>
                </c:pt>
                <c:pt idx="2">
                  <c:v>34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31</c:v>
                </c:pt>
                <c:pt idx="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7-4049-97BF-077A6EBDF7BC}"/>
            </c:ext>
          </c:extLst>
        </c:ser>
        <c:ser>
          <c:idx val="1"/>
          <c:order val="1"/>
          <c:tx>
            <c:strRef>
              <c:f>'Table 9.43'!$S$92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9.43'!$Z$93:$Z$100</c:f>
              <c:numCache>
                <c:formatCode>#,##0</c:formatCode>
                <c:ptCount val="8"/>
                <c:pt idx="0">
                  <c:v>23</c:v>
                </c:pt>
                <c:pt idx="1">
                  <c:v>30</c:v>
                </c:pt>
                <c:pt idx="2">
                  <c:v>15</c:v>
                </c:pt>
                <c:pt idx="3">
                  <c:v>24</c:v>
                </c:pt>
                <c:pt idx="4">
                  <c:v>23</c:v>
                </c:pt>
                <c:pt idx="5">
                  <c:v>10</c:v>
                </c:pt>
                <c:pt idx="6">
                  <c:v>10</c:v>
                </c:pt>
                <c:pt idx="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7-4049-97BF-077A6EBDF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9.5'!$Y$44:$Y$60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20</c:v>
                </c:pt>
                <c:pt idx="4">
                  <c:v>6</c:v>
                </c:pt>
                <c:pt idx="5">
                  <c:v>12</c:v>
                </c:pt>
                <c:pt idx="6">
                  <c:v>14</c:v>
                </c:pt>
                <c:pt idx="7">
                  <c:v>15</c:v>
                </c:pt>
                <c:pt idx="8">
                  <c:v>9</c:v>
                </c:pt>
                <c:pt idx="9">
                  <c:v>11</c:v>
                </c:pt>
                <c:pt idx="10">
                  <c:v>18</c:v>
                </c:pt>
                <c:pt idx="11">
                  <c:v>15</c:v>
                </c:pt>
                <c:pt idx="12">
                  <c:v>6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C-4301-96EC-BB400EEFEDCB}"/>
            </c:ext>
          </c:extLst>
        </c:ser>
        <c:ser>
          <c:idx val="1"/>
          <c:order val="1"/>
          <c:tx>
            <c:strRef>
              <c:f>'Table 9.5'!$S$62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9.5'!$Y$63:$Y$79</c:f>
              <c:numCache>
                <c:formatCode>#,##0</c:formatCode>
                <c:ptCount val="17"/>
                <c:pt idx="0">
                  <c:v>1</c:v>
                </c:pt>
                <c:pt idx="1">
                  <c:v>7</c:v>
                </c:pt>
                <c:pt idx="2">
                  <c:v>16</c:v>
                </c:pt>
                <c:pt idx="3">
                  <c:v>17</c:v>
                </c:pt>
                <c:pt idx="4">
                  <c:v>20</c:v>
                </c:pt>
                <c:pt idx="5">
                  <c:v>15</c:v>
                </c:pt>
                <c:pt idx="6">
                  <c:v>26</c:v>
                </c:pt>
                <c:pt idx="7">
                  <c:v>17</c:v>
                </c:pt>
                <c:pt idx="8">
                  <c:v>16</c:v>
                </c:pt>
                <c:pt idx="9">
                  <c:v>19</c:v>
                </c:pt>
                <c:pt idx="10">
                  <c:v>17</c:v>
                </c:pt>
                <c:pt idx="11">
                  <c:v>7</c:v>
                </c:pt>
                <c:pt idx="12">
                  <c:v>6</c:v>
                </c:pt>
                <c:pt idx="13">
                  <c:v>6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C-4301-96EC-BB400EEFE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9.43'!$V$8:$Z$8</c:f>
              <c:numCache>
                <c:formatCode>#,##0</c:formatCode>
                <c:ptCount val="5"/>
                <c:pt idx="0">
                  <c:v>39447</c:v>
                </c:pt>
                <c:pt idx="1">
                  <c:v>48700</c:v>
                </c:pt>
                <c:pt idx="2">
                  <c:v>43229</c:v>
                </c:pt>
                <c:pt idx="3">
                  <c:v>43228.35</c:v>
                </c:pt>
                <c:pt idx="4">
                  <c:v>49828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B-45A7-A276-63F4633DAC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B-45A7-A276-63F4633DA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9.44'!$U$4:$Y$4</c:f>
              <c:numCache>
                <c:formatCode>#,##0</c:formatCode>
                <c:ptCount val="5"/>
                <c:pt idx="1">
                  <c:v>146</c:v>
                </c:pt>
                <c:pt idx="2">
                  <c:v>170</c:v>
                </c:pt>
                <c:pt idx="3">
                  <c:v>178</c:v>
                </c:pt>
                <c:pt idx="4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5-46C5-BED7-42DF3CCD5D4C}"/>
            </c:ext>
          </c:extLst>
        </c:ser>
        <c:ser>
          <c:idx val="1"/>
          <c:order val="1"/>
          <c:tx>
            <c:strRef>
              <c:f>'Table 9.44'!$S$7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9.44'!$U$7:$Y$7</c:f>
              <c:numCache>
                <c:formatCode>#,##0</c:formatCode>
                <c:ptCount val="5"/>
                <c:pt idx="1">
                  <c:v>98</c:v>
                </c:pt>
                <c:pt idx="2">
                  <c:v>109</c:v>
                </c:pt>
                <c:pt idx="3">
                  <c:v>125</c:v>
                </c:pt>
                <c:pt idx="4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5-46C5-BED7-42DF3CCD5D4C}"/>
            </c:ext>
          </c:extLst>
        </c:ser>
        <c:ser>
          <c:idx val="2"/>
          <c:order val="2"/>
          <c:tx>
            <c:strRef>
              <c:f>'Table 9.44'!$S$11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9.44'!$U$11:$Y$11</c:f>
              <c:numCache>
                <c:formatCode>#,##0</c:formatCode>
                <c:ptCount val="5"/>
                <c:pt idx="1">
                  <c:v>145</c:v>
                </c:pt>
                <c:pt idx="2">
                  <c:v>167</c:v>
                </c:pt>
                <c:pt idx="3">
                  <c:v>173</c:v>
                </c:pt>
                <c:pt idx="4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5-46C5-BED7-42DF3CCD5D4C}"/>
            </c:ext>
          </c:extLst>
        </c:ser>
        <c:ser>
          <c:idx val="3"/>
          <c:order val="3"/>
          <c:tx>
            <c:strRef>
              <c:f>'Table 9.44'!$S$12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9.44'!$U$12:$Y$12</c:f>
              <c:numCache>
                <c:formatCode>#,##0</c:formatCode>
                <c:ptCount val="5"/>
                <c:pt idx="1">
                  <c:v>0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E5-46C5-BED7-42DF3CCD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9.44'!$AB$15:$AB$33</c:f>
              <c:numCache>
                <c:formatCode>0.0%</c:formatCode>
                <c:ptCount val="19"/>
                <c:pt idx="0">
                  <c:v>2.3809523809523808E-2</c:v>
                </c:pt>
                <c:pt idx="1">
                  <c:v>3.3333333333333333E-2</c:v>
                </c:pt>
                <c:pt idx="2">
                  <c:v>0</c:v>
                </c:pt>
                <c:pt idx="3">
                  <c:v>0</c:v>
                </c:pt>
                <c:pt idx="4">
                  <c:v>0.15238095238095239</c:v>
                </c:pt>
                <c:pt idx="5">
                  <c:v>0</c:v>
                </c:pt>
                <c:pt idx="6">
                  <c:v>0</c:v>
                </c:pt>
                <c:pt idx="7">
                  <c:v>6.1904761904761907E-2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5.2380952380952382E-2</c:v>
                </c:pt>
                <c:pt idx="12">
                  <c:v>7.6190476190476197E-2</c:v>
                </c:pt>
                <c:pt idx="13">
                  <c:v>2.8571428571428571E-2</c:v>
                </c:pt>
                <c:pt idx="14">
                  <c:v>0.32857142857142857</c:v>
                </c:pt>
                <c:pt idx="15">
                  <c:v>9.0476190476190474E-2</c:v>
                </c:pt>
                <c:pt idx="16">
                  <c:v>6.1904761904761907E-2</c:v>
                </c:pt>
                <c:pt idx="17">
                  <c:v>0</c:v>
                </c:pt>
                <c:pt idx="18">
                  <c:v>8.5714285714285715E-2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874-829D-E11C0CDC18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874-829D-E11C0CDC1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9.44'!$Y$44:$Y$60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14</c:v>
                </c:pt>
                <c:pt idx="4">
                  <c:v>12</c:v>
                </c:pt>
                <c:pt idx="5">
                  <c:v>11</c:v>
                </c:pt>
                <c:pt idx="6">
                  <c:v>7</c:v>
                </c:pt>
                <c:pt idx="7">
                  <c:v>10</c:v>
                </c:pt>
                <c:pt idx="8">
                  <c:v>12</c:v>
                </c:pt>
                <c:pt idx="9">
                  <c:v>2</c:v>
                </c:pt>
                <c:pt idx="10">
                  <c:v>7</c:v>
                </c:pt>
                <c:pt idx="11">
                  <c:v>6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7-49E7-9A9F-A248183940A7}"/>
            </c:ext>
          </c:extLst>
        </c:ser>
        <c:ser>
          <c:idx val="1"/>
          <c:order val="1"/>
          <c:tx>
            <c:strRef>
              <c:f>'Table 9.44'!$S$62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13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3</c:v>
                </c:pt>
                <c:pt idx="9">
                  <c:v>10</c:v>
                </c:pt>
                <c:pt idx="10">
                  <c:v>4</c:v>
                </c:pt>
                <c:pt idx="11">
                  <c:v>5</c:v>
                </c:pt>
                <c:pt idx="12">
                  <c:v>7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7-49E7-9A9F-A24818394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9.44'!$Y$83:$Y$90</c:f>
              <c:numCache>
                <c:formatCode>#,##0</c:formatCode>
                <c:ptCount val="8"/>
                <c:pt idx="0">
                  <c:v>3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4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8-4882-A652-E3760042067E}"/>
            </c:ext>
          </c:extLst>
        </c:ser>
        <c:ser>
          <c:idx val="1"/>
          <c:order val="1"/>
          <c:tx>
            <c:strRef>
              <c:f>'Table 9.44'!$S$92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9.44'!$Y$93:$Y$100</c:f>
              <c:numCache>
                <c:formatCode>#,##0</c:formatCode>
                <c:ptCount val="8"/>
                <c:pt idx="0">
                  <c:v>7</c:v>
                </c:pt>
                <c:pt idx="1">
                  <c:v>8</c:v>
                </c:pt>
                <c:pt idx="2">
                  <c:v>0</c:v>
                </c:pt>
                <c:pt idx="3">
                  <c:v>10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8-4882-A652-E37600420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9.44'!$U$8:$Y$8</c:f>
              <c:numCache>
                <c:formatCode>#,##0</c:formatCode>
                <c:ptCount val="5"/>
                <c:pt idx="1">
                  <c:v>36955.67</c:v>
                </c:pt>
                <c:pt idx="2">
                  <c:v>32193</c:v>
                </c:pt>
                <c:pt idx="3">
                  <c:v>29820.799999999999</c:v>
                </c:pt>
                <c:pt idx="4">
                  <c:v>30151.82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E-4257-B24E-73A27B3C03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DE-4257-B24E-73A27B3C0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9.44'!$V$4:$Z$4</c:f>
              <c:numCache>
                <c:formatCode>#,##0</c:formatCode>
                <c:ptCount val="5"/>
                <c:pt idx="0">
                  <c:v>146</c:v>
                </c:pt>
                <c:pt idx="1">
                  <c:v>170</c:v>
                </c:pt>
                <c:pt idx="2">
                  <c:v>178</c:v>
                </c:pt>
                <c:pt idx="3">
                  <c:v>184</c:v>
                </c:pt>
                <c:pt idx="4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5-443C-B808-E1FD9E1EB8D5}"/>
            </c:ext>
          </c:extLst>
        </c:ser>
        <c:ser>
          <c:idx val="1"/>
          <c:order val="1"/>
          <c:tx>
            <c:strRef>
              <c:f>'Table 9.44'!$S$7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9.44'!$V$7:$Z$7</c:f>
              <c:numCache>
                <c:formatCode>#,##0</c:formatCode>
                <c:ptCount val="5"/>
                <c:pt idx="0">
                  <c:v>98</c:v>
                </c:pt>
                <c:pt idx="1">
                  <c:v>109</c:v>
                </c:pt>
                <c:pt idx="2">
                  <c:v>125</c:v>
                </c:pt>
                <c:pt idx="3">
                  <c:v>136</c:v>
                </c:pt>
                <c:pt idx="4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5-443C-B808-E1FD9E1EB8D5}"/>
            </c:ext>
          </c:extLst>
        </c:ser>
        <c:ser>
          <c:idx val="2"/>
          <c:order val="2"/>
          <c:tx>
            <c:strRef>
              <c:f>'Table 9.44'!$S$11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9.44'!$V$11:$Z$11</c:f>
              <c:numCache>
                <c:formatCode>#,##0</c:formatCode>
                <c:ptCount val="5"/>
                <c:pt idx="0">
                  <c:v>145</c:v>
                </c:pt>
                <c:pt idx="1">
                  <c:v>167</c:v>
                </c:pt>
                <c:pt idx="2">
                  <c:v>173</c:v>
                </c:pt>
                <c:pt idx="3">
                  <c:v>180</c:v>
                </c:pt>
                <c:pt idx="4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5-443C-B808-E1FD9E1EB8D5}"/>
            </c:ext>
          </c:extLst>
        </c:ser>
        <c:ser>
          <c:idx val="3"/>
          <c:order val="3"/>
          <c:tx>
            <c:strRef>
              <c:f>'Table 9.44'!$S$12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9.44'!$V$12:$Z$12</c:f>
              <c:numCache>
                <c:formatCode>#,##0</c:formatCode>
                <c:ptCount val="5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35-443C-B808-E1FD9E1EB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9.44'!$AB$15:$AB$33</c:f>
              <c:numCache>
                <c:formatCode>0.0%</c:formatCode>
                <c:ptCount val="19"/>
                <c:pt idx="0">
                  <c:v>2.3809523809523808E-2</c:v>
                </c:pt>
                <c:pt idx="1">
                  <c:v>3.3333333333333333E-2</c:v>
                </c:pt>
                <c:pt idx="2">
                  <c:v>0</c:v>
                </c:pt>
                <c:pt idx="3">
                  <c:v>0</c:v>
                </c:pt>
                <c:pt idx="4">
                  <c:v>0.15238095238095239</c:v>
                </c:pt>
                <c:pt idx="5">
                  <c:v>0</c:v>
                </c:pt>
                <c:pt idx="6">
                  <c:v>0</c:v>
                </c:pt>
                <c:pt idx="7">
                  <c:v>6.1904761904761907E-2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5.2380952380952382E-2</c:v>
                </c:pt>
                <c:pt idx="12">
                  <c:v>7.6190476190476197E-2</c:v>
                </c:pt>
                <c:pt idx="13">
                  <c:v>2.8571428571428571E-2</c:v>
                </c:pt>
                <c:pt idx="14">
                  <c:v>0.32857142857142857</c:v>
                </c:pt>
                <c:pt idx="15">
                  <c:v>9.0476190476190474E-2</c:v>
                </c:pt>
                <c:pt idx="16">
                  <c:v>6.1904761904761907E-2</c:v>
                </c:pt>
                <c:pt idx="17">
                  <c:v>0</c:v>
                </c:pt>
                <c:pt idx="18">
                  <c:v>8.5714285714285715E-2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F-4077-9941-CD68B9C526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AF-4077-9941-CD68B9C52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11</c:v>
                </c:pt>
                <c:pt idx="4">
                  <c:v>20</c:v>
                </c:pt>
                <c:pt idx="5">
                  <c:v>17</c:v>
                </c:pt>
                <c:pt idx="6">
                  <c:v>9</c:v>
                </c:pt>
                <c:pt idx="7">
                  <c:v>11</c:v>
                </c:pt>
                <c:pt idx="8">
                  <c:v>9</c:v>
                </c:pt>
                <c:pt idx="9">
                  <c:v>9</c:v>
                </c:pt>
                <c:pt idx="10">
                  <c:v>5</c:v>
                </c:pt>
                <c:pt idx="11">
                  <c:v>11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0-4F18-B06C-AB8300D6DB78}"/>
            </c:ext>
          </c:extLst>
        </c:ser>
        <c:ser>
          <c:idx val="1"/>
          <c:order val="1"/>
          <c:tx>
            <c:strRef>
              <c:f>'Table 9.44'!$S$62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5</c:v>
                </c:pt>
                <c:pt idx="4">
                  <c:v>14</c:v>
                </c:pt>
                <c:pt idx="5">
                  <c:v>9</c:v>
                </c:pt>
                <c:pt idx="6">
                  <c:v>3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13</c:v>
                </c:pt>
                <c:pt idx="12">
                  <c:v>5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0-4F18-B06C-AB8300D6D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9.44'!$Z$83:$Z$90</c:f>
              <c:numCache>
                <c:formatCode>#,##0</c:formatCode>
                <c:ptCount val="8"/>
                <c:pt idx="0">
                  <c:v>4</c:v>
                </c:pt>
                <c:pt idx="1">
                  <c:v>10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  <c:pt idx="5">
                  <c:v>4</c:v>
                </c:pt>
                <c:pt idx="6">
                  <c:v>7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D-4F25-B23F-E7C7B58EF4C3}"/>
            </c:ext>
          </c:extLst>
        </c:ser>
        <c:ser>
          <c:idx val="1"/>
          <c:order val="1"/>
          <c:tx>
            <c:strRef>
              <c:f>'Table 9.44'!$S$92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9.44'!$Z$93:$Z$100</c:f>
              <c:numCache>
                <c:formatCode>#,##0</c:formatCode>
                <c:ptCount val="8"/>
                <c:pt idx="0">
                  <c:v>5</c:v>
                </c:pt>
                <c:pt idx="1">
                  <c:v>15</c:v>
                </c:pt>
                <c:pt idx="2">
                  <c:v>0</c:v>
                </c:pt>
                <c:pt idx="3">
                  <c:v>6</c:v>
                </c:pt>
                <c:pt idx="4">
                  <c:v>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D-4F25-B23F-E7C7B58E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9.5'!$Y$83:$Y$90</c:f>
              <c:numCache>
                <c:formatCode>#,##0</c:formatCode>
                <c:ptCount val="8"/>
                <c:pt idx="0">
                  <c:v>6</c:v>
                </c:pt>
                <c:pt idx="1">
                  <c:v>4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66-472C-8CB4-FE8DC6D736A9}"/>
            </c:ext>
          </c:extLst>
        </c:ser>
        <c:ser>
          <c:idx val="1"/>
          <c:order val="1"/>
          <c:tx>
            <c:strRef>
              <c:f>'Table 9.5'!$S$92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9.5'!$Y$93:$Y$100</c:f>
              <c:numCache>
                <c:formatCode>#,##0</c:formatCode>
                <c:ptCount val="8"/>
                <c:pt idx="0">
                  <c:v>8</c:v>
                </c:pt>
                <c:pt idx="1">
                  <c:v>13</c:v>
                </c:pt>
                <c:pt idx="2">
                  <c:v>7</c:v>
                </c:pt>
                <c:pt idx="3">
                  <c:v>9</c:v>
                </c:pt>
                <c:pt idx="4">
                  <c:v>21</c:v>
                </c:pt>
                <c:pt idx="5">
                  <c:v>0</c:v>
                </c:pt>
                <c:pt idx="6">
                  <c:v>0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66-472C-8CB4-FE8DC6D73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9.44'!$V$8:$Z$8</c:f>
              <c:numCache>
                <c:formatCode>#,##0</c:formatCode>
                <c:ptCount val="5"/>
                <c:pt idx="0">
                  <c:v>36955.67</c:v>
                </c:pt>
                <c:pt idx="1">
                  <c:v>32193</c:v>
                </c:pt>
                <c:pt idx="2">
                  <c:v>29820.799999999999</c:v>
                </c:pt>
                <c:pt idx="3">
                  <c:v>30151.82</c:v>
                </c:pt>
                <c:pt idx="4">
                  <c:v>35149.760000000002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8-4A49-AB36-3EB5F36A4C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8-4A49-AB36-3EB5F36A4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9.45'!$U$4:$Y$4</c:f>
              <c:numCache>
                <c:formatCode>#,##0</c:formatCode>
                <c:ptCount val="5"/>
                <c:pt idx="1">
                  <c:v>11708</c:v>
                </c:pt>
                <c:pt idx="2">
                  <c:v>10769</c:v>
                </c:pt>
                <c:pt idx="3">
                  <c:v>11788</c:v>
                </c:pt>
                <c:pt idx="4">
                  <c:v>12345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0-42DE-925A-AE8E149BEAF8}"/>
            </c:ext>
          </c:extLst>
        </c:ser>
        <c:ser>
          <c:idx val="1"/>
          <c:order val="1"/>
          <c:tx>
            <c:strRef>
              <c:f>'Table 9.45'!$S$7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9.45'!$U$7:$Y$7</c:f>
              <c:numCache>
                <c:formatCode>#,##0</c:formatCode>
                <c:ptCount val="5"/>
                <c:pt idx="1">
                  <c:v>7944</c:v>
                </c:pt>
                <c:pt idx="2">
                  <c:v>7222</c:v>
                </c:pt>
                <c:pt idx="3">
                  <c:v>8070</c:v>
                </c:pt>
                <c:pt idx="4">
                  <c:v>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0-42DE-925A-AE8E149BEAF8}"/>
            </c:ext>
          </c:extLst>
        </c:ser>
        <c:ser>
          <c:idx val="2"/>
          <c:order val="2"/>
          <c:tx>
            <c:strRef>
              <c:f>'Table 9.45'!$S$11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9.45'!$U$11:$Y$11</c:f>
              <c:numCache>
                <c:formatCode>#,##0</c:formatCode>
                <c:ptCount val="5"/>
                <c:pt idx="1">
                  <c:v>9041</c:v>
                </c:pt>
                <c:pt idx="2">
                  <c:v>8701</c:v>
                </c:pt>
                <c:pt idx="3">
                  <c:v>9170</c:v>
                </c:pt>
                <c:pt idx="4">
                  <c:v>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20-42DE-925A-AE8E149BEAF8}"/>
            </c:ext>
          </c:extLst>
        </c:ser>
        <c:ser>
          <c:idx val="3"/>
          <c:order val="3"/>
          <c:tx>
            <c:strRef>
              <c:f>'Table 9.45'!$S$12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9.45'!$U$12:$Y$12</c:f>
              <c:numCache>
                <c:formatCode>#,##0</c:formatCode>
                <c:ptCount val="5"/>
                <c:pt idx="1">
                  <c:v>2666</c:v>
                </c:pt>
                <c:pt idx="2">
                  <c:v>2070</c:v>
                </c:pt>
                <c:pt idx="3">
                  <c:v>2619</c:v>
                </c:pt>
                <c:pt idx="4">
                  <c:v>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20-42DE-925A-AE8E149BE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9.45'!$AB$15:$AB$33</c:f>
              <c:numCache>
                <c:formatCode>0.0%</c:formatCode>
                <c:ptCount val="19"/>
                <c:pt idx="0">
                  <c:v>0.13418783131576864</c:v>
                </c:pt>
                <c:pt idx="1">
                  <c:v>2.4922857821030146E-2</c:v>
                </c:pt>
                <c:pt idx="2">
                  <c:v>4.5414985362766044E-2</c:v>
                </c:pt>
                <c:pt idx="3">
                  <c:v>8.6241000079120191E-3</c:v>
                </c:pt>
                <c:pt idx="4">
                  <c:v>7.2632328507002131E-2</c:v>
                </c:pt>
                <c:pt idx="5">
                  <c:v>3.9718332146530581E-2</c:v>
                </c:pt>
                <c:pt idx="6">
                  <c:v>8.4658596407943668E-2</c:v>
                </c:pt>
                <c:pt idx="7">
                  <c:v>7.2394967956325662E-2</c:v>
                </c:pt>
                <c:pt idx="8">
                  <c:v>3.2755755993353904E-2</c:v>
                </c:pt>
                <c:pt idx="9">
                  <c:v>1.8197642218529947E-3</c:v>
                </c:pt>
                <c:pt idx="10">
                  <c:v>2.0017406440382943E-2</c:v>
                </c:pt>
                <c:pt idx="11">
                  <c:v>1.7881161484294642E-2</c:v>
                </c:pt>
                <c:pt idx="12">
                  <c:v>3.9955692697207057E-2</c:v>
                </c:pt>
                <c:pt idx="13">
                  <c:v>5.6017089959648707E-2</c:v>
                </c:pt>
                <c:pt idx="14">
                  <c:v>5.9577498219795869E-2</c:v>
                </c:pt>
                <c:pt idx="15">
                  <c:v>5.5463248674736926E-2</c:v>
                </c:pt>
                <c:pt idx="16">
                  <c:v>9.533982118838516E-2</c:v>
                </c:pt>
                <c:pt idx="17">
                  <c:v>1.4874594509059261E-2</c:v>
                </c:pt>
                <c:pt idx="18">
                  <c:v>3.9718332146530581E-2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3-4873-B96C-D34BC81D6F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C3-4873-B96C-D34BC81D6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9.45'!$Y$44:$Y$60</c:f>
              <c:numCache>
                <c:formatCode>#,##0</c:formatCode>
                <c:ptCount val="17"/>
                <c:pt idx="0">
                  <c:v>40</c:v>
                </c:pt>
                <c:pt idx="1">
                  <c:v>199</c:v>
                </c:pt>
                <c:pt idx="2">
                  <c:v>507</c:v>
                </c:pt>
                <c:pt idx="3">
                  <c:v>669</c:v>
                </c:pt>
                <c:pt idx="4">
                  <c:v>697</c:v>
                </c:pt>
                <c:pt idx="5">
                  <c:v>612</c:v>
                </c:pt>
                <c:pt idx="6">
                  <c:v>607</c:v>
                </c:pt>
                <c:pt idx="7">
                  <c:v>446</c:v>
                </c:pt>
                <c:pt idx="8">
                  <c:v>507</c:v>
                </c:pt>
                <c:pt idx="9">
                  <c:v>522</c:v>
                </c:pt>
                <c:pt idx="10">
                  <c:v>501</c:v>
                </c:pt>
                <c:pt idx="11">
                  <c:v>421</c:v>
                </c:pt>
                <c:pt idx="12">
                  <c:v>256</c:v>
                </c:pt>
                <c:pt idx="13">
                  <c:v>128</c:v>
                </c:pt>
                <c:pt idx="14">
                  <c:v>92</c:v>
                </c:pt>
                <c:pt idx="15">
                  <c:v>40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B-401F-A974-5E906249B390}"/>
            </c:ext>
          </c:extLst>
        </c:ser>
        <c:ser>
          <c:idx val="1"/>
          <c:order val="1"/>
          <c:tx>
            <c:strRef>
              <c:f>'Table 9.45'!$S$62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9.45'!$Y$63:$Y$79</c:f>
              <c:numCache>
                <c:formatCode>#,##0</c:formatCode>
                <c:ptCount val="17"/>
                <c:pt idx="0">
                  <c:v>38</c:v>
                </c:pt>
                <c:pt idx="1">
                  <c:v>240</c:v>
                </c:pt>
                <c:pt idx="2">
                  <c:v>458</c:v>
                </c:pt>
                <c:pt idx="3">
                  <c:v>609</c:v>
                </c:pt>
                <c:pt idx="4">
                  <c:v>681</c:v>
                </c:pt>
                <c:pt idx="5">
                  <c:v>532</c:v>
                </c:pt>
                <c:pt idx="6">
                  <c:v>606</c:v>
                </c:pt>
                <c:pt idx="7">
                  <c:v>540</c:v>
                </c:pt>
                <c:pt idx="8">
                  <c:v>532</c:v>
                </c:pt>
                <c:pt idx="9">
                  <c:v>567</c:v>
                </c:pt>
                <c:pt idx="10">
                  <c:v>503</c:v>
                </c:pt>
                <c:pt idx="11">
                  <c:v>372</c:v>
                </c:pt>
                <c:pt idx="12">
                  <c:v>170</c:v>
                </c:pt>
                <c:pt idx="13">
                  <c:v>92</c:v>
                </c:pt>
                <c:pt idx="14">
                  <c:v>62</c:v>
                </c:pt>
                <c:pt idx="15">
                  <c:v>27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B-401F-A974-5E906249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9.45'!$Y$83:$Y$90</c:f>
              <c:numCache>
                <c:formatCode>#,##0</c:formatCode>
                <c:ptCount val="8"/>
                <c:pt idx="0">
                  <c:v>367</c:v>
                </c:pt>
                <c:pt idx="1">
                  <c:v>224</c:v>
                </c:pt>
                <c:pt idx="2">
                  <c:v>718</c:v>
                </c:pt>
                <c:pt idx="3">
                  <c:v>141</c:v>
                </c:pt>
                <c:pt idx="4">
                  <c:v>105</c:v>
                </c:pt>
                <c:pt idx="5">
                  <c:v>153</c:v>
                </c:pt>
                <c:pt idx="6">
                  <c:v>484</c:v>
                </c:pt>
                <c:pt idx="7">
                  <c:v>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C-4174-BB5B-B5414EAACC57}"/>
            </c:ext>
          </c:extLst>
        </c:ser>
        <c:ser>
          <c:idx val="1"/>
          <c:order val="1"/>
          <c:tx>
            <c:strRef>
              <c:f>'Table 9.45'!$S$92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9.45'!$Y$93:$Y$100</c:f>
              <c:numCache>
                <c:formatCode>#,##0</c:formatCode>
                <c:ptCount val="8"/>
                <c:pt idx="0">
                  <c:v>266</c:v>
                </c:pt>
                <c:pt idx="1">
                  <c:v>618</c:v>
                </c:pt>
                <c:pt idx="2">
                  <c:v>107</c:v>
                </c:pt>
                <c:pt idx="3">
                  <c:v>503</c:v>
                </c:pt>
                <c:pt idx="4">
                  <c:v>707</c:v>
                </c:pt>
                <c:pt idx="5">
                  <c:v>327</c:v>
                </c:pt>
                <c:pt idx="6">
                  <c:v>45</c:v>
                </c:pt>
                <c:pt idx="7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C-4174-BB5B-B5414EAAC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9.45'!$U$8:$Y$8</c:f>
              <c:numCache>
                <c:formatCode>#,##0</c:formatCode>
                <c:ptCount val="5"/>
                <c:pt idx="1">
                  <c:v>42775.15</c:v>
                </c:pt>
                <c:pt idx="2">
                  <c:v>45023</c:v>
                </c:pt>
                <c:pt idx="3">
                  <c:v>45810.82</c:v>
                </c:pt>
                <c:pt idx="4">
                  <c:v>44241.79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1-4C38-86CC-1B2FFD19D1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1-4C38-86CC-1B2FFD19D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9.45'!$V$4:$Z$4</c:f>
              <c:numCache>
                <c:formatCode>#,##0</c:formatCode>
                <c:ptCount val="5"/>
                <c:pt idx="0">
                  <c:v>11708</c:v>
                </c:pt>
                <c:pt idx="1">
                  <c:v>10769</c:v>
                </c:pt>
                <c:pt idx="2">
                  <c:v>11788</c:v>
                </c:pt>
                <c:pt idx="3">
                  <c:v>12345</c:v>
                </c:pt>
                <c:pt idx="4">
                  <c:v>12637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0-454B-B366-1E33B65F09F0}"/>
            </c:ext>
          </c:extLst>
        </c:ser>
        <c:ser>
          <c:idx val="1"/>
          <c:order val="1"/>
          <c:tx>
            <c:strRef>
              <c:f>'Table 9.45'!$S$7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9.45'!$V$7:$Z$7</c:f>
              <c:numCache>
                <c:formatCode>#,##0</c:formatCode>
                <c:ptCount val="5"/>
                <c:pt idx="0">
                  <c:v>7944</c:v>
                </c:pt>
                <c:pt idx="1">
                  <c:v>7222</c:v>
                </c:pt>
                <c:pt idx="2">
                  <c:v>8070</c:v>
                </c:pt>
                <c:pt idx="3">
                  <c:v>8116</c:v>
                </c:pt>
                <c:pt idx="4">
                  <c:v>8258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0-454B-B366-1E33B65F09F0}"/>
            </c:ext>
          </c:extLst>
        </c:ser>
        <c:ser>
          <c:idx val="2"/>
          <c:order val="2"/>
          <c:tx>
            <c:strRef>
              <c:f>'Table 9.45'!$S$11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9.45'!$V$11:$Z$11</c:f>
              <c:numCache>
                <c:formatCode>#,##0</c:formatCode>
                <c:ptCount val="5"/>
                <c:pt idx="0">
                  <c:v>9041</c:v>
                </c:pt>
                <c:pt idx="1">
                  <c:v>8701</c:v>
                </c:pt>
                <c:pt idx="2">
                  <c:v>9170</c:v>
                </c:pt>
                <c:pt idx="3">
                  <c:v>9749</c:v>
                </c:pt>
                <c:pt idx="4">
                  <c:v>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0-454B-B366-1E33B65F09F0}"/>
            </c:ext>
          </c:extLst>
        </c:ser>
        <c:ser>
          <c:idx val="3"/>
          <c:order val="3"/>
          <c:tx>
            <c:strRef>
              <c:f>'Table 9.45'!$S$12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9.45'!$V$12:$Z$12</c:f>
              <c:numCache>
                <c:formatCode>#,##0</c:formatCode>
                <c:ptCount val="5"/>
                <c:pt idx="0">
                  <c:v>2666</c:v>
                </c:pt>
                <c:pt idx="1">
                  <c:v>2070</c:v>
                </c:pt>
                <c:pt idx="2">
                  <c:v>2619</c:v>
                </c:pt>
                <c:pt idx="3">
                  <c:v>2596</c:v>
                </c:pt>
                <c:pt idx="4">
                  <c:v>2666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0-454B-B366-1E33B65F0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9.45'!$AB$15:$AB$33</c:f>
              <c:numCache>
                <c:formatCode>0.0%</c:formatCode>
                <c:ptCount val="19"/>
                <c:pt idx="0">
                  <c:v>0.13418783131576864</c:v>
                </c:pt>
                <c:pt idx="1">
                  <c:v>2.4922857821030146E-2</c:v>
                </c:pt>
                <c:pt idx="2">
                  <c:v>4.5414985362766044E-2</c:v>
                </c:pt>
                <c:pt idx="3">
                  <c:v>8.6241000079120191E-3</c:v>
                </c:pt>
                <c:pt idx="4">
                  <c:v>7.2632328507002131E-2</c:v>
                </c:pt>
                <c:pt idx="5">
                  <c:v>3.9718332146530581E-2</c:v>
                </c:pt>
                <c:pt idx="6">
                  <c:v>8.4658596407943668E-2</c:v>
                </c:pt>
                <c:pt idx="7">
                  <c:v>7.2394967956325662E-2</c:v>
                </c:pt>
                <c:pt idx="8">
                  <c:v>3.2755755993353904E-2</c:v>
                </c:pt>
                <c:pt idx="9">
                  <c:v>1.8197642218529947E-3</c:v>
                </c:pt>
                <c:pt idx="10">
                  <c:v>2.0017406440382943E-2</c:v>
                </c:pt>
                <c:pt idx="11">
                  <c:v>1.7881161484294642E-2</c:v>
                </c:pt>
                <c:pt idx="12">
                  <c:v>3.9955692697207057E-2</c:v>
                </c:pt>
                <c:pt idx="13">
                  <c:v>5.6017089959648707E-2</c:v>
                </c:pt>
                <c:pt idx="14">
                  <c:v>5.9577498219795869E-2</c:v>
                </c:pt>
                <c:pt idx="15">
                  <c:v>5.5463248674736926E-2</c:v>
                </c:pt>
                <c:pt idx="16">
                  <c:v>9.533982118838516E-2</c:v>
                </c:pt>
                <c:pt idx="17">
                  <c:v>1.4874594509059261E-2</c:v>
                </c:pt>
                <c:pt idx="18">
                  <c:v>3.9718332146530581E-2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E-4A31-A1D8-7363C1474F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E-4A31-A1D8-7363C1474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9.45'!$Z$44:$Z$60</c:f>
              <c:numCache>
                <c:formatCode>#,##0</c:formatCode>
                <c:ptCount val="17"/>
                <c:pt idx="0">
                  <c:v>38</c:v>
                </c:pt>
                <c:pt idx="1">
                  <c:v>301</c:v>
                </c:pt>
                <c:pt idx="2">
                  <c:v>397</c:v>
                </c:pt>
                <c:pt idx="3">
                  <c:v>663</c:v>
                </c:pt>
                <c:pt idx="4">
                  <c:v>719</c:v>
                </c:pt>
                <c:pt idx="5">
                  <c:v>598</c:v>
                </c:pt>
                <c:pt idx="6">
                  <c:v>615</c:v>
                </c:pt>
                <c:pt idx="7">
                  <c:v>525</c:v>
                </c:pt>
                <c:pt idx="8">
                  <c:v>500</c:v>
                </c:pt>
                <c:pt idx="9">
                  <c:v>511</c:v>
                </c:pt>
                <c:pt idx="10">
                  <c:v>490</c:v>
                </c:pt>
                <c:pt idx="11">
                  <c:v>427</c:v>
                </c:pt>
                <c:pt idx="12">
                  <c:v>269</c:v>
                </c:pt>
                <c:pt idx="13">
                  <c:v>151</c:v>
                </c:pt>
                <c:pt idx="14">
                  <c:v>82</c:v>
                </c:pt>
                <c:pt idx="15">
                  <c:v>49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7-407D-86AA-87BC41D91132}"/>
            </c:ext>
          </c:extLst>
        </c:ser>
        <c:ser>
          <c:idx val="1"/>
          <c:order val="1"/>
          <c:tx>
            <c:strRef>
              <c:f>'Table 9.45'!$S$62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9.45'!$Z$63:$Z$79</c:f>
              <c:numCache>
                <c:formatCode>#,##0</c:formatCode>
                <c:ptCount val="17"/>
                <c:pt idx="0">
                  <c:v>41</c:v>
                </c:pt>
                <c:pt idx="1">
                  <c:v>257</c:v>
                </c:pt>
                <c:pt idx="2">
                  <c:v>476</c:v>
                </c:pt>
                <c:pt idx="3">
                  <c:v>589</c:v>
                </c:pt>
                <c:pt idx="4">
                  <c:v>690</c:v>
                </c:pt>
                <c:pt idx="5">
                  <c:v>609</c:v>
                </c:pt>
                <c:pt idx="6">
                  <c:v>594</c:v>
                </c:pt>
                <c:pt idx="7">
                  <c:v>562</c:v>
                </c:pt>
                <c:pt idx="8">
                  <c:v>540</c:v>
                </c:pt>
                <c:pt idx="9">
                  <c:v>602</c:v>
                </c:pt>
                <c:pt idx="10">
                  <c:v>506</c:v>
                </c:pt>
                <c:pt idx="11">
                  <c:v>387</c:v>
                </c:pt>
                <c:pt idx="12">
                  <c:v>203</c:v>
                </c:pt>
                <c:pt idx="13">
                  <c:v>106</c:v>
                </c:pt>
                <c:pt idx="14">
                  <c:v>68</c:v>
                </c:pt>
                <c:pt idx="15">
                  <c:v>30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7-407D-86AA-87BC41D91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9.45'!$Z$83:$Z$90</c:f>
              <c:numCache>
                <c:formatCode>#,##0</c:formatCode>
                <c:ptCount val="8"/>
                <c:pt idx="0">
                  <c:v>368</c:v>
                </c:pt>
                <c:pt idx="1">
                  <c:v>222</c:v>
                </c:pt>
                <c:pt idx="2">
                  <c:v>731</c:v>
                </c:pt>
                <c:pt idx="3">
                  <c:v>153</c:v>
                </c:pt>
                <c:pt idx="4">
                  <c:v>112</c:v>
                </c:pt>
                <c:pt idx="5">
                  <c:v>141</c:v>
                </c:pt>
                <c:pt idx="6">
                  <c:v>494</c:v>
                </c:pt>
                <c:pt idx="7">
                  <c:v>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F-4A31-A000-C9CE224F762D}"/>
            </c:ext>
          </c:extLst>
        </c:ser>
        <c:ser>
          <c:idx val="1"/>
          <c:order val="1"/>
          <c:tx>
            <c:strRef>
              <c:f>'Table 9.45'!$S$92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9.45'!$Z$93:$Z$100</c:f>
              <c:numCache>
                <c:formatCode>#,##0</c:formatCode>
                <c:ptCount val="8"/>
                <c:pt idx="0">
                  <c:v>286</c:v>
                </c:pt>
                <c:pt idx="1">
                  <c:v>599</c:v>
                </c:pt>
                <c:pt idx="2">
                  <c:v>122</c:v>
                </c:pt>
                <c:pt idx="3">
                  <c:v>538</c:v>
                </c:pt>
                <c:pt idx="4">
                  <c:v>723</c:v>
                </c:pt>
                <c:pt idx="5">
                  <c:v>338</c:v>
                </c:pt>
                <c:pt idx="6">
                  <c:v>50</c:v>
                </c:pt>
                <c:pt idx="7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EF-4A31-A000-C9CE224F7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9.5'!$U$8:$Y$8</c:f>
              <c:numCache>
                <c:formatCode>#,##0</c:formatCode>
                <c:ptCount val="5"/>
                <c:pt idx="1">
                  <c:v>42762.35</c:v>
                </c:pt>
                <c:pt idx="2">
                  <c:v>44365.23</c:v>
                </c:pt>
                <c:pt idx="3">
                  <c:v>47992.51</c:v>
                </c:pt>
                <c:pt idx="4">
                  <c:v>45002.67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2-40CE-B7C7-2F9A9D4CDC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2-40CE-B7C7-2F9A9D4CD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9.45'!$V$8:$Z$8</c:f>
              <c:numCache>
                <c:formatCode>#,##0</c:formatCode>
                <c:ptCount val="5"/>
                <c:pt idx="0">
                  <c:v>42775.15</c:v>
                </c:pt>
                <c:pt idx="1">
                  <c:v>45023</c:v>
                </c:pt>
                <c:pt idx="2">
                  <c:v>45810.82</c:v>
                </c:pt>
                <c:pt idx="3">
                  <c:v>44241.79</c:v>
                </c:pt>
                <c:pt idx="4">
                  <c:v>46327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A-477E-96B5-0709961EA3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A-477E-96B5-0709961EA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9.46'!$U$4:$Y$4</c:f>
              <c:numCache>
                <c:formatCode>#,##0</c:formatCode>
                <c:ptCount val="5"/>
                <c:pt idx="1">
                  <c:v>20370</c:v>
                </c:pt>
                <c:pt idx="2">
                  <c:v>20309</c:v>
                </c:pt>
                <c:pt idx="3">
                  <c:v>20945</c:v>
                </c:pt>
                <c:pt idx="4">
                  <c:v>21885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3-4DBD-98DC-88AF277482CB}"/>
            </c:ext>
          </c:extLst>
        </c:ser>
        <c:ser>
          <c:idx val="1"/>
          <c:order val="1"/>
          <c:tx>
            <c:strRef>
              <c:f>'Table 9.46'!$S$7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9.46'!$U$7:$Y$7</c:f>
              <c:numCache>
                <c:formatCode>#,##0</c:formatCode>
                <c:ptCount val="5"/>
                <c:pt idx="1">
                  <c:v>13073</c:v>
                </c:pt>
                <c:pt idx="2">
                  <c:v>12914</c:v>
                </c:pt>
                <c:pt idx="3">
                  <c:v>13542</c:v>
                </c:pt>
                <c:pt idx="4">
                  <c:v>13318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3-4DBD-98DC-88AF277482CB}"/>
            </c:ext>
          </c:extLst>
        </c:ser>
        <c:ser>
          <c:idx val="2"/>
          <c:order val="2"/>
          <c:tx>
            <c:strRef>
              <c:f>'Table 9.46'!$S$11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9.46'!$U$11:$Y$11</c:f>
              <c:numCache>
                <c:formatCode>#,##0</c:formatCode>
                <c:ptCount val="5"/>
                <c:pt idx="1">
                  <c:v>17623</c:v>
                </c:pt>
                <c:pt idx="2">
                  <c:v>17770</c:v>
                </c:pt>
                <c:pt idx="3">
                  <c:v>18210</c:v>
                </c:pt>
                <c:pt idx="4">
                  <c:v>19080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3-4DBD-98DC-88AF277482CB}"/>
            </c:ext>
          </c:extLst>
        </c:ser>
        <c:ser>
          <c:idx val="3"/>
          <c:order val="3"/>
          <c:tx>
            <c:strRef>
              <c:f>'Table 9.46'!$S$12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9.46'!$U$12:$Y$12</c:f>
              <c:numCache>
                <c:formatCode>#,##0</c:formatCode>
                <c:ptCount val="5"/>
                <c:pt idx="1">
                  <c:v>2744</c:v>
                </c:pt>
                <c:pt idx="2">
                  <c:v>2536</c:v>
                </c:pt>
                <c:pt idx="3">
                  <c:v>2737</c:v>
                </c:pt>
                <c:pt idx="4">
                  <c:v>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13-4DBD-98DC-88AF27748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9.46'!$AB$15:$AB$33</c:f>
              <c:numCache>
                <c:formatCode>0.0%</c:formatCode>
                <c:ptCount val="19"/>
                <c:pt idx="0">
                  <c:v>0.17913187115719922</c:v>
                </c:pt>
                <c:pt idx="1">
                  <c:v>2.3171515095897953E-2</c:v>
                </c:pt>
                <c:pt idx="2">
                  <c:v>4.3268789575112418E-2</c:v>
                </c:pt>
                <c:pt idx="3">
                  <c:v>7.2497017527759933E-3</c:v>
                </c:pt>
                <c:pt idx="4">
                  <c:v>6.3503716619253012E-2</c:v>
                </c:pt>
                <c:pt idx="5">
                  <c:v>2.7484628796916582E-2</c:v>
                </c:pt>
                <c:pt idx="6">
                  <c:v>7.0799302560337701E-2</c:v>
                </c:pt>
                <c:pt idx="7">
                  <c:v>6.2448380288152701E-2</c:v>
                </c:pt>
                <c:pt idx="8">
                  <c:v>3.6340277140497382E-2</c:v>
                </c:pt>
                <c:pt idx="9">
                  <c:v>3.9919243828576674E-3</c:v>
                </c:pt>
                <c:pt idx="10">
                  <c:v>1.6655960356061303E-2</c:v>
                </c:pt>
                <c:pt idx="11">
                  <c:v>1.9592548407818666E-2</c:v>
                </c:pt>
                <c:pt idx="12">
                  <c:v>3.464256217307516E-2</c:v>
                </c:pt>
                <c:pt idx="13">
                  <c:v>8.9015325318895111E-2</c:v>
                </c:pt>
                <c:pt idx="14">
                  <c:v>5.0610259704505826E-2</c:v>
                </c:pt>
                <c:pt idx="15">
                  <c:v>6.4972010645131681E-2</c:v>
                </c:pt>
                <c:pt idx="16">
                  <c:v>9.4842617234101131E-2</c:v>
                </c:pt>
                <c:pt idx="17">
                  <c:v>1.2709920161512343E-2</c:v>
                </c:pt>
                <c:pt idx="18">
                  <c:v>4.3498210516655963E-2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F-4F14-807B-0D186AF9AE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F-4F14-807B-0D186AF9A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9.46'!$Y$44:$Y$60</c:f>
              <c:numCache>
                <c:formatCode>#,##0</c:formatCode>
                <c:ptCount val="17"/>
                <c:pt idx="0">
                  <c:v>34</c:v>
                </c:pt>
                <c:pt idx="1">
                  <c:v>341</c:v>
                </c:pt>
                <c:pt idx="2">
                  <c:v>688</c:v>
                </c:pt>
                <c:pt idx="3">
                  <c:v>1109</c:v>
                </c:pt>
                <c:pt idx="4">
                  <c:v>1878</c:v>
                </c:pt>
                <c:pt idx="5">
                  <c:v>1442</c:v>
                </c:pt>
                <c:pt idx="6">
                  <c:v>965</c:v>
                </c:pt>
                <c:pt idx="7">
                  <c:v>970</c:v>
                </c:pt>
                <c:pt idx="8">
                  <c:v>1025</c:v>
                </c:pt>
                <c:pt idx="9">
                  <c:v>984</c:v>
                </c:pt>
                <c:pt idx="10">
                  <c:v>920</c:v>
                </c:pt>
                <c:pt idx="11">
                  <c:v>786</c:v>
                </c:pt>
                <c:pt idx="12">
                  <c:v>409</c:v>
                </c:pt>
                <c:pt idx="13">
                  <c:v>162</c:v>
                </c:pt>
                <c:pt idx="14">
                  <c:v>88</c:v>
                </c:pt>
                <c:pt idx="15">
                  <c:v>47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3-4C16-A3B8-686F67F3E942}"/>
            </c:ext>
          </c:extLst>
        </c:ser>
        <c:ser>
          <c:idx val="1"/>
          <c:order val="1"/>
          <c:tx>
            <c:strRef>
              <c:f>'Table 9.46'!$S$62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9.46'!$Y$63:$Y$79</c:f>
              <c:numCache>
                <c:formatCode>#,##0</c:formatCode>
                <c:ptCount val="17"/>
                <c:pt idx="0">
                  <c:v>50</c:v>
                </c:pt>
                <c:pt idx="1">
                  <c:v>279</c:v>
                </c:pt>
                <c:pt idx="2">
                  <c:v>624</c:v>
                </c:pt>
                <c:pt idx="3">
                  <c:v>923</c:v>
                </c:pt>
                <c:pt idx="4">
                  <c:v>1435</c:v>
                </c:pt>
                <c:pt idx="5">
                  <c:v>1082</c:v>
                </c:pt>
                <c:pt idx="6">
                  <c:v>788</c:v>
                </c:pt>
                <c:pt idx="7">
                  <c:v>739</c:v>
                </c:pt>
                <c:pt idx="8">
                  <c:v>961</c:v>
                </c:pt>
                <c:pt idx="9">
                  <c:v>970</c:v>
                </c:pt>
                <c:pt idx="10">
                  <c:v>868</c:v>
                </c:pt>
                <c:pt idx="11">
                  <c:v>643</c:v>
                </c:pt>
                <c:pt idx="12">
                  <c:v>359</c:v>
                </c:pt>
                <c:pt idx="13">
                  <c:v>149</c:v>
                </c:pt>
                <c:pt idx="14">
                  <c:v>74</c:v>
                </c:pt>
                <c:pt idx="15">
                  <c:v>26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63-4C16-A3B8-686F67F3E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9.46'!$Y$83:$Y$90</c:f>
              <c:numCache>
                <c:formatCode>#,##0</c:formatCode>
                <c:ptCount val="8"/>
                <c:pt idx="0">
                  <c:v>650</c:v>
                </c:pt>
                <c:pt idx="1">
                  <c:v>444</c:v>
                </c:pt>
                <c:pt idx="2">
                  <c:v>1094</c:v>
                </c:pt>
                <c:pt idx="3">
                  <c:v>417</c:v>
                </c:pt>
                <c:pt idx="4">
                  <c:v>138</c:v>
                </c:pt>
                <c:pt idx="5">
                  <c:v>192</c:v>
                </c:pt>
                <c:pt idx="6">
                  <c:v>676</c:v>
                </c:pt>
                <c:pt idx="7">
                  <c:v>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A-4AAF-B614-4CC508426701}"/>
            </c:ext>
          </c:extLst>
        </c:ser>
        <c:ser>
          <c:idx val="1"/>
          <c:order val="1"/>
          <c:tx>
            <c:strRef>
              <c:f>'Table 9.46'!$S$92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9.46'!$Y$93:$Y$100</c:f>
              <c:numCache>
                <c:formatCode>#,##0</c:formatCode>
                <c:ptCount val="8"/>
                <c:pt idx="0">
                  <c:v>447</c:v>
                </c:pt>
                <c:pt idx="1">
                  <c:v>889</c:v>
                </c:pt>
                <c:pt idx="2">
                  <c:v>190</c:v>
                </c:pt>
                <c:pt idx="3">
                  <c:v>899</c:v>
                </c:pt>
                <c:pt idx="4">
                  <c:v>845</c:v>
                </c:pt>
                <c:pt idx="5">
                  <c:v>488</c:v>
                </c:pt>
                <c:pt idx="6">
                  <c:v>88</c:v>
                </c:pt>
                <c:pt idx="7">
                  <c:v>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5A-4AAF-B614-4CC508426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9.46'!$U$8:$Y$8</c:f>
              <c:numCache>
                <c:formatCode>#,##0</c:formatCode>
                <c:ptCount val="5"/>
                <c:pt idx="1">
                  <c:v>35379.17</c:v>
                </c:pt>
                <c:pt idx="2">
                  <c:v>33387.279999999999</c:v>
                </c:pt>
                <c:pt idx="3">
                  <c:v>31937.5</c:v>
                </c:pt>
                <c:pt idx="4">
                  <c:v>36143.49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1-4918-ACF8-2652AEDBEE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1-4918-ACF8-2652AEDBE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9.46'!$V$4:$Z$4</c:f>
              <c:numCache>
                <c:formatCode>#,##0</c:formatCode>
                <c:ptCount val="5"/>
                <c:pt idx="0">
                  <c:v>20370</c:v>
                </c:pt>
                <c:pt idx="1">
                  <c:v>20309</c:v>
                </c:pt>
                <c:pt idx="2">
                  <c:v>20945</c:v>
                </c:pt>
                <c:pt idx="3">
                  <c:v>21885</c:v>
                </c:pt>
                <c:pt idx="4">
                  <c:v>21795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8-4E1E-B682-7641D41FF64F}"/>
            </c:ext>
          </c:extLst>
        </c:ser>
        <c:ser>
          <c:idx val="1"/>
          <c:order val="1"/>
          <c:tx>
            <c:strRef>
              <c:f>'Table 9.46'!$S$7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9.46'!$V$7:$Z$7</c:f>
              <c:numCache>
                <c:formatCode>#,##0</c:formatCode>
                <c:ptCount val="5"/>
                <c:pt idx="0">
                  <c:v>13073</c:v>
                </c:pt>
                <c:pt idx="1">
                  <c:v>12914</c:v>
                </c:pt>
                <c:pt idx="2">
                  <c:v>13542</c:v>
                </c:pt>
                <c:pt idx="3">
                  <c:v>13318</c:v>
                </c:pt>
                <c:pt idx="4">
                  <c:v>13716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08-4E1E-B682-7641D41FF64F}"/>
            </c:ext>
          </c:extLst>
        </c:ser>
        <c:ser>
          <c:idx val="2"/>
          <c:order val="2"/>
          <c:tx>
            <c:strRef>
              <c:f>'Table 9.46'!$S$11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9.46'!$V$11:$Z$11</c:f>
              <c:numCache>
                <c:formatCode>#,##0</c:formatCode>
                <c:ptCount val="5"/>
                <c:pt idx="0">
                  <c:v>17623</c:v>
                </c:pt>
                <c:pt idx="1">
                  <c:v>17770</c:v>
                </c:pt>
                <c:pt idx="2">
                  <c:v>18210</c:v>
                </c:pt>
                <c:pt idx="3">
                  <c:v>19080</c:v>
                </c:pt>
                <c:pt idx="4">
                  <c:v>18971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08-4E1E-B682-7641D41FF64F}"/>
            </c:ext>
          </c:extLst>
        </c:ser>
        <c:ser>
          <c:idx val="3"/>
          <c:order val="3"/>
          <c:tx>
            <c:strRef>
              <c:f>'Table 9.46'!$S$12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9.46'!$V$12:$Z$12</c:f>
              <c:numCache>
                <c:formatCode>#,##0</c:formatCode>
                <c:ptCount val="5"/>
                <c:pt idx="0">
                  <c:v>2744</c:v>
                </c:pt>
                <c:pt idx="1">
                  <c:v>2536</c:v>
                </c:pt>
                <c:pt idx="2">
                  <c:v>2737</c:v>
                </c:pt>
                <c:pt idx="3">
                  <c:v>2805</c:v>
                </c:pt>
                <c:pt idx="4">
                  <c:v>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08-4E1E-B682-7641D41FF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9.46'!$AB$15:$AB$33</c:f>
              <c:numCache>
                <c:formatCode>0.0%</c:formatCode>
                <c:ptCount val="19"/>
                <c:pt idx="0">
                  <c:v>0.17913187115719922</c:v>
                </c:pt>
                <c:pt idx="1">
                  <c:v>2.3171515095897953E-2</c:v>
                </c:pt>
                <c:pt idx="2">
                  <c:v>4.3268789575112418E-2</c:v>
                </c:pt>
                <c:pt idx="3">
                  <c:v>7.2497017527759933E-3</c:v>
                </c:pt>
                <c:pt idx="4">
                  <c:v>6.3503716619253012E-2</c:v>
                </c:pt>
                <c:pt idx="5">
                  <c:v>2.7484628796916582E-2</c:v>
                </c:pt>
                <c:pt idx="6">
                  <c:v>7.0799302560337701E-2</c:v>
                </c:pt>
                <c:pt idx="7">
                  <c:v>6.2448380288152701E-2</c:v>
                </c:pt>
                <c:pt idx="8">
                  <c:v>3.6340277140497382E-2</c:v>
                </c:pt>
                <c:pt idx="9">
                  <c:v>3.9919243828576674E-3</c:v>
                </c:pt>
                <c:pt idx="10">
                  <c:v>1.6655960356061303E-2</c:v>
                </c:pt>
                <c:pt idx="11">
                  <c:v>1.9592548407818666E-2</c:v>
                </c:pt>
                <c:pt idx="12">
                  <c:v>3.464256217307516E-2</c:v>
                </c:pt>
                <c:pt idx="13">
                  <c:v>8.9015325318895111E-2</c:v>
                </c:pt>
                <c:pt idx="14">
                  <c:v>5.0610259704505826E-2</c:v>
                </c:pt>
                <c:pt idx="15">
                  <c:v>6.4972010645131681E-2</c:v>
                </c:pt>
                <c:pt idx="16">
                  <c:v>9.4842617234101131E-2</c:v>
                </c:pt>
                <c:pt idx="17">
                  <c:v>1.2709920161512343E-2</c:v>
                </c:pt>
                <c:pt idx="18">
                  <c:v>4.3498210516655963E-2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8-452D-8855-04D2B63104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A8-452D-8855-04D2B6310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9.46'!$Z$44:$Z$60</c:f>
              <c:numCache>
                <c:formatCode>#,##0</c:formatCode>
                <c:ptCount val="17"/>
                <c:pt idx="0">
                  <c:v>40</c:v>
                </c:pt>
                <c:pt idx="1">
                  <c:v>352</c:v>
                </c:pt>
                <c:pt idx="2">
                  <c:v>633</c:v>
                </c:pt>
                <c:pt idx="3">
                  <c:v>978</c:v>
                </c:pt>
                <c:pt idx="4">
                  <c:v>1583</c:v>
                </c:pt>
                <c:pt idx="5">
                  <c:v>1433</c:v>
                </c:pt>
                <c:pt idx="6">
                  <c:v>1109</c:v>
                </c:pt>
                <c:pt idx="7">
                  <c:v>958</c:v>
                </c:pt>
                <c:pt idx="8">
                  <c:v>1016</c:v>
                </c:pt>
                <c:pt idx="9">
                  <c:v>1075</c:v>
                </c:pt>
                <c:pt idx="10">
                  <c:v>906</c:v>
                </c:pt>
                <c:pt idx="11">
                  <c:v>816</c:v>
                </c:pt>
                <c:pt idx="12">
                  <c:v>426</c:v>
                </c:pt>
                <c:pt idx="13">
                  <c:v>195</c:v>
                </c:pt>
                <c:pt idx="14">
                  <c:v>104</c:v>
                </c:pt>
                <c:pt idx="15">
                  <c:v>53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9-40E4-931E-02908BEDE0BC}"/>
            </c:ext>
          </c:extLst>
        </c:ser>
        <c:ser>
          <c:idx val="1"/>
          <c:order val="1"/>
          <c:tx>
            <c:strRef>
              <c:f>'Table 9.46'!$S$62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9.46'!$Z$63:$Z$79</c:f>
              <c:numCache>
                <c:formatCode>#,##0</c:formatCode>
                <c:ptCount val="17"/>
                <c:pt idx="0">
                  <c:v>39</c:v>
                </c:pt>
                <c:pt idx="1">
                  <c:v>334</c:v>
                </c:pt>
                <c:pt idx="2">
                  <c:v>565</c:v>
                </c:pt>
                <c:pt idx="3">
                  <c:v>804</c:v>
                </c:pt>
                <c:pt idx="4">
                  <c:v>1219</c:v>
                </c:pt>
                <c:pt idx="5">
                  <c:v>1102</c:v>
                </c:pt>
                <c:pt idx="6">
                  <c:v>845</c:v>
                </c:pt>
                <c:pt idx="7">
                  <c:v>855</c:v>
                </c:pt>
                <c:pt idx="8">
                  <c:v>978</c:v>
                </c:pt>
                <c:pt idx="9">
                  <c:v>1073</c:v>
                </c:pt>
                <c:pt idx="10">
                  <c:v>920</c:v>
                </c:pt>
                <c:pt idx="11">
                  <c:v>691</c:v>
                </c:pt>
                <c:pt idx="12">
                  <c:v>389</c:v>
                </c:pt>
                <c:pt idx="13">
                  <c:v>133</c:v>
                </c:pt>
                <c:pt idx="14">
                  <c:v>72</c:v>
                </c:pt>
                <c:pt idx="15">
                  <c:v>33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9-40E4-931E-02908BEDE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9.46'!$Z$83:$Z$90</c:f>
              <c:numCache>
                <c:formatCode>#,##0</c:formatCode>
                <c:ptCount val="8"/>
                <c:pt idx="0">
                  <c:v>633</c:v>
                </c:pt>
                <c:pt idx="1">
                  <c:v>441</c:v>
                </c:pt>
                <c:pt idx="2">
                  <c:v>1148</c:v>
                </c:pt>
                <c:pt idx="3">
                  <c:v>440</c:v>
                </c:pt>
                <c:pt idx="4">
                  <c:v>138</c:v>
                </c:pt>
                <c:pt idx="5">
                  <c:v>215</c:v>
                </c:pt>
                <c:pt idx="6">
                  <c:v>731</c:v>
                </c:pt>
                <c:pt idx="7">
                  <c:v>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6-4E62-9797-C4B52618AD0E}"/>
            </c:ext>
          </c:extLst>
        </c:ser>
        <c:ser>
          <c:idx val="1"/>
          <c:order val="1"/>
          <c:tx>
            <c:strRef>
              <c:f>'Table 9.46'!$S$92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9.46'!$Z$93:$Z$100</c:f>
              <c:numCache>
                <c:formatCode>#,##0</c:formatCode>
                <c:ptCount val="8"/>
                <c:pt idx="0">
                  <c:v>465</c:v>
                </c:pt>
                <c:pt idx="1">
                  <c:v>918</c:v>
                </c:pt>
                <c:pt idx="2">
                  <c:v>199</c:v>
                </c:pt>
                <c:pt idx="3">
                  <c:v>968</c:v>
                </c:pt>
                <c:pt idx="4">
                  <c:v>860</c:v>
                </c:pt>
                <c:pt idx="5">
                  <c:v>495</c:v>
                </c:pt>
                <c:pt idx="6">
                  <c:v>109</c:v>
                </c:pt>
                <c:pt idx="7">
                  <c:v>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6-4E62-9797-C4B52618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9.5'!$V$4:$Z$4</c:f>
              <c:numCache>
                <c:formatCode>#,##0</c:formatCode>
                <c:ptCount val="5"/>
                <c:pt idx="0">
                  <c:v>304</c:v>
                </c:pt>
                <c:pt idx="1">
                  <c:v>271</c:v>
                </c:pt>
                <c:pt idx="2">
                  <c:v>359</c:v>
                </c:pt>
                <c:pt idx="3">
                  <c:v>330</c:v>
                </c:pt>
                <c:pt idx="4">
                  <c:v>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5-40AF-8FBA-81DCF2067244}"/>
            </c:ext>
          </c:extLst>
        </c:ser>
        <c:ser>
          <c:idx val="1"/>
          <c:order val="1"/>
          <c:tx>
            <c:strRef>
              <c:f>'Table 9.5'!$S$7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9.5'!$V$7:$Z$7</c:f>
              <c:numCache>
                <c:formatCode>#,##0</c:formatCode>
                <c:ptCount val="5"/>
                <c:pt idx="0">
                  <c:v>201</c:v>
                </c:pt>
                <c:pt idx="1">
                  <c:v>168</c:v>
                </c:pt>
                <c:pt idx="2">
                  <c:v>219</c:v>
                </c:pt>
                <c:pt idx="3">
                  <c:v>205</c:v>
                </c:pt>
                <c:pt idx="4">
                  <c:v>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5-40AF-8FBA-81DCF2067244}"/>
            </c:ext>
          </c:extLst>
        </c:ser>
        <c:ser>
          <c:idx val="2"/>
          <c:order val="2"/>
          <c:tx>
            <c:strRef>
              <c:f>'Table 9.5'!$S$11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9.5'!$V$11:$Z$11</c:f>
              <c:numCache>
                <c:formatCode>#,##0</c:formatCode>
                <c:ptCount val="5"/>
                <c:pt idx="0">
                  <c:v>236</c:v>
                </c:pt>
                <c:pt idx="1">
                  <c:v>217</c:v>
                </c:pt>
                <c:pt idx="2">
                  <c:v>278</c:v>
                </c:pt>
                <c:pt idx="3">
                  <c:v>251</c:v>
                </c:pt>
                <c:pt idx="4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75-40AF-8FBA-81DCF2067244}"/>
            </c:ext>
          </c:extLst>
        </c:ser>
        <c:ser>
          <c:idx val="3"/>
          <c:order val="3"/>
          <c:tx>
            <c:strRef>
              <c:f>'Table 9.5'!$S$12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9.5'!$V$12:$Z$12</c:f>
              <c:numCache>
                <c:formatCode>#,##0</c:formatCode>
                <c:ptCount val="5"/>
                <c:pt idx="0">
                  <c:v>64</c:v>
                </c:pt>
                <c:pt idx="1">
                  <c:v>58</c:v>
                </c:pt>
                <c:pt idx="2">
                  <c:v>79</c:v>
                </c:pt>
                <c:pt idx="3">
                  <c:v>79</c:v>
                </c:pt>
                <c:pt idx="4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75-40AF-8FBA-81DCF2067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9.46'!$V$8:$Z$8</c:f>
              <c:numCache>
                <c:formatCode>#,##0</c:formatCode>
                <c:ptCount val="5"/>
                <c:pt idx="0">
                  <c:v>35379.17</c:v>
                </c:pt>
                <c:pt idx="1">
                  <c:v>33387.279999999999</c:v>
                </c:pt>
                <c:pt idx="2">
                  <c:v>31937.5</c:v>
                </c:pt>
                <c:pt idx="3">
                  <c:v>36143.49</c:v>
                </c:pt>
                <c:pt idx="4">
                  <c:v>38760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2-402A-81D6-423C1D3F3F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92-402A-81D6-423C1D3F3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9.47'!$U$4:$Y$4</c:f>
              <c:numCache>
                <c:formatCode>#,##0</c:formatCode>
                <c:ptCount val="5"/>
                <c:pt idx="1">
                  <c:v>336171</c:v>
                </c:pt>
                <c:pt idx="2">
                  <c:v>347909</c:v>
                </c:pt>
                <c:pt idx="3">
                  <c:v>348382</c:v>
                </c:pt>
                <c:pt idx="4">
                  <c:v>371535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0-4DAC-BEE5-AA3C650E291D}"/>
            </c:ext>
          </c:extLst>
        </c:ser>
        <c:ser>
          <c:idx val="1"/>
          <c:order val="1"/>
          <c:tx>
            <c:strRef>
              <c:f>'Table 9.47'!$S$7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9.47'!$U$7:$Y$7</c:f>
              <c:numCache>
                <c:formatCode>#,##0</c:formatCode>
                <c:ptCount val="5"/>
                <c:pt idx="1">
                  <c:v>241460</c:v>
                </c:pt>
                <c:pt idx="2">
                  <c:v>248321</c:v>
                </c:pt>
                <c:pt idx="3">
                  <c:v>253120</c:v>
                </c:pt>
                <c:pt idx="4">
                  <c:v>259140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0-4DAC-BEE5-AA3C650E291D}"/>
            </c:ext>
          </c:extLst>
        </c:ser>
        <c:ser>
          <c:idx val="2"/>
          <c:order val="2"/>
          <c:tx>
            <c:strRef>
              <c:f>'Table 9.47'!$S$11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9.47'!$U$11:$Y$11</c:f>
              <c:numCache>
                <c:formatCode>#,##0</c:formatCode>
                <c:ptCount val="5"/>
                <c:pt idx="1">
                  <c:v>308682</c:v>
                </c:pt>
                <c:pt idx="2">
                  <c:v>319549</c:v>
                </c:pt>
                <c:pt idx="3">
                  <c:v>318741</c:v>
                </c:pt>
                <c:pt idx="4">
                  <c:v>339991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80-4DAC-BEE5-AA3C650E291D}"/>
            </c:ext>
          </c:extLst>
        </c:ser>
        <c:ser>
          <c:idx val="3"/>
          <c:order val="3"/>
          <c:tx>
            <c:strRef>
              <c:f>'Table 9.47'!$S$12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9.47'!$U$12:$Y$12</c:f>
              <c:numCache>
                <c:formatCode>#,##0</c:formatCode>
                <c:ptCount val="5"/>
                <c:pt idx="1">
                  <c:v>27494</c:v>
                </c:pt>
                <c:pt idx="2">
                  <c:v>28360</c:v>
                </c:pt>
                <c:pt idx="3">
                  <c:v>29643</c:v>
                </c:pt>
                <c:pt idx="4">
                  <c:v>31544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80-4DAC-BEE5-AA3C650E2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9.47'!$AB$15:$AB$33</c:f>
              <c:numCache>
                <c:formatCode>0.0%</c:formatCode>
                <c:ptCount val="19"/>
                <c:pt idx="0">
                  <c:v>1.178849746235148E-2</c:v>
                </c:pt>
                <c:pt idx="1">
                  <c:v>7.9887574703328933E-3</c:v>
                </c:pt>
                <c:pt idx="2">
                  <c:v>5.9963422606004665E-2</c:v>
                </c:pt>
                <c:pt idx="3">
                  <c:v>7.712101143594427E-3</c:v>
                </c:pt>
                <c:pt idx="4">
                  <c:v>8.9494649270777993E-2</c:v>
                </c:pt>
                <c:pt idx="5">
                  <c:v>3.7801537033999348E-2</c:v>
                </c:pt>
                <c:pt idx="6">
                  <c:v>9.8227685708619686E-2</c:v>
                </c:pt>
                <c:pt idx="7">
                  <c:v>7.2946683674093946E-2</c:v>
                </c:pt>
                <c:pt idx="8">
                  <c:v>4.5562603899140408E-2</c:v>
                </c:pt>
                <c:pt idx="9">
                  <c:v>8.1013786298901446E-3</c:v>
                </c:pt>
                <c:pt idx="10">
                  <c:v>3.7759916170684714E-2</c:v>
                </c:pt>
                <c:pt idx="11">
                  <c:v>2.0110221839201466E-2</c:v>
                </c:pt>
                <c:pt idx="12">
                  <c:v>6.5418203986299397E-2</c:v>
                </c:pt>
                <c:pt idx="13">
                  <c:v>9.8984206106515135E-2</c:v>
                </c:pt>
                <c:pt idx="14">
                  <c:v>5.2043217145837053E-2</c:v>
                </c:pt>
                <c:pt idx="15">
                  <c:v>6.3927197765204474E-2</c:v>
                </c:pt>
                <c:pt idx="16">
                  <c:v>0.14360911643803756</c:v>
                </c:pt>
                <c:pt idx="17">
                  <c:v>1.5757169193705945E-2</c:v>
                </c:pt>
                <c:pt idx="18">
                  <c:v>4.3013938092638246E-2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0-4368-9D49-442C0A36F4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0-4368-9D49-442C0A36F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9.47'!$Y$44:$Y$60</c:f>
              <c:numCache>
                <c:formatCode>#,##0</c:formatCode>
                <c:ptCount val="17"/>
                <c:pt idx="0">
                  <c:v>318</c:v>
                </c:pt>
                <c:pt idx="1">
                  <c:v>4677</c:v>
                </c:pt>
                <c:pt idx="2">
                  <c:v>12288</c:v>
                </c:pt>
                <c:pt idx="3">
                  <c:v>17424</c:v>
                </c:pt>
                <c:pt idx="4">
                  <c:v>22767</c:v>
                </c:pt>
                <c:pt idx="5">
                  <c:v>21412</c:v>
                </c:pt>
                <c:pt idx="6">
                  <c:v>20620</c:v>
                </c:pt>
                <c:pt idx="7">
                  <c:v>19027</c:v>
                </c:pt>
                <c:pt idx="8">
                  <c:v>19265</c:v>
                </c:pt>
                <c:pt idx="9">
                  <c:v>17739</c:v>
                </c:pt>
                <c:pt idx="10">
                  <c:v>14633</c:v>
                </c:pt>
                <c:pt idx="11">
                  <c:v>10953</c:v>
                </c:pt>
                <c:pt idx="12">
                  <c:v>5382</c:v>
                </c:pt>
                <c:pt idx="13">
                  <c:v>1969</c:v>
                </c:pt>
                <c:pt idx="14">
                  <c:v>758</c:v>
                </c:pt>
                <c:pt idx="15">
                  <c:v>257</c:v>
                </c:pt>
                <c:pt idx="16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2-4696-9AD0-14B0DA329F1A}"/>
            </c:ext>
          </c:extLst>
        </c:ser>
        <c:ser>
          <c:idx val="1"/>
          <c:order val="1"/>
          <c:tx>
            <c:strRef>
              <c:f>'Table 9.47'!$S$62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9.47'!$Y$63:$Y$79</c:f>
              <c:numCache>
                <c:formatCode>#,##0</c:formatCode>
                <c:ptCount val="17"/>
                <c:pt idx="0">
                  <c:v>438</c:v>
                </c:pt>
                <c:pt idx="1">
                  <c:v>5916</c:v>
                </c:pt>
                <c:pt idx="2">
                  <c:v>12683</c:v>
                </c:pt>
                <c:pt idx="3">
                  <c:v>16904</c:v>
                </c:pt>
                <c:pt idx="4">
                  <c:v>20977</c:v>
                </c:pt>
                <c:pt idx="5">
                  <c:v>19508</c:v>
                </c:pt>
                <c:pt idx="6">
                  <c:v>19037</c:v>
                </c:pt>
                <c:pt idx="7">
                  <c:v>18243</c:v>
                </c:pt>
                <c:pt idx="8">
                  <c:v>18776</c:v>
                </c:pt>
                <c:pt idx="9">
                  <c:v>17745</c:v>
                </c:pt>
                <c:pt idx="10">
                  <c:v>14510</c:v>
                </c:pt>
                <c:pt idx="11">
                  <c:v>10023</c:v>
                </c:pt>
                <c:pt idx="12">
                  <c:v>4405</c:v>
                </c:pt>
                <c:pt idx="13">
                  <c:v>1500</c:v>
                </c:pt>
                <c:pt idx="14">
                  <c:v>513</c:v>
                </c:pt>
                <c:pt idx="15">
                  <c:v>207</c:v>
                </c:pt>
                <c:pt idx="16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2-4696-9AD0-14B0DA329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9.47'!$Y$83:$Y$90</c:f>
              <c:numCache>
                <c:formatCode>#,##0</c:formatCode>
                <c:ptCount val="8"/>
                <c:pt idx="0">
                  <c:v>15215</c:v>
                </c:pt>
                <c:pt idx="1">
                  <c:v>15380</c:v>
                </c:pt>
                <c:pt idx="2">
                  <c:v>27030</c:v>
                </c:pt>
                <c:pt idx="3">
                  <c:v>8821</c:v>
                </c:pt>
                <c:pt idx="4">
                  <c:v>6773</c:v>
                </c:pt>
                <c:pt idx="5">
                  <c:v>7274</c:v>
                </c:pt>
                <c:pt idx="6">
                  <c:v>13455</c:v>
                </c:pt>
                <c:pt idx="7">
                  <c:v>17231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D-43CA-957A-7503170EEF89}"/>
            </c:ext>
          </c:extLst>
        </c:ser>
        <c:ser>
          <c:idx val="1"/>
          <c:order val="1"/>
          <c:tx>
            <c:strRef>
              <c:f>'Table 9.47'!$S$92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9.47'!$Y$93:$Y$100</c:f>
              <c:numCache>
                <c:formatCode>#,##0</c:formatCode>
                <c:ptCount val="8"/>
                <c:pt idx="0">
                  <c:v>11259</c:v>
                </c:pt>
                <c:pt idx="1">
                  <c:v>23082</c:v>
                </c:pt>
                <c:pt idx="2">
                  <c:v>4415</c:v>
                </c:pt>
                <c:pt idx="3">
                  <c:v>22963</c:v>
                </c:pt>
                <c:pt idx="4">
                  <c:v>24721</c:v>
                </c:pt>
                <c:pt idx="5">
                  <c:v>13647</c:v>
                </c:pt>
                <c:pt idx="6">
                  <c:v>1706</c:v>
                </c:pt>
                <c:pt idx="7">
                  <c:v>8655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D-43CA-957A-7503170EE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9.47'!$U$8:$Y$8</c:f>
              <c:numCache>
                <c:formatCode>#,##0</c:formatCode>
                <c:ptCount val="5"/>
                <c:pt idx="1">
                  <c:v>45784</c:v>
                </c:pt>
                <c:pt idx="2">
                  <c:v>46733</c:v>
                </c:pt>
                <c:pt idx="3">
                  <c:v>46752.91</c:v>
                </c:pt>
                <c:pt idx="4">
                  <c:v>48106.32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F-47F7-B7B9-2E3179D490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FF-47F7-B7B9-2E3179D49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9.47'!$V$4:$Z$4</c:f>
              <c:numCache>
                <c:formatCode>#,##0</c:formatCode>
                <c:ptCount val="5"/>
                <c:pt idx="0">
                  <c:v>336171</c:v>
                </c:pt>
                <c:pt idx="1">
                  <c:v>347909</c:v>
                </c:pt>
                <c:pt idx="2">
                  <c:v>348382</c:v>
                </c:pt>
                <c:pt idx="3">
                  <c:v>371535</c:v>
                </c:pt>
                <c:pt idx="4">
                  <c:v>408450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F-4EEE-8ADE-8F78AA6BE7F1}"/>
            </c:ext>
          </c:extLst>
        </c:ser>
        <c:ser>
          <c:idx val="1"/>
          <c:order val="1"/>
          <c:tx>
            <c:strRef>
              <c:f>'Table 9.47'!$S$7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9.47'!$V$7:$Z$7</c:f>
              <c:numCache>
                <c:formatCode>#,##0</c:formatCode>
                <c:ptCount val="5"/>
                <c:pt idx="0">
                  <c:v>241460</c:v>
                </c:pt>
                <c:pt idx="1">
                  <c:v>248321</c:v>
                </c:pt>
                <c:pt idx="2">
                  <c:v>253120</c:v>
                </c:pt>
                <c:pt idx="3">
                  <c:v>259140</c:v>
                </c:pt>
                <c:pt idx="4">
                  <c:v>272806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F-4EEE-8ADE-8F78AA6BE7F1}"/>
            </c:ext>
          </c:extLst>
        </c:ser>
        <c:ser>
          <c:idx val="2"/>
          <c:order val="2"/>
          <c:tx>
            <c:strRef>
              <c:f>'Table 9.47'!$S$11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9.47'!$V$11:$Z$11</c:f>
              <c:numCache>
                <c:formatCode>#,##0</c:formatCode>
                <c:ptCount val="5"/>
                <c:pt idx="0">
                  <c:v>308682</c:v>
                </c:pt>
                <c:pt idx="1">
                  <c:v>319549</c:v>
                </c:pt>
                <c:pt idx="2">
                  <c:v>318741</c:v>
                </c:pt>
                <c:pt idx="3">
                  <c:v>339991</c:v>
                </c:pt>
                <c:pt idx="4">
                  <c:v>375709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F-4EEE-8ADE-8F78AA6BE7F1}"/>
            </c:ext>
          </c:extLst>
        </c:ser>
        <c:ser>
          <c:idx val="3"/>
          <c:order val="3"/>
          <c:tx>
            <c:strRef>
              <c:f>'Table 9.47'!$S$12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9.47'!$V$12:$Z$12</c:f>
              <c:numCache>
                <c:formatCode>#,##0</c:formatCode>
                <c:ptCount val="5"/>
                <c:pt idx="0">
                  <c:v>27494</c:v>
                </c:pt>
                <c:pt idx="1">
                  <c:v>28360</c:v>
                </c:pt>
                <c:pt idx="2">
                  <c:v>29643</c:v>
                </c:pt>
                <c:pt idx="3">
                  <c:v>31544</c:v>
                </c:pt>
                <c:pt idx="4">
                  <c:v>32742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3F-4EEE-8ADE-8F78AA6BE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9.47'!$AB$15:$AB$33</c:f>
              <c:numCache>
                <c:formatCode>0.0%</c:formatCode>
                <c:ptCount val="19"/>
                <c:pt idx="0">
                  <c:v>1.178849746235148E-2</c:v>
                </c:pt>
                <c:pt idx="1">
                  <c:v>7.9887574703328933E-3</c:v>
                </c:pt>
                <c:pt idx="2">
                  <c:v>5.9963422606004665E-2</c:v>
                </c:pt>
                <c:pt idx="3">
                  <c:v>7.712101143594427E-3</c:v>
                </c:pt>
                <c:pt idx="4">
                  <c:v>8.9494649270777993E-2</c:v>
                </c:pt>
                <c:pt idx="5">
                  <c:v>3.7801537033999348E-2</c:v>
                </c:pt>
                <c:pt idx="6">
                  <c:v>9.8227685708619686E-2</c:v>
                </c:pt>
                <c:pt idx="7">
                  <c:v>7.2946683674093946E-2</c:v>
                </c:pt>
                <c:pt idx="8">
                  <c:v>4.5562603899140408E-2</c:v>
                </c:pt>
                <c:pt idx="9">
                  <c:v>8.1013786298901446E-3</c:v>
                </c:pt>
                <c:pt idx="10">
                  <c:v>3.7759916170684714E-2</c:v>
                </c:pt>
                <c:pt idx="11">
                  <c:v>2.0110221839201466E-2</c:v>
                </c:pt>
                <c:pt idx="12">
                  <c:v>6.5418203986299397E-2</c:v>
                </c:pt>
                <c:pt idx="13">
                  <c:v>9.8984206106515135E-2</c:v>
                </c:pt>
                <c:pt idx="14">
                  <c:v>5.2043217145837053E-2</c:v>
                </c:pt>
                <c:pt idx="15">
                  <c:v>6.3927197765204474E-2</c:v>
                </c:pt>
                <c:pt idx="16">
                  <c:v>0.14360911643803756</c:v>
                </c:pt>
                <c:pt idx="17">
                  <c:v>1.5757169193705945E-2</c:v>
                </c:pt>
                <c:pt idx="18">
                  <c:v>4.3013938092638246E-2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2-4EEF-B80B-EE3C21C8C2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2-4EEF-B80B-EE3C21C8C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9.47'!$Z$44:$Z$60</c:f>
              <c:numCache>
                <c:formatCode>#,##0</c:formatCode>
                <c:ptCount val="17"/>
                <c:pt idx="0">
                  <c:v>432</c:v>
                </c:pt>
                <c:pt idx="1">
                  <c:v>6399</c:v>
                </c:pt>
                <c:pt idx="2">
                  <c:v>14463</c:v>
                </c:pt>
                <c:pt idx="3">
                  <c:v>19263</c:v>
                </c:pt>
                <c:pt idx="4">
                  <c:v>23627</c:v>
                </c:pt>
                <c:pt idx="5">
                  <c:v>23299</c:v>
                </c:pt>
                <c:pt idx="6">
                  <c:v>22502</c:v>
                </c:pt>
                <c:pt idx="7">
                  <c:v>20794</c:v>
                </c:pt>
                <c:pt idx="8">
                  <c:v>19452</c:v>
                </c:pt>
                <c:pt idx="9">
                  <c:v>19143</c:v>
                </c:pt>
                <c:pt idx="10">
                  <c:v>15273</c:v>
                </c:pt>
                <c:pt idx="11">
                  <c:v>11913</c:v>
                </c:pt>
                <c:pt idx="12">
                  <c:v>5830</c:v>
                </c:pt>
                <c:pt idx="13">
                  <c:v>2166</c:v>
                </c:pt>
                <c:pt idx="14">
                  <c:v>868</c:v>
                </c:pt>
                <c:pt idx="15">
                  <c:v>271</c:v>
                </c:pt>
                <c:pt idx="16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1-4257-A1ED-8C2A4D0BA852}"/>
            </c:ext>
          </c:extLst>
        </c:ser>
        <c:ser>
          <c:idx val="1"/>
          <c:order val="1"/>
          <c:tx>
            <c:strRef>
              <c:f>'Table 9.47'!$S$62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9.47'!$Z$63:$Z$79</c:f>
              <c:numCache>
                <c:formatCode>#,##0</c:formatCode>
                <c:ptCount val="17"/>
                <c:pt idx="0">
                  <c:v>593</c:v>
                </c:pt>
                <c:pt idx="1">
                  <c:v>7605</c:v>
                </c:pt>
                <c:pt idx="2">
                  <c:v>15126</c:v>
                </c:pt>
                <c:pt idx="3">
                  <c:v>18944</c:v>
                </c:pt>
                <c:pt idx="4">
                  <c:v>22365</c:v>
                </c:pt>
                <c:pt idx="5">
                  <c:v>22148</c:v>
                </c:pt>
                <c:pt idx="6">
                  <c:v>21338</c:v>
                </c:pt>
                <c:pt idx="7">
                  <c:v>20181</c:v>
                </c:pt>
                <c:pt idx="8">
                  <c:v>20023</c:v>
                </c:pt>
                <c:pt idx="9">
                  <c:v>19661</c:v>
                </c:pt>
                <c:pt idx="10">
                  <c:v>15676</c:v>
                </c:pt>
                <c:pt idx="11">
                  <c:v>10981</c:v>
                </c:pt>
                <c:pt idx="12">
                  <c:v>4915</c:v>
                </c:pt>
                <c:pt idx="13">
                  <c:v>1669</c:v>
                </c:pt>
                <c:pt idx="14">
                  <c:v>576</c:v>
                </c:pt>
                <c:pt idx="15">
                  <c:v>227</c:v>
                </c:pt>
                <c:pt idx="16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1-4257-A1ED-8C2A4D0BA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9.47'!$Z$83:$Z$90</c:f>
              <c:numCache>
                <c:formatCode>#,##0</c:formatCode>
                <c:ptCount val="8"/>
                <c:pt idx="0">
                  <c:v>15733</c:v>
                </c:pt>
                <c:pt idx="1">
                  <c:v>16312</c:v>
                </c:pt>
                <c:pt idx="2">
                  <c:v>28242</c:v>
                </c:pt>
                <c:pt idx="3">
                  <c:v>9286</c:v>
                </c:pt>
                <c:pt idx="4">
                  <c:v>7200</c:v>
                </c:pt>
                <c:pt idx="5">
                  <c:v>7707</c:v>
                </c:pt>
                <c:pt idx="6">
                  <c:v>13869</c:v>
                </c:pt>
                <c:pt idx="7">
                  <c:v>18199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D-42AB-BD16-7109B82CCE25}"/>
            </c:ext>
          </c:extLst>
        </c:ser>
        <c:ser>
          <c:idx val="1"/>
          <c:order val="1"/>
          <c:tx>
            <c:strRef>
              <c:f>'Table 9.47'!$S$92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9.47'!$Z$93:$Z$100</c:f>
              <c:numCache>
                <c:formatCode>#,##0</c:formatCode>
                <c:ptCount val="8"/>
                <c:pt idx="0">
                  <c:v>11897</c:v>
                </c:pt>
                <c:pt idx="1">
                  <c:v>24661</c:v>
                </c:pt>
                <c:pt idx="2">
                  <c:v>4835</c:v>
                </c:pt>
                <c:pt idx="3">
                  <c:v>24616</c:v>
                </c:pt>
                <c:pt idx="4">
                  <c:v>25681</c:v>
                </c:pt>
                <c:pt idx="5">
                  <c:v>14219</c:v>
                </c:pt>
                <c:pt idx="6">
                  <c:v>1806</c:v>
                </c:pt>
                <c:pt idx="7">
                  <c:v>9065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1D-42AB-BD16-7109B82CC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9.5'!$AB$15:$AB$33</c:f>
              <c:numCache>
                <c:formatCode>0.0%</c:formatCode>
                <c:ptCount val="19"/>
                <c:pt idx="0">
                  <c:v>0.30484330484330485</c:v>
                </c:pt>
                <c:pt idx="1">
                  <c:v>2.564102564102564E-2</c:v>
                </c:pt>
                <c:pt idx="2">
                  <c:v>1.9943019943019943E-2</c:v>
                </c:pt>
                <c:pt idx="3">
                  <c:v>2.2792022792022793E-2</c:v>
                </c:pt>
                <c:pt idx="4">
                  <c:v>3.4188034188034191E-2</c:v>
                </c:pt>
                <c:pt idx="5">
                  <c:v>0</c:v>
                </c:pt>
                <c:pt idx="6">
                  <c:v>3.9886039886039885E-2</c:v>
                </c:pt>
                <c:pt idx="7">
                  <c:v>2.8490028490028491E-2</c:v>
                </c:pt>
                <c:pt idx="8">
                  <c:v>2.8490028490028491E-2</c:v>
                </c:pt>
                <c:pt idx="9">
                  <c:v>0</c:v>
                </c:pt>
                <c:pt idx="10">
                  <c:v>0</c:v>
                </c:pt>
                <c:pt idx="11">
                  <c:v>1.1396011396011397E-2</c:v>
                </c:pt>
                <c:pt idx="12">
                  <c:v>4.2735042735042736E-2</c:v>
                </c:pt>
                <c:pt idx="13">
                  <c:v>3.7037037037037035E-2</c:v>
                </c:pt>
                <c:pt idx="14">
                  <c:v>0.21652421652421652</c:v>
                </c:pt>
                <c:pt idx="15">
                  <c:v>5.9829059829059832E-2</c:v>
                </c:pt>
                <c:pt idx="16">
                  <c:v>3.1339031339031341E-2</c:v>
                </c:pt>
                <c:pt idx="17">
                  <c:v>0</c:v>
                </c:pt>
                <c:pt idx="18">
                  <c:v>8.5470085470085479E-3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C6-4893-9938-657C5A6053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C6-4893-9938-657C5A605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9.47'!$V$8:$Z$8</c:f>
              <c:numCache>
                <c:formatCode>#,##0</c:formatCode>
                <c:ptCount val="5"/>
                <c:pt idx="0">
                  <c:v>45784</c:v>
                </c:pt>
                <c:pt idx="1">
                  <c:v>46733</c:v>
                </c:pt>
                <c:pt idx="2">
                  <c:v>46752.91</c:v>
                </c:pt>
                <c:pt idx="3">
                  <c:v>48106.32</c:v>
                </c:pt>
                <c:pt idx="4">
                  <c:v>49125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4-4E2F-A67F-C1E568E7245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4-4E2F-A67F-C1E568E7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9.48'!$U$4:$Y$4</c:f>
              <c:numCache>
                <c:formatCode>#,##0</c:formatCode>
                <c:ptCount val="5"/>
                <c:pt idx="1">
                  <c:v>549</c:v>
                </c:pt>
                <c:pt idx="2">
                  <c:v>569</c:v>
                </c:pt>
                <c:pt idx="3">
                  <c:v>519</c:v>
                </c:pt>
                <c:pt idx="4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7-4839-8168-903860EA69D6}"/>
            </c:ext>
          </c:extLst>
        </c:ser>
        <c:ser>
          <c:idx val="1"/>
          <c:order val="1"/>
          <c:tx>
            <c:strRef>
              <c:f>'Table 9.48'!$S$7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9.48'!$U$7:$Y$7</c:f>
              <c:numCache>
                <c:formatCode>#,##0</c:formatCode>
                <c:ptCount val="5"/>
                <c:pt idx="1">
                  <c:v>402</c:v>
                </c:pt>
                <c:pt idx="2">
                  <c:v>433</c:v>
                </c:pt>
                <c:pt idx="3">
                  <c:v>396</c:v>
                </c:pt>
                <c:pt idx="4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A7-4839-8168-903860EA69D6}"/>
            </c:ext>
          </c:extLst>
        </c:ser>
        <c:ser>
          <c:idx val="2"/>
          <c:order val="2"/>
          <c:tx>
            <c:strRef>
              <c:f>'Table 9.48'!$S$11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9.48'!$U$11:$Y$11</c:f>
              <c:numCache>
                <c:formatCode>#,##0</c:formatCode>
                <c:ptCount val="5"/>
                <c:pt idx="1">
                  <c:v>539</c:v>
                </c:pt>
                <c:pt idx="2">
                  <c:v>558</c:v>
                </c:pt>
                <c:pt idx="3">
                  <c:v>509</c:v>
                </c:pt>
                <c:pt idx="4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7-4839-8168-903860EA69D6}"/>
            </c:ext>
          </c:extLst>
        </c:ser>
        <c:ser>
          <c:idx val="3"/>
          <c:order val="3"/>
          <c:tx>
            <c:strRef>
              <c:f>'Table 9.48'!$S$12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9.48'!$U$12:$Y$12</c:f>
              <c:numCache>
                <c:formatCode>#,##0</c:formatCode>
                <c:ptCount val="5"/>
                <c:pt idx="1">
                  <c:v>13</c:v>
                </c:pt>
                <c:pt idx="2">
                  <c:v>9</c:v>
                </c:pt>
                <c:pt idx="3">
                  <c:v>12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A7-4839-8168-903860EA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9.48'!$AB$15:$AB$33</c:f>
              <c:numCache>
                <c:formatCode>0.0%</c:formatCode>
                <c:ptCount val="19"/>
                <c:pt idx="0">
                  <c:v>2.2727272727272728E-2</c:v>
                </c:pt>
                <c:pt idx="1">
                  <c:v>0</c:v>
                </c:pt>
                <c:pt idx="2">
                  <c:v>0</c:v>
                </c:pt>
                <c:pt idx="3">
                  <c:v>1.3257575757575758E-2</c:v>
                </c:pt>
                <c:pt idx="4">
                  <c:v>1.5151515151515152E-2</c:v>
                </c:pt>
                <c:pt idx="5">
                  <c:v>0</c:v>
                </c:pt>
                <c:pt idx="6">
                  <c:v>8.1439393939393936E-2</c:v>
                </c:pt>
                <c:pt idx="7">
                  <c:v>5.681818181818182E-3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6.0606060606060608E-2</c:v>
                </c:pt>
                <c:pt idx="13">
                  <c:v>3.4090909090909088E-2</c:v>
                </c:pt>
                <c:pt idx="14">
                  <c:v>0.29166666666666669</c:v>
                </c:pt>
                <c:pt idx="15">
                  <c:v>0.12121212121212122</c:v>
                </c:pt>
                <c:pt idx="16">
                  <c:v>0.14583333333333334</c:v>
                </c:pt>
                <c:pt idx="17">
                  <c:v>3.9772727272727272E-2</c:v>
                </c:pt>
                <c:pt idx="18">
                  <c:v>0.1553030303030303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F-4FDA-AF95-03AF20666B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AF-4FDA-AF95-03AF20666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17</c:v>
                </c:pt>
                <c:pt idx="3">
                  <c:v>24</c:v>
                </c:pt>
                <c:pt idx="4">
                  <c:v>30</c:v>
                </c:pt>
                <c:pt idx="5">
                  <c:v>31</c:v>
                </c:pt>
                <c:pt idx="6">
                  <c:v>21</c:v>
                </c:pt>
                <c:pt idx="7">
                  <c:v>28</c:v>
                </c:pt>
                <c:pt idx="8">
                  <c:v>20</c:v>
                </c:pt>
                <c:pt idx="9">
                  <c:v>30</c:v>
                </c:pt>
                <c:pt idx="10">
                  <c:v>9</c:v>
                </c:pt>
                <c:pt idx="11">
                  <c:v>19</c:v>
                </c:pt>
                <c:pt idx="12">
                  <c:v>6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D-46E5-B081-9B9CF67C5013}"/>
            </c:ext>
          </c:extLst>
        </c:ser>
        <c:ser>
          <c:idx val="1"/>
          <c:order val="1"/>
          <c:tx>
            <c:strRef>
              <c:f>'Table 9.48'!$S$62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10</c:v>
                </c:pt>
                <c:pt idx="3">
                  <c:v>28</c:v>
                </c:pt>
                <c:pt idx="4">
                  <c:v>39</c:v>
                </c:pt>
                <c:pt idx="5">
                  <c:v>34</c:v>
                </c:pt>
                <c:pt idx="6">
                  <c:v>39</c:v>
                </c:pt>
                <c:pt idx="7">
                  <c:v>32</c:v>
                </c:pt>
                <c:pt idx="8">
                  <c:v>17</c:v>
                </c:pt>
                <c:pt idx="9">
                  <c:v>31</c:v>
                </c:pt>
                <c:pt idx="10">
                  <c:v>27</c:v>
                </c:pt>
                <c:pt idx="11">
                  <c:v>19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D-46E5-B081-9B9CF67C5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9.48'!$Y$83:$Y$90</c:f>
              <c:numCache>
                <c:formatCode>#,##0</c:formatCode>
                <c:ptCount val="8"/>
                <c:pt idx="0">
                  <c:v>22</c:v>
                </c:pt>
                <c:pt idx="1">
                  <c:v>20</c:v>
                </c:pt>
                <c:pt idx="2">
                  <c:v>30</c:v>
                </c:pt>
                <c:pt idx="3">
                  <c:v>19</c:v>
                </c:pt>
                <c:pt idx="4">
                  <c:v>5</c:v>
                </c:pt>
                <c:pt idx="5">
                  <c:v>4</c:v>
                </c:pt>
                <c:pt idx="6">
                  <c:v>13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7-48A9-9DC9-373AA61FCB67}"/>
            </c:ext>
          </c:extLst>
        </c:ser>
        <c:ser>
          <c:idx val="1"/>
          <c:order val="1"/>
          <c:tx>
            <c:strRef>
              <c:f>'Table 9.48'!$S$92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9.48'!$Y$93:$Y$100</c:f>
              <c:numCache>
                <c:formatCode>#,##0</c:formatCode>
                <c:ptCount val="8"/>
                <c:pt idx="0">
                  <c:v>13</c:v>
                </c:pt>
                <c:pt idx="1">
                  <c:v>35</c:v>
                </c:pt>
                <c:pt idx="2">
                  <c:v>0</c:v>
                </c:pt>
                <c:pt idx="3">
                  <c:v>64</c:v>
                </c:pt>
                <c:pt idx="4">
                  <c:v>24</c:v>
                </c:pt>
                <c:pt idx="5">
                  <c:v>4</c:v>
                </c:pt>
                <c:pt idx="6">
                  <c:v>4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7-48A9-9DC9-373AA61FC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9.48'!$U$8:$Y$8</c:f>
              <c:numCache>
                <c:formatCode>#,##0</c:formatCode>
                <c:ptCount val="5"/>
                <c:pt idx="1">
                  <c:v>34646.480000000003</c:v>
                </c:pt>
                <c:pt idx="2">
                  <c:v>33384.449999999997</c:v>
                </c:pt>
                <c:pt idx="3">
                  <c:v>32204.94</c:v>
                </c:pt>
                <c:pt idx="4">
                  <c:v>30819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0-43F0-82FB-57155FFE32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B0-43F0-82FB-57155FFE3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9.48'!$V$4:$Z$4</c:f>
              <c:numCache>
                <c:formatCode>#,##0</c:formatCode>
                <c:ptCount val="5"/>
                <c:pt idx="0">
                  <c:v>549</c:v>
                </c:pt>
                <c:pt idx="1">
                  <c:v>569</c:v>
                </c:pt>
                <c:pt idx="2">
                  <c:v>519</c:v>
                </c:pt>
                <c:pt idx="3">
                  <c:v>522</c:v>
                </c:pt>
                <c:pt idx="4">
                  <c:v>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B-49C1-BE5C-20EAEDDF04B6}"/>
            </c:ext>
          </c:extLst>
        </c:ser>
        <c:ser>
          <c:idx val="1"/>
          <c:order val="1"/>
          <c:tx>
            <c:strRef>
              <c:f>'Table 9.48'!$S$7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9.48'!$V$7:$Z$7</c:f>
              <c:numCache>
                <c:formatCode>#,##0</c:formatCode>
                <c:ptCount val="5"/>
                <c:pt idx="0">
                  <c:v>402</c:v>
                </c:pt>
                <c:pt idx="1">
                  <c:v>433</c:v>
                </c:pt>
                <c:pt idx="2">
                  <c:v>396</c:v>
                </c:pt>
                <c:pt idx="3">
                  <c:v>364</c:v>
                </c:pt>
                <c:pt idx="4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B-49C1-BE5C-20EAEDDF04B6}"/>
            </c:ext>
          </c:extLst>
        </c:ser>
        <c:ser>
          <c:idx val="2"/>
          <c:order val="2"/>
          <c:tx>
            <c:strRef>
              <c:f>'Table 9.48'!$S$11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9.48'!$V$11:$Z$11</c:f>
              <c:numCache>
                <c:formatCode>#,##0</c:formatCode>
                <c:ptCount val="5"/>
                <c:pt idx="0">
                  <c:v>539</c:v>
                </c:pt>
                <c:pt idx="1">
                  <c:v>558</c:v>
                </c:pt>
                <c:pt idx="2">
                  <c:v>509</c:v>
                </c:pt>
                <c:pt idx="3">
                  <c:v>514</c:v>
                </c:pt>
                <c:pt idx="4">
                  <c:v>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7B-49C1-BE5C-20EAEDDF04B6}"/>
            </c:ext>
          </c:extLst>
        </c:ser>
        <c:ser>
          <c:idx val="3"/>
          <c:order val="3"/>
          <c:tx>
            <c:strRef>
              <c:f>'Table 9.48'!$S$12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9.48'!$V$12:$Z$12</c:f>
              <c:numCache>
                <c:formatCode>#,##0</c:formatCode>
                <c:ptCount val="5"/>
                <c:pt idx="0">
                  <c:v>13</c:v>
                </c:pt>
                <c:pt idx="1">
                  <c:v>9</c:v>
                </c:pt>
                <c:pt idx="2">
                  <c:v>12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7B-49C1-BE5C-20EAEDDF0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9.48'!$AB$15:$AB$33</c:f>
              <c:numCache>
                <c:formatCode>0.0%</c:formatCode>
                <c:ptCount val="19"/>
                <c:pt idx="0">
                  <c:v>2.2727272727272728E-2</c:v>
                </c:pt>
                <c:pt idx="1">
                  <c:v>0</c:v>
                </c:pt>
                <c:pt idx="2">
                  <c:v>0</c:v>
                </c:pt>
                <c:pt idx="3">
                  <c:v>1.3257575757575758E-2</c:v>
                </c:pt>
                <c:pt idx="4">
                  <c:v>1.5151515151515152E-2</c:v>
                </c:pt>
                <c:pt idx="5">
                  <c:v>0</c:v>
                </c:pt>
                <c:pt idx="6">
                  <c:v>8.1439393939393936E-2</c:v>
                </c:pt>
                <c:pt idx="7">
                  <c:v>5.681818181818182E-3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6.0606060606060608E-2</c:v>
                </c:pt>
                <c:pt idx="13">
                  <c:v>3.4090909090909088E-2</c:v>
                </c:pt>
                <c:pt idx="14">
                  <c:v>0.29166666666666669</c:v>
                </c:pt>
                <c:pt idx="15">
                  <c:v>0.12121212121212122</c:v>
                </c:pt>
                <c:pt idx="16">
                  <c:v>0.14583333333333334</c:v>
                </c:pt>
                <c:pt idx="17">
                  <c:v>3.9772727272727272E-2</c:v>
                </c:pt>
                <c:pt idx="18">
                  <c:v>0.1553030303030303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2-4ABC-B632-6E7EC0B871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2-4ABC-B632-6E7EC0B87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28</c:v>
                </c:pt>
                <c:pt idx="4">
                  <c:v>17</c:v>
                </c:pt>
                <c:pt idx="5">
                  <c:v>25</c:v>
                </c:pt>
                <c:pt idx="6">
                  <c:v>21</c:v>
                </c:pt>
                <c:pt idx="7">
                  <c:v>36</c:v>
                </c:pt>
                <c:pt idx="8">
                  <c:v>32</c:v>
                </c:pt>
                <c:pt idx="9">
                  <c:v>25</c:v>
                </c:pt>
                <c:pt idx="10">
                  <c:v>17</c:v>
                </c:pt>
                <c:pt idx="11">
                  <c:v>15</c:v>
                </c:pt>
                <c:pt idx="12">
                  <c:v>10</c:v>
                </c:pt>
                <c:pt idx="13">
                  <c:v>0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9-456D-A1E2-E6A7FF1823FD}"/>
            </c:ext>
          </c:extLst>
        </c:ser>
        <c:ser>
          <c:idx val="1"/>
          <c:order val="1"/>
          <c:tx>
            <c:strRef>
              <c:f>'Table 9.48'!$S$62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25</c:v>
                </c:pt>
                <c:pt idx="4">
                  <c:v>30</c:v>
                </c:pt>
                <c:pt idx="5">
                  <c:v>38</c:v>
                </c:pt>
                <c:pt idx="6">
                  <c:v>41</c:v>
                </c:pt>
                <c:pt idx="7">
                  <c:v>30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18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D9-456D-A1E2-E6A7FF182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9.48'!$Z$83:$Z$90</c:f>
              <c:numCache>
                <c:formatCode>#,##0</c:formatCode>
                <c:ptCount val="8"/>
                <c:pt idx="0">
                  <c:v>15</c:v>
                </c:pt>
                <c:pt idx="1">
                  <c:v>23</c:v>
                </c:pt>
                <c:pt idx="2">
                  <c:v>32</c:v>
                </c:pt>
                <c:pt idx="3">
                  <c:v>20</c:v>
                </c:pt>
                <c:pt idx="4">
                  <c:v>4</c:v>
                </c:pt>
                <c:pt idx="5">
                  <c:v>5</c:v>
                </c:pt>
                <c:pt idx="6">
                  <c:v>15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F-4C8F-A22A-D806CB2F1D89}"/>
            </c:ext>
          </c:extLst>
        </c:ser>
        <c:ser>
          <c:idx val="1"/>
          <c:order val="1"/>
          <c:tx>
            <c:strRef>
              <c:f>'Table 9.48'!$S$92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9.48'!$Z$93:$Z$100</c:f>
              <c:numCache>
                <c:formatCode>#,##0</c:formatCode>
                <c:ptCount val="8"/>
                <c:pt idx="0">
                  <c:v>8</c:v>
                </c:pt>
                <c:pt idx="1">
                  <c:v>36</c:v>
                </c:pt>
                <c:pt idx="2">
                  <c:v>0</c:v>
                </c:pt>
                <c:pt idx="3">
                  <c:v>56</c:v>
                </c:pt>
                <c:pt idx="4">
                  <c:v>19</c:v>
                </c:pt>
                <c:pt idx="5">
                  <c:v>5</c:v>
                </c:pt>
                <c:pt idx="6">
                  <c:v>3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5F-4C8F-A22A-D806CB2F1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9.5'!$Z$44:$Z$60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7</c:v>
                </c:pt>
                <c:pt idx="3">
                  <c:v>20</c:v>
                </c:pt>
                <c:pt idx="4">
                  <c:v>17</c:v>
                </c:pt>
                <c:pt idx="5">
                  <c:v>15</c:v>
                </c:pt>
                <c:pt idx="6">
                  <c:v>10</c:v>
                </c:pt>
                <c:pt idx="7">
                  <c:v>17</c:v>
                </c:pt>
                <c:pt idx="8">
                  <c:v>13</c:v>
                </c:pt>
                <c:pt idx="9">
                  <c:v>15</c:v>
                </c:pt>
                <c:pt idx="10">
                  <c:v>23</c:v>
                </c:pt>
                <c:pt idx="11">
                  <c:v>11</c:v>
                </c:pt>
                <c:pt idx="12">
                  <c:v>11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F-4DBB-83E8-B6DC726902A0}"/>
            </c:ext>
          </c:extLst>
        </c:ser>
        <c:ser>
          <c:idx val="1"/>
          <c:order val="1"/>
          <c:tx>
            <c:strRef>
              <c:f>'Table 9.5'!$S$62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9.5'!$Z$63:$Z$79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13</c:v>
                </c:pt>
                <c:pt idx="3">
                  <c:v>16</c:v>
                </c:pt>
                <c:pt idx="4">
                  <c:v>6</c:v>
                </c:pt>
                <c:pt idx="5">
                  <c:v>17</c:v>
                </c:pt>
                <c:pt idx="6">
                  <c:v>30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16</c:v>
                </c:pt>
                <c:pt idx="11">
                  <c:v>6</c:v>
                </c:pt>
                <c:pt idx="12">
                  <c:v>5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F-4DBB-83E8-B6DC72690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9.48'!$V$8:$Z$8</c:f>
              <c:numCache>
                <c:formatCode>#,##0</c:formatCode>
                <c:ptCount val="5"/>
                <c:pt idx="0">
                  <c:v>34646.480000000003</c:v>
                </c:pt>
                <c:pt idx="1">
                  <c:v>33384.449999999997</c:v>
                </c:pt>
                <c:pt idx="2">
                  <c:v>32204.94</c:v>
                </c:pt>
                <c:pt idx="3">
                  <c:v>30819</c:v>
                </c:pt>
                <c:pt idx="4">
                  <c:v>37351.67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A-499D-884C-3A8184C12E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A-499D-884C-3A8184C12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9.49'!$U$4:$Y$4</c:f>
              <c:numCache>
                <c:formatCode>#,##0</c:formatCode>
                <c:ptCount val="5"/>
                <c:pt idx="1">
                  <c:v>17830</c:v>
                </c:pt>
                <c:pt idx="2">
                  <c:v>17553</c:v>
                </c:pt>
                <c:pt idx="3">
                  <c:v>17375</c:v>
                </c:pt>
                <c:pt idx="4">
                  <c:v>17949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2-45D2-8FE9-57F8769F6F54}"/>
            </c:ext>
          </c:extLst>
        </c:ser>
        <c:ser>
          <c:idx val="1"/>
          <c:order val="1"/>
          <c:tx>
            <c:strRef>
              <c:f>'Table 9.49'!$S$7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9.49'!$U$7:$Y$7</c:f>
              <c:numCache>
                <c:formatCode>#,##0</c:formatCode>
                <c:ptCount val="5"/>
                <c:pt idx="1">
                  <c:v>12112</c:v>
                </c:pt>
                <c:pt idx="2">
                  <c:v>11948</c:v>
                </c:pt>
                <c:pt idx="3">
                  <c:v>12196</c:v>
                </c:pt>
                <c:pt idx="4">
                  <c:v>12338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2-45D2-8FE9-57F8769F6F54}"/>
            </c:ext>
          </c:extLst>
        </c:ser>
        <c:ser>
          <c:idx val="2"/>
          <c:order val="2"/>
          <c:tx>
            <c:strRef>
              <c:f>'Table 9.49'!$S$11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9.49'!$U$11:$Y$11</c:f>
              <c:numCache>
                <c:formatCode>#,##0</c:formatCode>
                <c:ptCount val="5"/>
                <c:pt idx="1">
                  <c:v>16685</c:v>
                </c:pt>
                <c:pt idx="2">
                  <c:v>16452</c:v>
                </c:pt>
                <c:pt idx="3">
                  <c:v>16586</c:v>
                </c:pt>
                <c:pt idx="4">
                  <c:v>17167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42-45D2-8FE9-57F8769F6F54}"/>
            </c:ext>
          </c:extLst>
        </c:ser>
        <c:ser>
          <c:idx val="3"/>
          <c:order val="3"/>
          <c:tx>
            <c:strRef>
              <c:f>'Table 9.49'!$S$12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9.49'!$U$12:$Y$12</c:f>
              <c:numCache>
                <c:formatCode>#,##0</c:formatCode>
                <c:ptCount val="5"/>
                <c:pt idx="1">
                  <c:v>1145</c:v>
                </c:pt>
                <c:pt idx="2">
                  <c:v>1098</c:v>
                </c:pt>
                <c:pt idx="3">
                  <c:v>790</c:v>
                </c:pt>
                <c:pt idx="4">
                  <c:v>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42-45D2-8FE9-57F8769F6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9.49'!$AB$15:$AB$33</c:f>
              <c:numCache>
                <c:formatCode>0.0%</c:formatCode>
                <c:ptCount val="19"/>
                <c:pt idx="0">
                  <c:v>1.7315551731555173E-2</c:v>
                </c:pt>
                <c:pt idx="1">
                  <c:v>0.16283071628307164</c:v>
                </c:pt>
                <c:pt idx="2">
                  <c:v>3.403957840395784E-2</c:v>
                </c:pt>
                <c:pt idx="3">
                  <c:v>5.0010755001075498E-3</c:v>
                </c:pt>
                <c:pt idx="4">
                  <c:v>6.4691331469133154E-2</c:v>
                </c:pt>
                <c:pt idx="5">
                  <c:v>2.4198752419875243E-2</c:v>
                </c:pt>
                <c:pt idx="6">
                  <c:v>9.459023445902344E-2</c:v>
                </c:pt>
                <c:pt idx="7">
                  <c:v>9.3676059367605938E-2</c:v>
                </c:pt>
                <c:pt idx="8">
                  <c:v>3.2533878253387827E-2</c:v>
                </c:pt>
                <c:pt idx="9">
                  <c:v>2.3661002366100236E-3</c:v>
                </c:pt>
                <c:pt idx="10">
                  <c:v>1.4734351473435147E-2</c:v>
                </c:pt>
                <c:pt idx="11">
                  <c:v>1.5057001505700151E-2</c:v>
                </c:pt>
                <c:pt idx="12">
                  <c:v>4.3288879328887933E-2</c:v>
                </c:pt>
                <c:pt idx="13">
                  <c:v>0.10217251021725102</c:v>
                </c:pt>
                <c:pt idx="14">
                  <c:v>5.2376855237685524E-2</c:v>
                </c:pt>
                <c:pt idx="15">
                  <c:v>6.313185631318563E-2</c:v>
                </c:pt>
                <c:pt idx="16">
                  <c:v>0.11739083673908367</c:v>
                </c:pt>
                <c:pt idx="17">
                  <c:v>6.3992256399225643E-3</c:v>
                </c:pt>
                <c:pt idx="18">
                  <c:v>4.484835448483545E-2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A-4939-8DEE-E3553831BD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A-4939-8DEE-E3553831B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9.49'!$Y$44:$Y$60</c:f>
              <c:numCache>
                <c:formatCode>#,##0</c:formatCode>
                <c:ptCount val="17"/>
                <c:pt idx="0">
                  <c:v>39</c:v>
                </c:pt>
                <c:pt idx="1">
                  <c:v>266</c:v>
                </c:pt>
                <c:pt idx="2">
                  <c:v>622</c:v>
                </c:pt>
                <c:pt idx="3">
                  <c:v>982</c:v>
                </c:pt>
                <c:pt idx="4">
                  <c:v>1429</c:v>
                </c:pt>
                <c:pt idx="5">
                  <c:v>1259</c:v>
                </c:pt>
                <c:pt idx="6">
                  <c:v>997</c:v>
                </c:pt>
                <c:pt idx="7">
                  <c:v>820</c:v>
                </c:pt>
                <c:pt idx="8">
                  <c:v>770</c:v>
                </c:pt>
                <c:pt idx="9">
                  <c:v>732</c:v>
                </c:pt>
                <c:pt idx="10">
                  <c:v>756</c:v>
                </c:pt>
                <c:pt idx="11">
                  <c:v>494</c:v>
                </c:pt>
                <c:pt idx="12">
                  <c:v>192</c:v>
                </c:pt>
                <c:pt idx="13">
                  <c:v>96</c:v>
                </c:pt>
                <c:pt idx="14">
                  <c:v>44</c:v>
                </c:pt>
                <c:pt idx="15">
                  <c:v>15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A-4855-8A8A-C7CFBD4026F8}"/>
            </c:ext>
          </c:extLst>
        </c:ser>
        <c:ser>
          <c:idx val="1"/>
          <c:order val="1"/>
          <c:tx>
            <c:strRef>
              <c:f>'Table 9.49'!$S$62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9.49'!$Y$63:$Y$79</c:f>
              <c:numCache>
                <c:formatCode>#,##0</c:formatCode>
                <c:ptCount val="17"/>
                <c:pt idx="0">
                  <c:v>32</c:v>
                </c:pt>
                <c:pt idx="1">
                  <c:v>298</c:v>
                </c:pt>
                <c:pt idx="2">
                  <c:v>563</c:v>
                </c:pt>
                <c:pt idx="3">
                  <c:v>845</c:v>
                </c:pt>
                <c:pt idx="4">
                  <c:v>1253</c:v>
                </c:pt>
                <c:pt idx="5">
                  <c:v>1158</c:v>
                </c:pt>
                <c:pt idx="6">
                  <c:v>933</c:v>
                </c:pt>
                <c:pt idx="7">
                  <c:v>770</c:v>
                </c:pt>
                <c:pt idx="8">
                  <c:v>716</c:v>
                </c:pt>
                <c:pt idx="9">
                  <c:v>689</c:v>
                </c:pt>
                <c:pt idx="10">
                  <c:v>567</c:v>
                </c:pt>
                <c:pt idx="11">
                  <c:v>349</c:v>
                </c:pt>
                <c:pt idx="12">
                  <c:v>146</c:v>
                </c:pt>
                <c:pt idx="13">
                  <c:v>53</c:v>
                </c:pt>
                <c:pt idx="14">
                  <c:v>24</c:v>
                </c:pt>
                <c:pt idx="15">
                  <c:v>4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5A-4855-8A8A-C7CFBD402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9.49'!$Y$83:$Y$90</c:f>
              <c:numCache>
                <c:formatCode>#,##0</c:formatCode>
                <c:ptCount val="8"/>
                <c:pt idx="0">
                  <c:v>380</c:v>
                </c:pt>
                <c:pt idx="1">
                  <c:v>531</c:v>
                </c:pt>
                <c:pt idx="2">
                  <c:v>1963</c:v>
                </c:pt>
                <c:pt idx="3">
                  <c:v>339</c:v>
                </c:pt>
                <c:pt idx="4">
                  <c:v>90</c:v>
                </c:pt>
                <c:pt idx="5">
                  <c:v>180</c:v>
                </c:pt>
                <c:pt idx="6">
                  <c:v>1434</c:v>
                </c:pt>
                <c:pt idx="7">
                  <c:v>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A-4DAD-A689-150EC338F17E}"/>
            </c:ext>
          </c:extLst>
        </c:ser>
        <c:ser>
          <c:idx val="1"/>
          <c:order val="1"/>
          <c:tx>
            <c:strRef>
              <c:f>'Table 9.49'!$S$92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9.49'!$Y$93:$Y$100</c:f>
              <c:numCache>
                <c:formatCode>#,##0</c:formatCode>
                <c:ptCount val="8"/>
                <c:pt idx="0">
                  <c:v>440</c:v>
                </c:pt>
                <c:pt idx="1">
                  <c:v>1043</c:v>
                </c:pt>
                <c:pt idx="2">
                  <c:v>262</c:v>
                </c:pt>
                <c:pt idx="3">
                  <c:v>970</c:v>
                </c:pt>
                <c:pt idx="4">
                  <c:v>1002</c:v>
                </c:pt>
                <c:pt idx="5">
                  <c:v>466</c:v>
                </c:pt>
                <c:pt idx="6">
                  <c:v>247</c:v>
                </c:pt>
                <c:pt idx="7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A-4DAD-A689-150EC338F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9.49'!$U$8:$Y$8</c:f>
              <c:numCache>
                <c:formatCode>#,##0</c:formatCode>
                <c:ptCount val="5"/>
                <c:pt idx="1">
                  <c:v>58076</c:v>
                </c:pt>
                <c:pt idx="2">
                  <c:v>59129</c:v>
                </c:pt>
                <c:pt idx="3">
                  <c:v>59531.43</c:v>
                </c:pt>
                <c:pt idx="4">
                  <c:v>60584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2-4207-A390-B0D81B6B54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2-4207-A390-B0D81B6B5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9.49'!$V$4:$Z$4</c:f>
              <c:numCache>
                <c:formatCode>#,##0</c:formatCode>
                <c:ptCount val="5"/>
                <c:pt idx="0">
                  <c:v>17830</c:v>
                </c:pt>
                <c:pt idx="1">
                  <c:v>17553</c:v>
                </c:pt>
                <c:pt idx="2">
                  <c:v>17375</c:v>
                </c:pt>
                <c:pt idx="3">
                  <c:v>17949</c:v>
                </c:pt>
                <c:pt idx="4">
                  <c:v>18599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B-4446-A2A5-B144593BAB08}"/>
            </c:ext>
          </c:extLst>
        </c:ser>
        <c:ser>
          <c:idx val="1"/>
          <c:order val="1"/>
          <c:tx>
            <c:strRef>
              <c:f>'Table 9.49'!$S$7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9.49'!$V$7:$Z$7</c:f>
              <c:numCache>
                <c:formatCode>#,##0</c:formatCode>
                <c:ptCount val="5"/>
                <c:pt idx="0">
                  <c:v>12112</c:v>
                </c:pt>
                <c:pt idx="1">
                  <c:v>11948</c:v>
                </c:pt>
                <c:pt idx="2">
                  <c:v>12196</c:v>
                </c:pt>
                <c:pt idx="3">
                  <c:v>12338</c:v>
                </c:pt>
                <c:pt idx="4">
                  <c:v>12322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B-4446-A2A5-B144593BAB08}"/>
            </c:ext>
          </c:extLst>
        </c:ser>
        <c:ser>
          <c:idx val="2"/>
          <c:order val="2"/>
          <c:tx>
            <c:strRef>
              <c:f>'Table 9.49'!$S$11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9.49'!$V$11:$Z$11</c:f>
              <c:numCache>
                <c:formatCode>#,##0</c:formatCode>
                <c:ptCount val="5"/>
                <c:pt idx="0">
                  <c:v>16685</c:v>
                </c:pt>
                <c:pt idx="1">
                  <c:v>16452</c:v>
                </c:pt>
                <c:pt idx="2">
                  <c:v>16586</c:v>
                </c:pt>
                <c:pt idx="3">
                  <c:v>17167</c:v>
                </c:pt>
                <c:pt idx="4">
                  <c:v>17855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B-4446-A2A5-B144593BAB08}"/>
            </c:ext>
          </c:extLst>
        </c:ser>
        <c:ser>
          <c:idx val="3"/>
          <c:order val="3"/>
          <c:tx>
            <c:strRef>
              <c:f>'Table 9.49'!$S$12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9.49'!$V$12:$Z$12</c:f>
              <c:numCache>
                <c:formatCode>#,##0</c:formatCode>
                <c:ptCount val="5"/>
                <c:pt idx="0">
                  <c:v>1145</c:v>
                </c:pt>
                <c:pt idx="1">
                  <c:v>1098</c:v>
                </c:pt>
                <c:pt idx="2">
                  <c:v>790</c:v>
                </c:pt>
                <c:pt idx="3">
                  <c:v>782</c:v>
                </c:pt>
                <c:pt idx="4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5B-4446-A2A5-B144593BA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9.49'!$AB$15:$AB$33</c:f>
              <c:numCache>
                <c:formatCode>0.0%</c:formatCode>
                <c:ptCount val="19"/>
                <c:pt idx="0">
                  <c:v>1.7315551731555173E-2</c:v>
                </c:pt>
                <c:pt idx="1">
                  <c:v>0.16283071628307164</c:v>
                </c:pt>
                <c:pt idx="2">
                  <c:v>3.403957840395784E-2</c:v>
                </c:pt>
                <c:pt idx="3">
                  <c:v>5.0010755001075498E-3</c:v>
                </c:pt>
                <c:pt idx="4">
                  <c:v>6.4691331469133154E-2</c:v>
                </c:pt>
                <c:pt idx="5">
                  <c:v>2.4198752419875243E-2</c:v>
                </c:pt>
                <c:pt idx="6">
                  <c:v>9.459023445902344E-2</c:v>
                </c:pt>
                <c:pt idx="7">
                  <c:v>9.3676059367605938E-2</c:v>
                </c:pt>
                <c:pt idx="8">
                  <c:v>3.2533878253387827E-2</c:v>
                </c:pt>
                <c:pt idx="9">
                  <c:v>2.3661002366100236E-3</c:v>
                </c:pt>
                <c:pt idx="10">
                  <c:v>1.4734351473435147E-2</c:v>
                </c:pt>
                <c:pt idx="11">
                  <c:v>1.5057001505700151E-2</c:v>
                </c:pt>
                <c:pt idx="12">
                  <c:v>4.3288879328887933E-2</c:v>
                </c:pt>
                <c:pt idx="13">
                  <c:v>0.10217251021725102</c:v>
                </c:pt>
                <c:pt idx="14">
                  <c:v>5.2376855237685524E-2</c:v>
                </c:pt>
                <c:pt idx="15">
                  <c:v>6.313185631318563E-2</c:v>
                </c:pt>
                <c:pt idx="16">
                  <c:v>0.11739083673908367</c:v>
                </c:pt>
                <c:pt idx="17">
                  <c:v>6.3992256399225643E-3</c:v>
                </c:pt>
                <c:pt idx="18">
                  <c:v>4.484835448483545E-2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8-4A2C-9A79-BF0ED280CE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8-4A2C-9A79-BF0ED280C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9.49'!$Z$44:$Z$60</c:f>
              <c:numCache>
                <c:formatCode>#,##0</c:formatCode>
                <c:ptCount val="17"/>
                <c:pt idx="0">
                  <c:v>44</c:v>
                </c:pt>
                <c:pt idx="1">
                  <c:v>324</c:v>
                </c:pt>
                <c:pt idx="2">
                  <c:v>652</c:v>
                </c:pt>
                <c:pt idx="3">
                  <c:v>950</c:v>
                </c:pt>
                <c:pt idx="4">
                  <c:v>1507</c:v>
                </c:pt>
                <c:pt idx="5">
                  <c:v>1206</c:v>
                </c:pt>
                <c:pt idx="6">
                  <c:v>1129</c:v>
                </c:pt>
                <c:pt idx="7">
                  <c:v>809</c:v>
                </c:pt>
                <c:pt idx="8">
                  <c:v>814</c:v>
                </c:pt>
                <c:pt idx="9">
                  <c:v>768</c:v>
                </c:pt>
                <c:pt idx="10">
                  <c:v>710</c:v>
                </c:pt>
                <c:pt idx="11">
                  <c:v>548</c:v>
                </c:pt>
                <c:pt idx="12">
                  <c:v>218</c:v>
                </c:pt>
                <c:pt idx="13">
                  <c:v>92</c:v>
                </c:pt>
                <c:pt idx="14">
                  <c:v>45</c:v>
                </c:pt>
                <c:pt idx="15">
                  <c:v>12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8-4F48-8353-3EAEB4F928DD}"/>
            </c:ext>
          </c:extLst>
        </c:ser>
        <c:ser>
          <c:idx val="1"/>
          <c:order val="1"/>
          <c:tx>
            <c:strRef>
              <c:f>'Table 9.49'!$S$62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9.49'!$Z$63:$Z$79</c:f>
              <c:numCache>
                <c:formatCode>#,##0</c:formatCode>
                <c:ptCount val="17"/>
                <c:pt idx="0">
                  <c:v>67</c:v>
                </c:pt>
                <c:pt idx="1">
                  <c:v>343</c:v>
                </c:pt>
                <c:pt idx="2">
                  <c:v>540</c:v>
                </c:pt>
                <c:pt idx="3">
                  <c:v>934</c:v>
                </c:pt>
                <c:pt idx="4">
                  <c:v>1229</c:v>
                </c:pt>
                <c:pt idx="5">
                  <c:v>1180</c:v>
                </c:pt>
                <c:pt idx="6">
                  <c:v>969</c:v>
                </c:pt>
                <c:pt idx="7">
                  <c:v>803</c:v>
                </c:pt>
                <c:pt idx="8">
                  <c:v>747</c:v>
                </c:pt>
                <c:pt idx="9">
                  <c:v>729</c:v>
                </c:pt>
                <c:pt idx="10">
                  <c:v>594</c:v>
                </c:pt>
                <c:pt idx="11">
                  <c:v>379</c:v>
                </c:pt>
                <c:pt idx="12">
                  <c:v>145</c:v>
                </c:pt>
                <c:pt idx="13">
                  <c:v>61</c:v>
                </c:pt>
                <c:pt idx="14">
                  <c:v>25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8-4F48-8353-3EAEB4F92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9.49'!$Z$83:$Z$90</c:f>
              <c:numCache>
                <c:formatCode>#,##0</c:formatCode>
                <c:ptCount val="8"/>
                <c:pt idx="0">
                  <c:v>365</c:v>
                </c:pt>
                <c:pt idx="1">
                  <c:v>528</c:v>
                </c:pt>
                <c:pt idx="2">
                  <c:v>1892</c:v>
                </c:pt>
                <c:pt idx="3">
                  <c:v>343</c:v>
                </c:pt>
                <c:pt idx="4">
                  <c:v>103</c:v>
                </c:pt>
                <c:pt idx="5">
                  <c:v>190</c:v>
                </c:pt>
                <c:pt idx="6">
                  <c:v>1493</c:v>
                </c:pt>
                <c:pt idx="7">
                  <c:v>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D5-4BB5-903F-A72836EAFD80}"/>
            </c:ext>
          </c:extLst>
        </c:ser>
        <c:ser>
          <c:idx val="1"/>
          <c:order val="1"/>
          <c:tx>
            <c:strRef>
              <c:f>'Table 9.49'!$S$92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9.49'!$Z$93:$Z$100</c:f>
              <c:numCache>
                <c:formatCode>#,##0</c:formatCode>
                <c:ptCount val="8"/>
                <c:pt idx="0">
                  <c:v>452</c:v>
                </c:pt>
                <c:pt idx="1">
                  <c:v>1052</c:v>
                </c:pt>
                <c:pt idx="2">
                  <c:v>258</c:v>
                </c:pt>
                <c:pt idx="3">
                  <c:v>944</c:v>
                </c:pt>
                <c:pt idx="4">
                  <c:v>975</c:v>
                </c:pt>
                <c:pt idx="5">
                  <c:v>467</c:v>
                </c:pt>
                <c:pt idx="6">
                  <c:v>265</c:v>
                </c:pt>
                <c:pt idx="7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D5-4BB5-903F-A72836EAF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9.5'!$Z$83:$Z$90</c:f>
              <c:numCache>
                <c:formatCode>#,##0</c:formatCode>
                <c:ptCount val="8"/>
                <c:pt idx="0">
                  <c:v>10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6-4CE2-9DB6-870414E88665}"/>
            </c:ext>
          </c:extLst>
        </c:ser>
        <c:ser>
          <c:idx val="1"/>
          <c:order val="1"/>
          <c:tx>
            <c:strRef>
              <c:f>'Table 9.5'!$S$92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9.5'!$Z$93:$Z$100</c:f>
              <c:numCache>
                <c:formatCode>#,##0</c:formatCode>
                <c:ptCount val="8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3</c:v>
                </c:pt>
                <c:pt idx="4">
                  <c:v>23</c:v>
                </c:pt>
                <c:pt idx="5">
                  <c:v>0</c:v>
                </c:pt>
                <c:pt idx="6">
                  <c:v>0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6-4CE2-9DB6-870414E88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9.49'!$V$8:$Z$8</c:f>
              <c:numCache>
                <c:formatCode>#,##0</c:formatCode>
                <c:ptCount val="5"/>
                <c:pt idx="0">
                  <c:v>58076</c:v>
                </c:pt>
                <c:pt idx="1">
                  <c:v>59129</c:v>
                </c:pt>
                <c:pt idx="2">
                  <c:v>59531.43</c:v>
                </c:pt>
                <c:pt idx="3">
                  <c:v>60584</c:v>
                </c:pt>
                <c:pt idx="4">
                  <c:v>61838.68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0-481F-B70C-2E3FAB500A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0-481F-B70C-2E3FAB500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9.50'!$U$4:$Y$4</c:f>
              <c:numCache>
                <c:formatCode>#,##0</c:formatCode>
                <c:ptCount val="5"/>
                <c:pt idx="1">
                  <c:v>3964</c:v>
                </c:pt>
                <c:pt idx="2">
                  <c:v>3519</c:v>
                </c:pt>
                <c:pt idx="3">
                  <c:v>3853</c:v>
                </c:pt>
                <c:pt idx="4">
                  <c:v>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E-4DB2-9025-CCFDA9CBEF52}"/>
            </c:ext>
          </c:extLst>
        </c:ser>
        <c:ser>
          <c:idx val="1"/>
          <c:order val="1"/>
          <c:tx>
            <c:strRef>
              <c:f>'Table 9.50'!$S$7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9.50'!$U$7:$Y$7</c:f>
              <c:numCache>
                <c:formatCode>#,##0</c:formatCode>
                <c:ptCount val="5"/>
                <c:pt idx="1">
                  <c:v>2642</c:v>
                </c:pt>
                <c:pt idx="2">
                  <c:v>2336</c:v>
                </c:pt>
                <c:pt idx="3">
                  <c:v>2581</c:v>
                </c:pt>
                <c:pt idx="4">
                  <c:v>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FE-4DB2-9025-CCFDA9CBEF52}"/>
            </c:ext>
          </c:extLst>
        </c:ser>
        <c:ser>
          <c:idx val="2"/>
          <c:order val="2"/>
          <c:tx>
            <c:strRef>
              <c:f>'Table 9.50'!$S$11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9.50'!$U$11:$Y$11</c:f>
              <c:numCache>
                <c:formatCode>#,##0</c:formatCode>
                <c:ptCount val="5"/>
                <c:pt idx="1">
                  <c:v>3195</c:v>
                </c:pt>
                <c:pt idx="2">
                  <c:v>2914</c:v>
                </c:pt>
                <c:pt idx="3">
                  <c:v>3104</c:v>
                </c:pt>
                <c:pt idx="4">
                  <c:v>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E-4DB2-9025-CCFDA9CBEF52}"/>
            </c:ext>
          </c:extLst>
        </c:ser>
        <c:ser>
          <c:idx val="3"/>
          <c:order val="3"/>
          <c:tx>
            <c:strRef>
              <c:f>'Table 9.50'!$S$12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9.50'!$U$12:$Y$12</c:f>
              <c:numCache>
                <c:formatCode>#,##0</c:formatCode>
                <c:ptCount val="5"/>
                <c:pt idx="1">
                  <c:v>770</c:v>
                </c:pt>
                <c:pt idx="2">
                  <c:v>605</c:v>
                </c:pt>
                <c:pt idx="3">
                  <c:v>748</c:v>
                </c:pt>
                <c:pt idx="4">
                  <c:v>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FE-4DB2-9025-CCFDA9CB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9.50'!$AB$15:$AB$33</c:f>
              <c:numCache>
                <c:formatCode>0.0%</c:formatCode>
                <c:ptCount val="19"/>
                <c:pt idx="0">
                  <c:v>0.13631840796019901</c:v>
                </c:pt>
                <c:pt idx="1">
                  <c:v>3.482587064676617E-3</c:v>
                </c:pt>
                <c:pt idx="2">
                  <c:v>6.616915422885572E-2</c:v>
                </c:pt>
                <c:pt idx="3">
                  <c:v>4.9751243781094526E-3</c:v>
                </c:pt>
                <c:pt idx="4">
                  <c:v>5.7462686567164176E-2</c:v>
                </c:pt>
                <c:pt idx="5">
                  <c:v>2.6865671641791045E-2</c:v>
                </c:pt>
                <c:pt idx="6">
                  <c:v>8.5572139303482592E-2</c:v>
                </c:pt>
                <c:pt idx="7">
                  <c:v>6.8159203980099503E-2</c:v>
                </c:pt>
                <c:pt idx="8">
                  <c:v>3.0348258706467662E-2</c:v>
                </c:pt>
                <c:pt idx="9">
                  <c:v>5.4726368159203984E-3</c:v>
                </c:pt>
                <c:pt idx="10">
                  <c:v>2.1144278606965175E-2</c:v>
                </c:pt>
                <c:pt idx="11">
                  <c:v>1.2686567164179104E-2</c:v>
                </c:pt>
                <c:pt idx="12">
                  <c:v>3.0099502487562189E-2</c:v>
                </c:pt>
                <c:pt idx="13">
                  <c:v>4.5273631840796018E-2</c:v>
                </c:pt>
                <c:pt idx="14">
                  <c:v>8.6815920398009949E-2</c:v>
                </c:pt>
                <c:pt idx="15">
                  <c:v>6.7661691542288557E-2</c:v>
                </c:pt>
                <c:pt idx="16">
                  <c:v>0.12437810945273632</c:v>
                </c:pt>
                <c:pt idx="17">
                  <c:v>8.9552238805970154E-3</c:v>
                </c:pt>
                <c:pt idx="18">
                  <c:v>4.1542288557213931E-2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1-4B2A-800B-AA1592BE3B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D1-4B2A-800B-AA1592BE3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9.50'!$Y$44:$Y$60</c:f>
              <c:numCache>
                <c:formatCode>#,##0</c:formatCode>
                <c:ptCount val="17"/>
                <c:pt idx="0">
                  <c:v>11</c:v>
                </c:pt>
                <c:pt idx="1">
                  <c:v>92</c:v>
                </c:pt>
                <c:pt idx="2">
                  <c:v>81</c:v>
                </c:pt>
                <c:pt idx="3">
                  <c:v>162</c:v>
                </c:pt>
                <c:pt idx="4">
                  <c:v>246</c:v>
                </c:pt>
                <c:pt idx="5">
                  <c:v>228</c:v>
                </c:pt>
                <c:pt idx="6">
                  <c:v>149</c:v>
                </c:pt>
                <c:pt idx="7">
                  <c:v>140</c:v>
                </c:pt>
                <c:pt idx="8">
                  <c:v>160</c:v>
                </c:pt>
                <c:pt idx="9">
                  <c:v>124</c:v>
                </c:pt>
                <c:pt idx="10">
                  <c:v>185</c:v>
                </c:pt>
                <c:pt idx="11">
                  <c:v>151</c:v>
                </c:pt>
                <c:pt idx="12">
                  <c:v>117</c:v>
                </c:pt>
                <c:pt idx="13">
                  <c:v>39</c:v>
                </c:pt>
                <c:pt idx="14">
                  <c:v>9</c:v>
                </c:pt>
                <c:pt idx="15">
                  <c:v>8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B-4519-8282-651E961EF908}"/>
            </c:ext>
          </c:extLst>
        </c:ser>
        <c:ser>
          <c:idx val="1"/>
          <c:order val="1"/>
          <c:tx>
            <c:strRef>
              <c:f>'Table 9.50'!$S$62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9.50'!$Y$63:$Y$79</c:f>
              <c:numCache>
                <c:formatCode>#,##0</c:formatCode>
                <c:ptCount val="17"/>
                <c:pt idx="0">
                  <c:v>17</c:v>
                </c:pt>
                <c:pt idx="1">
                  <c:v>68</c:v>
                </c:pt>
                <c:pt idx="2">
                  <c:v>106</c:v>
                </c:pt>
                <c:pt idx="3">
                  <c:v>149</c:v>
                </c:pt>
                <c:pt idx="4">
                  <c:v>216</c:v>
                </c:pt>
                <c:pt idx="5">
                  <c:v>193</c:v>
                </c:pt>
                <c:pt idx="6">
                  <c:v>199</c:v>
                </c:pt>
                <c:pt idx="7">
                  <c:v>158</c:v>
                </c:pt>
                <c:pt idx="8">
                  <c:v>163</c:v>
                </c:pt>
                <c:pt idx="9">
                  <c:v>196</c:v>
                </c:pt>
                <c:pt idx="10">
                  <c:v>228</c:v>
                </c:pt>
                <c:pt idx="11">
                  <c:v>142</c:v>
                </c:pt>
                <c:pt idx="12">
                  <c:v>81</c:v>
                </c:pt>
                <c:pt idx="13">
                  <c:v>25</c:v>
                </c:pt>
                <c:pt idx="14">
                  <c:v>17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B-4519-8282-651E961EF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9.50'!$Y$83:$Y$90</c:f>
              <c:numCache>
                <c:formatCode>#,##0</c:formatCode>
                <c:ptCount val="8"/>
                <c:pt idx="0">
                  <c:v>106</c:v>
                </c:pt>
                <c:pt idx="1">
                  <c:v>73</c:v>
                </c:pt>
                <c:pt idx="2">
                  <c:v>171</c:v>
                </c:pt>
                <c:pt idx="3">
                  <c:v>88</c:v>
                </c:pt>
                <c:pt idx="4">
                  <c:v>27</c:v>
                </c:pt>
                <c:pt idx="5">
                  <c:v>73</c:v>
                </c:pt>
                <c:pt idx="6">
                  <c:v>98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1-4062-B9A1-713AACA18591}"/>
            </c:ext>
          </c:extLst>
        </c:ser>
        <c:ser>
          <c:idx val="1"/>
          <c:order val="1"/>
          <c:tx>
            <c:strRef>
              <c:f>'Table 9.50'!$S$92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9.50'!$Y$93:$Y$100</c:f>
              <c:numCache>
                <c:formatCode>#,##0</c:formatCode>
                <c:ptCount val="8"/>
                <c:pt idx="0">
                  <c:v>99</c:v>
                </c:pt>
                <c:pt idx="1">
                  <c:v>227</c:v>
                </c:pt>
                <c:pt idx="2">
                  <c:v>31</c:v>
                </c:pt>
                <c:pt idx="3">
                  <c:v>171</c:v>
                </c:pt>
                <c:pt idx="4">
                  <c:v>190</c:v>
                </c:pt>
                <c:pt idx="5">
                  <c:v>90</c:v>
                </c:pt>
                <c:pt idx="6">
                  <c:v>11</c:v>
                </c:pt>
                <c:pt idx="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1-4062-B9A1-713AACA1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9.50'!$U$8:$Y$8</c:f>
              <c:numCache>
                <c:formatCode>#,##0</c:formatCode>
                <c:ptCount val="5"/>
                <c:pt idx="1">
                  <c:v>37602.339999999997</c:v>
                </c:pt>
                <c:pt idx="2">
                  <c:v>41380</c:v>
                </c:pt>
                <c:pt idx="3">
                  <c:v>39590.93</c:v>
                </c:pt>
                <c:pt idx="4">
                  <c:v>39690.15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6-42F0-B383-CC87C63B10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6-42F0-B383-CC87C63B1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9.50'!$V$4:$Z$4</c:f>
              <c:numCache>
                <c:formatCode>#,##0</c:formatCode>
                <c:ptCount val="5"/>
                <c:pt idx="0">
                  <c:v>3964</c:v>
                </c:pt>
                <c:pt idx="1">
                  <c:v>3519</c:v>
                </c:pt>
                <c:pt idx="2">
                  <c:v>3853</c:v>
                </c:pt>
                <c:pt idx="3">
                  <c:v>3881</c:v>
                </c:pt>
                <c:pt idx="4">
                  <c:v>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4-4A62-BC46-F1800AD6404C}"/>
            </c:ext>
          </c:extLst>
        </c:ser>
        <c:ser>
          <c:idx val="1"/>
          <c:order val="1"/>
          <c:tx>
            <c:strRef>
              <c:f>'Table 9.50'!$S$7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9.50'!$V$7:$Z$7</c:f>
              <c:numCache>
                <c:formatCode>#,##0</c:formatCode>
                <c:ptCount val="5"/>
                <c:pt idx="0">
                  <c:v>2642</c:v>
                </c:pt>
                <c:pt idx="1">
                  <c:v>2336</c:v>
                </c:pt>
                <c:pt idx="2">
                  <c:v>2581</c:v>
                </c:pt>
                <c:pt idx="3">
                  <c:v>2579</c:v>
                </c:pt>
                <c:pt idx="4">
                  <c:v>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4-4A62-BC46-F1800AD6404C}"/>
            </c:ext>
          </c:extLst>
        </c:ser>
        <c:ser>
          <c:idx val="2"/>
          <c:order val="2"/>
          <c:tx>
            <c:strRef>
              <c:f>'Table 9.50'!$S$11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9.50'!$V$11:$Z$11</c:f>
              <c:numCache>
                <c:formatCode>#,##0</c:formatCode>
                <c:ptCount val="5"/>
                <c:pt idx="0">
                  <c:v>3195</c:v>
                </c:pt>
                <c:pt idx="1">
                  <c:v>2914</c:v>
                </c:pt>
                <c:pt idx="2">
                  <c:v>3104</c:v>
                </c:pt>
                <c:pt idx="3">
                  <c:v>3134</c:v>
                </c:pt>
                <c:pt idx="4">
                  <c:v>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4-4A62-BC46-F1800AD6404C}"/>
            </c:ext>
          </c:extLst>
        </c:ser>
        <c:ser>
          <c:idx val="3"/>
          <c:order val="3"/>
          <c:tx>
            <c:strRef>
              <c:f>'Table 9.50'!$S$12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9.50'!$V$12:$Z$12</c:f>
              <c:numCache>
                <c:formatCode>#,##0</c:formatCode>
                <c:ptCount val="5"/>
                <c:pt idx="0">
                  <c:v>770</c:v>
                </c:pt>
                <c:pt idx="1">
                  <c:v>605</c:v>
                </c:pt>
                <c:pt idx="2">
                  <c:v>748</c:v>
                </c:pt>
                <c:pt idx="3">
                  <c:v>747</c:v>
                </c:pt>
                <c:pt idx="4">
                  <c:v>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84-4A62-BC46-F1800AD64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9.50'!$AB$15:$AB$33</c:f>
              <c:numCache>
                <c:formatCode>0.0%</c:formatCode>
                <c:ptCount val="19"/>
                <c:pt idx="0">
                  <c:v>0.13631840796019901</c:v>
                </c:pt>
                <c:pt idx="1">
                  <c:v>3.482587064676617E-3</c:v>
                </c:pt>
                <c:pt idx="2">
                  <c:v>6.616915422885572E-2</c:v>
                </c:pt>
                <c:pt idx="3">
                  <c:v>4.9751243781094526E-3</c:v>
                </c:pt>
                <c:pt idx="4">
                  <c:v>5.7462686567164176E-2</c:v>
                </c:pt>
                <c:pt idx="5">
                  <c:v>2.6865671641791045E-2</c:v>
                </c:pt>
                <c:pt idx="6">
                  <c:v>8.5572139303482592E-2</c:v>
                </c:pt>
                <c:pt idx="7">
                  <c:v>6.8159203980099503E-2</c:v>
                </c:pt>
                <c:pt idx="8">
                  <c:v>3.0348258706467662E-2</c:v>
                </c:pt>
                <c:pt idx="9">
                  <c:v>5.4726368159203984E-3</c:v>
                </c:pt>
                <c:pt idx="10">
                  <c:v>2.1144278606965175E-2</c:v>
                </c:pt>
                <c:pt idx="11">
                  <c:v>1.2686567164179104E-2</c:v>
                </c:pt>
                <c:pt idx="12">
                  <c:v>3.0099502487562189E-2</c:v>
                </c:pt>
                <c:pt idx="13">
                  <c:v>4.5273631840796018E-2</c:v>
                </c:pt>
                <c:pt idx="14">
                  <c:v>8.6815920398009949E-2</c:v>
                </c:pt>
                <c:pt idx="15">
                  <c:v>6.7661691542288557E-2</c:v>
                </c:pt>
                <c:pt idx="16">
                  <c:v>0.12437810945273632</c:v>
                </c:pt>
                <c:pt idx="17">
                  <c:v>8.9552238805970154E-3</c:v>
                </c:pt>
                <c:pt idx="18">
                  <c:v>4.1542288557213931E-2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3-413D-94C7-D98BC9576F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3-413D-94C7-D98BC957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9.50'!$Z$44:$Z$60</c:f>
              <c:numCache>
                <c:formatCode>#,##0</c:formatCode>
                <c:ptCount val="17"/>
                <c:pt idx="0">
                  <c:v>11</c:v>
                </c:pt>
                <c:pt idx="1">
                  <c:v>93</c:v>
                </c:pt>
                <c:pt idx="2">
                  <c:v>110</c:v>
                </c:pt>
                <c:pt idx="3">
                  <c:v>197</c:v>
                </c:pt>
                <c:pt idx="4">
                  <c:v>227</c:v>
                </c:pt>
                <c:pt idx="5">
                  <c:v>237</c:v>
                </c:pt>
                <c:pt idx="6">
                  <c:v>162</c:v>
                </c:pt>
                <c:pt idx="7">
                  <c:v>163</c:v>
                </c:pt>
                <c:pt idx="8">
                  <c:v>150</c:v>
                </c:pt>
                <c:pt idx="9">
                  <c:v>129</c:v>
                </c:pt>
                <c:pt idx="10">
                  <c:v>175</c:v>
                </c:pt>
                <c:pt idx="11">
                  <c:v>161</c:v>
                </c:pt>
                <c:pt idx="12">
                  <c:v>116</c:v>
                </c:pt>
                <c:pt idx="13">
                  <c:v>33</c:v>
                </c:pt>
                <c:pt idx="14">
                  <c:v>18</c:v>
                </c:pt>
                <c:pt idx="15">
                  <c:v>10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7-43BC-BE41-9E3F1F42B4EA}"/>
            </c:ext>
          </c:extLst>
        </c:ser>
        <c:ser>
          <c:idx val="1"/>
          <c:order val="1"/>
          <c:tx>
            <c:strRef>
              <c:f>'Table 9.50'!$S$62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9.50'!$Z$63:$Z$79</c:f>
              <c:numCache>
                <c:formatCode>#,##0</c:formatCode>
                <c:ptCount val="17"/>
                <c:pt idx="0">
                  <c:v>6</c:v>
                </c:pt>
                <c:pt idx="1">
                  <c:v>75</c:v>
                </c:pt>
                <c:pt idx="2">
                  <c:v>139</c:v>
                </c:pt>
                <c:pt idx="3">
                  <c:v>156</c:v>
                </c:pt>
                <c:pt idx="4">
                  <c:v>230</c:v>
                </c:pt>
                <c:pt idx="5">
                  <c:v>220</c:v>
                </c:pt>
                <c:pt idx="6">
                  <c:v>206</c:v>
                </c:pt>
                <c:pt idx="7">
                  <c:v>161</c:v>
                </c:pt>
                <c:pt idx="8">
                  <c:v>161</c:v>
                </c:pt>
                <c:pt idx="9">
                  <c:v>163</c:v>
                </c:pt>
                <c:pt idx="10">
                  <c:v>214</c:v>
                </c:pt>
                <c:pt idx="11">
                  <c:v>154</c:v>
                </c:pt>
                <c:pt idx="12">
                  <c:v>80</c:v>
                </c:pt>
                <c:pt idx="13">
                  <c:v>26</c:v>
                </c:pt>
                <c:pt idx="14">
                  <c:v>17</c:v>
                </c:pt>
                <c:pt idx="15">
                  <c:v>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7-43BC-BE41-9E3F1F42B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9.50'!$Z$83:$Z$90</c:f>
              <c:numCache>
                <c:formatCode>#,##0</c:formatCode>
                <c:ptCount val="8"/>
                <c:pt idx="0">
                  <c:v>96</c:v>
                </c:pt>
                <c:pt idx="1">
                  <c:v>76</c:v>
                </c:pt>
                <c:pt idx="2">
                  <c:v>180</c:v>
                </c:pt>
                <c:pt idx="3">
                  <c:v>85</c:v>
                </c:pt>
                <c:pt idx="4">
                  <c:v>28</c:v>
                </c:pt>
                <c:pt idx="5">
                  <c:v>76</c:v>
                </c:pt>
                <c:pt idx="6">
                  <c:v>101</c:v>
                </c:pt>
                <c:pt idx="7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4-42ED-B550-238B958998E3}"/>
            </c:ext>
          </c:extLst>
        </c:ser>
        <c:ser>
          <c:idx val="1"/>
          <c:order val="1"/>
          <c:tx>
            <c:strRef>
              <c:f>'Table 9.50'!$S$92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9.50'!$Z$93:$Z$100</c:f>
              <c:numCache>
                <c:formatCode>#,##0</c:formatCode>
                <c:ptCount val="8"/>
                <c:pt idx="0">
                  <c:v>92</c:v>
                </c:pt>
                <c:pt idx="1">
                  <c:v>236</c:v>
                </c:pt>
                <c:pt idx="2">
                  <c:v>41</c:v>
                </c:pt>
                <c:pt idx="3">
                  <c:v>175</c:v>
                </c:pt>
                <c:pt idx="4">
                  <c:v>181</c:v>
                </c:pt>
                <c:pt idx="5">
                  <c:v>102</c:v>
                </c:pt>
                <c:pt idx="6">
                  <c:v>15</c:v>
                </c:pt>
                <c:pt idx="7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4-42ED-B550-238B95899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9.1'!$U$8:$Y$8</c:f>
              <c:numCache>
                <c:formatCode>#,##0</c:formatCode>
                <c:ptCount val="5"/>
                <c:pt idx="1">
                  <c:v>22048</c:v>
                </c:pt>
                <c:pt idx="2">
                  <c:v>20167</c:v>
                </c:pt>
                <c:pt idx="3">
                  <c:v>18935.419999999998</c:v>
                </c:pt>
                <c:pt idx="4">
                  <c:v>20871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D-41C0-BD8D-EEFE753DF2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D-41C0-BD8D-EEFE753DF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9.5'!$V$8:$Z$8</c:f>
              <c:numCache>
                <c:formatCode>#,##0</c:formatCode>
                <c:ptCount val="5"/>
                <c:pt idx="0">
                  <c:v>42762.35</c:v>
                </c:pt>
                <c:pt idx="1">
                  <c:v>44365.23</c:v>
                </c:pt>
                <c:pt idx="2">
                  <c:v>47992.51</c:v>
                </c:pt>
                <c:pt idx="3">
                  <c:v>45002.67</c:v>
                </c:pt>
                <c:pt idx="4">
                  <c:v>50817.5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87-49BE-9505-EA7547D17E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87-49BE-9505-EA7547D17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9.50'!$V$8:$Z$8</c:f>
              <c:numCache>
                <c:formatCode>#,##0</c:formatCode>
                <c:ptCount val="5"/>
                <c:pt idx="0">
                  <c:v>37602.339999999997</c:v>
                </c:pt>
                <c:pt idx="1">
                  <c:v>41380</c:v>
                </c:pt>
                <c:pt idx="2">
                  <c:v>39590.93</c:v>
                </c:pt>
                <c:pt idx="3">
                  <c:v>39690.15</c:v>
                </c:pt>
                <c:pt idx="4">
                  <c:v>43708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F-47CA-A3D1-1C0D1C739B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F-47CA-A3D1-1C0D1C739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9.51'!$U$4:$Y$4</c:f>
              <c:numCache>
                <c:formatCode>#,##0</c:formatCode>
                <c:ptCount val="5"/>
                <c:pt idx="1">
                  <c:v>551</c:v>
                </c:pt>
                <c:pt idx="2">
                  <c:v>556</c:v>
                </c:pt>
                <c:pt idx="3">
                  <c:v>510</c:v>
                </c:pt>
                <c:pt idx="4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D-4BE5-9B06-59B5CE3BE5DF}"/>
            </c:ext>
          </c:extLst>
        </c:ser>
        <c:ser>
          <c:idx val="1"/>
          <c:order val="1"/>
          <c:tx>
            <c:strRef>
              <c:f>'Table 9.51'!$S$7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9.51'!$U$7:$Y$7</c:f>
              <c:numCache>
                <c:formatCode>#,##0</c:formatCode>
                <c:ptCount val="5"/>
                <c:pt idx="1">
                  <c:v>367</c:v>
                </c:pt>
                <c:pt idx="2">
                  <c:v>375</c:v>
                </c:pt>
                <c:pt idx="3">
                  <c:v>357</c:v>
                </c:pt>
                <c:pt idx="4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D-4BE5-9B06-59B5CE3BE5DF}"/>
            </c:ext>
          </c:extLst>
        </c:ser>
        <c:ser>
          <c:idx val="2"/>
          <c:order val="2"/>
          <c:tx>
            <c:strRef>
              <c:f>'Table 9.51'!$S$11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9.51'!$U$11:$Y$11</c:f>
              <c:numCache>
                <c:formatCode>#,##0</c:formatCode>
                <c:ptCount val="5"/>
                <c:pt idx="1">
                  <c:v>553</c:v>
                </c:pt>
                <c:pt idx="2">
                  <c:v>555</c:v>
                </c:pt>
                <c:pt idx="3">
                  <c:v>509</c:v>
                </c:pt>
                <c:pt idx="4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D-4BE5-9B06-59B5CE3BE5DF}"/>
            </c:ext>
          </c:extLst>
        </c:ser>
        <c:ser>
          <c:idx val="3"/>
          <c:order val="3"/>
          <c:tx>
            <c:strRef>
              <c:f>'Table 9.51'!$S$12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9.51'!$U$12:$Y$12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0D-4BE5-9B06-59B5CE3BE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9.51'!$AB$15:$AB$33</c:f>
              <c:numCache>
                <c:formatCode>0.0%</c:formatCode>
                <c:ptCount val="19"/>
                <c:pt idx="0">
                  <c:v>1.7271157167530225E-2</c:v>
                </c:pt>
                <c:pt idx="1">
                  <c:v>7.7720207253886009E-2</c:v>
                </c:pt>
                <c:pt idx="2">
                  <c:v>1.0362694300518135E-2</c:v>
                </c:pt>
                <c:pt idx="3">
                  <c:v>0</c:v>
                </c:pt>
                <c:pt idx="4">
                  <c:v>0.24179620034542315</c:v>
                </c:pt>
                <c:pt idx="5">
                  <c:v>0</c:v>
                </c:pt>
                <c:pt idx="6">
                  <c:v>6.2176165803108807E-2</c:v>
                </c:pt>
                <c:pt idx="7">
                  <c:v>8.6355785837651119E-2</c:v>
                </c:pt>
                <c:pt idx="8">
                  <c:v>8.6355785837651123E-3</c:v>
                </c:pt>
                <c:pt idx="9">
                  <c:v>0</c:v>
                </c:pt>
                <c:pt idx="10">
                  <c:v>0</c:v>
                </c:pt>
                <c:pt idx="11">
                  <c:v>1.3816925734024179E-2</c:v>
                </c:pt>
                <c:pt idx="12">
                  <c:v>8.46286701208981E-2</c:v>
                </c:pt>
                <c:pt idx="13">
                  <c:v>6.9084628670120898E-2</c:v>
                </c:pt>
                <c:pt idx="14">
                  <c:v>0.13126079447322972</c:v>
                </c:pt>
                <c:pt idx="15">
                  <c:v>3.281519861830743E-2</c:v>
                </c:pt>
                <c:pt idx="16">
                  <c:v>7.7720207253886009E-2</c:v>
                </c:pt>
                <c:pt idx="17">
                  <c:v>0</c:v>
                </c:pt>
                <c:pt idx="18">
                  <c:v>8.9810017271157172E-2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5D-4E6F-A1D9-48E1691F70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5D-4E6F-A1D9-48E1691F7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9.51'!$Y$44:$Y$60</c:f>
              <c:numCache>
                <c:formatCode>#,##0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14</c:v>
                </c:pt>
                <c:pt idx="3">
                  <c:v>14</c:v>
                </c:pt>
                <c:pt idx="4">
                  <c:v>23</c:v>
                </c:pt>
                <c:pt idx="5">
                  <c:v>21</c:v>
                </c:pt>
                <c:pt idx="6">
                  <c:v>26</c:v>
                </c:pt>
                <c:pt idx="7">
                  <c:v>34</c:v>
                </c:pt>
                <c:pt idx="8">
                  <c:v>20</c:v>
                </c:pt>
                <c:pt idx="9">
                  <c:v>22</c:v>
                </c:pt>
                <c:pt idx="10">
                  <c:v>16</c:v>
                </c:pt>
                <c:pt idx="11">
                  <c:v>13</c:v>
                </c:pt>
                <c:pt idx="12">
                  <c:v>11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3-4CE9-920E-9B8C0B47FB4D}"/>
            </c:ext>
          </c:extLst>
        </c:ser>
        <c:ser>
          <c:idx val="1"/>
          <c:order val="1"/>
          <c:tx>
            <c:strRef>
              <c:f>'Table 9.51'!$S$62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9.51'!$Y$63:$Y$79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15</c:v>
                </c:pt>
                <c:pt idx="3">
                  <c:v>22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26</c:v>
                </c:pt>
                <c:pt idx="10">
                  <c:v>18</c:v>
                </c:pt>
                <c:pt idx="11">
                  <c:v>14</c:v>
                </c:pt>
                <c:pt idx="12">
                  <c:v>9</c:v>
                </c:pt>
                <c:pt idx="13">
                  <c:v>2</c:v>
                </c:pt>
                <c:pt idx="14">
                  <c:v>6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3-4CE9-920E-9B8C0B47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9.51'!$Y$83:$Y$90</c:f>
              <c:numCache>
                <c:formatCode>#,##0</c:formatCode>
                <c:ptCount val="8"/>
                <c:pt idx="0">
                  <c:v>7</c:v>
                </c:pt>
                <c:pt idx="1">
                  <c:v>10</c:v>
                </c:pt>
                <c:pt idx="2">
                  <c:v>28</c:v>
                </c:pt>
                <c:pt idx="3">
                  <c:v>11</c:v>
                </c:pt>
                <c:pt idx="4">
                  <c:v>3</c:v>
                </c:pt>
                <c:pt idx="5">
                  <c:v>0</c:v>
                </c:pt>
                <c:pt idx="6">
                  <c:v>53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D-4D5D-86F5-DD7B32855F95}"/>
            </c:ext>
          </c:extLst>
        </c:ser>
        <c:ser>
          <c:idx val="1"/>
          <c:order val="1"/>
          <c:tx>
            <c:strRef>
              <c:f>'Table 9.51'!$S$92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9.51'!$Y$93:$Y$100</c:f>
              <c:numCache>
                <c:formatCode>#,##0</c:formatCode>
                <c:ptCount val="8"/>
                <c:pt idx="0">
                  <c:v>9</c:v>
                </c:pt>
                <c:pt idx="1">
                  <c:v>12</c:v>
                </c:pt>
                <c:pt idx="2">
                  <c:v>6</c:v>
                </c:pt>
                <c:pt idx="3">
                  <c:v>32</c:v>
                </c:pt>
                <c:pt idx="4">
                  <c:v>13</c:v>
                </c:pt>
                <c:pt idx="5">
                  <c:v>6</c:v>
                </c:pt>
                <c:pt idx="6">
                  <c:v>21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D-4D5D-86F5-DD7B32855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9.51'!$U$8:$Y$8</c:f>
              <c:numCache>
                <c:formatCode>#,##0</c:formatCode>
                <c:ptCount val="5"/>
                <c:pt idx="1">
                  <c:v>27598.25</c:v>
                </c:pt>
                <c:pt idx="2">
                  <c:v>23772.45</c:v>
                </c:pt>
                <c:pt idx="3">
                  <c:v>17979.37</c:v>
                </c:pt>
                <c:pt idx="4">
                  <c:v>20157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8-405D-B10D-2798260545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38-405D-B10D-279826054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9.51'!$V$4:$Z$4</c:f>
              <c:numCache>
                <c:formatCode>#,##0</c:formatCode>
                <c:ptCount val="5"/>
                <c:pt idx="0">
                  <c:v>551</c:v>
                </c:pt>
                <c:pt idx="1">
                  <c:v>556</c:v>
                </c:pt>
                <c:pt idx="2">
                  <c:v>510</c:v>
                </c:pt>
                <c:pt idx="3">
                  <c:v>479</c:v>
                </c:pt>
                <c:pt idx="4">
                  <c:v>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F-488E-82C2-ACD97658C7FF}"/>
            </c:ext>
          </c:extLst>
        </c:ser>
        <c:ser>
          <c:idx val="1"/>
          <c:order val="1"/>
          <c:tx>
            <c:strRef>
              <c:f>'Table 9.51'!$S$7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9.51'!$V$7:$Z$7</c:f>
              <c:numCache>
                <c:formatCode>#,##0</c:formatCode>
                <c:ptCount val="5"/>
                <c:pt idx="0">
                  <c:v>367</c:v>
                </c:pt>
                <c:pt idx="1">
                  <c:v>375</c:v>
                </c:pt>
                <c:pt idx="2">
                  <c:v>357</c:v>
                </c:pt>
                <c:pt idx="3">
                  <c:v>347</c:v>
                </c:pt>
                <c:pt idx="4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F-488E-82C2-ACD97658C7FF}"/>
            </c:ext>
          </c:extLst>
        </c:ser>
        <c:ser>
          <c:idx val="2"/>
          <c:order val="2"/>
          <c:tx>
            <c:strRef>
              <c:f>'Table 9.51'!$S$11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9.51'!$V$11:$Z$11</c:f>
              <c:numCache>
                <c:formatCode>#,##0</c:formatCode>
                <c:ptCount val="5"/>
                <c:pt idx="0">
                  <c:v>553</c:v>
                </c:pt>
                <c:pt idx="1">
                  <c:v>555</c:v>
                </c:pt>
                <c:pt idx="2">
                  <c:v>509</c:v>
                </c:pt>
                <c:pt idx="3">
                  <c:v>475</c:v>
                </c:pt>
                <c:pt idx="4">
                  <c:v>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F-488E-82C2-ACD97658C7FF}"/>
            </c:ext>
          </c:extLst>
        </c:ser>
        <c:ser>
          <c:idx val="3"/>
          <c:order val="3"/>
          <c:tx>
            <c:strRef>
              <c:f>'Table 9.51'!$S$12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9.51'!$V$12:$Z$12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2F-488E-82C2-ACD97658C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9.51'!$AB$15:$AB$33</c:f>
              <c:numCache>
                <c:formatCode>0.0%</c:formatCode>
                <c:ptCount val="19"/>
                <c:pt idx="0">
                  <c:v>1.7271157167530225E-2</c:v>
                </c:pt>
                <c:pt idx="1">
                  <c:v>7.7720207253886009E-2</c:v>
                </c:pt>
                <c:pt idx="2">
                  <c:v>1.0362694300518135E-2</c:v>
                </c:pt>
                <c:pt idx="3">
                  <c:v>0</c:v>
                </c:pt>
                <c:pt idx="4">
                  <c:v>0.24179620034542315</c:v>
                </c:pt>
                <c:pt idx="5">
                  <c:v>0</c:v>
                </c:pt>
                <c:pt idx="6">
                  <c:v>6.2176165803108807E-2</c:v>
                </c:pt>
                <c:pt idx="7">
                  <c:v>8.6355785837651119E-2</c:v>
                </c:pt>
                <c:pt idx="8">
                  <c:v>8.6355785837651123E-3</c:v>
                </c:pt>
                <c:pt idx="9">
                  <c:v>0</c:v>
                </c:pt>
                <c:pt idx="10">
                  <c:v>0</c:v>
                </c:pt>
                <c:pt idx="11">
                  <c:v>1.3816925734024179E-2</c:v>
                </c:pt>
                <c:pt idx="12">
                  <c:v>8.46286701208981E-2</c:v>
                </c:pt>
                <c:pt idx="13">
                  <c:v>6.9084628670120898E-2</c:v>
                </c:pt>
                <c:pt idx="14">
                  <c:v>0.13126079447322972</c:v>
                </c:pt>
                <c:pt idx="15">
                  <c:v>3.281519861830743E-2</c:v>
                </c:pt>
                <c:pt idx="16">
                  <c:v>7.7720207253886009E-2</c:v>
                </c:pt>
                <c:pt idx="17">
                  <c:v>0</c:v>
                </c:pt>
                <c:pt idx="18">
                  <c:v>8.9810017271157172E-2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6-4224-9A09-794A1105F1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6-4224-9A09-794A1105F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23</c:v>
                </c:pt>
                <c:pt idx="4">
                  <c:v>36</c:v>
                </c:pt>
                <c:pt idx="5">
                  <c:v>34</c:v>
                </c:pt>
                <c:pt idx="6">
                  <c:v>23</c:v>
                </c:pt>
                <c:pt idx="7">
                  <c:v>37</c:v>
                </c:pt>
                <c:pt idx="8">
                  <c:v>28</c:v>
                </c:pt>
                <c:pt idx="9">
                  <c:v>23</c:v>
                </c:pt>
                <c:pt idx="10">
                  <c:v>18</c:v>
                </c:pt>
                <c:pt idx="11">
                  <c:v>23</c:v>
                </c:pt>
                <c:pt idx="12">
                  <c:v>12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2-4DD4-8D13-B5F38CB8DD84}"/>
            </c:ext>
          </c:extLst>
        </c:ser>
        <c:ser>
          <c:idx val="1"/>
          <c:order val="1"/>
          <c:tx>
            <c:strRef>
              <c:f>'Table 9.51'!$S$62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29</c:v>
                </c:pt>
                <c:pt idx="3">
                  <c:v>16</c:v>
                </c:pt>
                <c:pt idx="4">
                  <c:v>36</c:v>
                </c:pt>
                <c:pt idx="5">
                  <c:v>34</c:v>
                </c:pt>
                <c:pt idx="6">
                  <c:v>33</c:v>
                </c:pt>
                <c:pt idx="7">
                  <c:v>28</c:v>
                </c:pt>
                <c:pt idx="8">
                  <c:v>29</c:v>
                </c:pt>
                <c:pt idx="9">
                  <c:v>31</c:v>
                </c:pt>
                <c:pt idx="10">
                  <c:v>22</c:v>
                </c:pt>
                <c:pt idx="11">
                  <c:v>23</c:v>
                </c:pt>
                <c:pt idx="12">
                  <c:v>7</c:v>
                </c:pt>
                <c:pt idx="13">
                  <c:v>6</c:v>
                </c:pt>
                <c:pt idx="14">
                  <c:v>5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F2-4DD4-8D13-B5F38CB8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9.51'!$Z$83:$Z$90</c:f>
              <c:numCache>
                <c:formatCode>#,##0</c:formatCode>
                <c:ptCount val="8"/>
                <c:pt idx="0">
                  <c:v>4</c:v>
                </c:pt>
                <c:pt idx="1">
                  <c:v>10</c:v>
                </c:pt>
                <c:pt idx="2">
                  <c:v>34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41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8-46C3-9BA0-3176AE85E878}"/>
            </c:ext>
          </c:extLst>
        </c:ser>
        <c:ser>
          <c:idx val="1"/>
          <c:order val="1"/>
          <c:tx>
            <c:strRef>
              <c:f>'Table 9.51'!$S$92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9.51'!$Z$93:$Z$100</c:f>
              <c:numCache>
                <c:formatCode>#,##0</c:formatCode>
                <c:ptCount val="8"/>
                <c:pt idx="0">
                  <c:v>11</c:v>
                </c:pt>
                <c:pt idx="1">
                  <c:v>17</c:v>
                </c:pt>
                <c:pt idx="2">
                  <c:v>4</c:v>
                </c:pt>
                <c:pt idx="3">
                  <c:v>41</c:v>
                </c:pt>
                <c:pt idx="4">
                  <c:v>19</c:v>
                </c:pt>
                <c:pt idx="5">
                  <c:v>11</c:v>
                </c:pt>
                <c:pt idx="6">
                  <c:v>13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8-46C3-9BA0-3176AE85E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9.6'!$U$4:$Y$4</c:f>
              <c:numCache>
                <c:formatCode>#,##0</c:formatCode>
                <c:ptCount val="5"/>
                <c:pt idx="1">
                  <c:v>1628</c:v>
                </c:pt>
                <c:pt idx="2">
                  <c:v>1400</c:v>
                </c:pt>
                <c:pt idx="3">
                  <c:v>1655</c:v>
                </c:pt>
                <c:pt idx="4">
                  <c:v>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5-4F69-A9AB-7ED889B78141}"/>
            </c:ext>
          </c:extLst>
        </c:ser>
        <c:ser>
          <c:idx val="1"/>
          <c:order val="1"/>
          <c:tx>
            <c:strRef>
              <c:f>'Table 9.6'!$S$7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9.6'!$U$7:$Y$7</c:f>
              <c:numCache>
                <c:formatCode>#,##0</c:formatCode>
                <c:ptCount val="5"/>
                <c:pt idx="1">
                  <c:v>1127</c:v>
                </c:pt>
                <c:pt idx="2">
                  <c:v>952</c:v>
                </c:pt>
                <c:pt idx="3">
                  <c:v>1100</c:v>
                </c:pt>
                <c:pt idx="4">
                  <c:v>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5-4F69-A9AB-7ED889B78141}"/>
            </c:ext>
          </c:extLst>
        </c:ser>
        <c:ser>
          <c:idx val="2"/>
          <c:order val="2"/>
          <c:tx>
            <c:strRef>
              <c:f>'Table 9.6'!$S$11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9.6'!$U$11:$Y$11</c:f>
              <c:numCache>
                <c:formatCode>#,##0</c:formatCode>
                <c:ptCount val="5"/>
                <c:pt idx="1">
                  <c:v>1158</c:v>
                </c:pt>
                <c:pt idx="2">
                  <c:v>1068</c:v>
                </c:pt>
                <c:pt idx="3">
                  <c:v>1232</c:v>
                </c:pt>
                <c:pt idx="4">
                  <c:v>1272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5-4F69-A9AB-7ED889B78141}"/>
            </c:ext>
          </c:extLst>
        </c:ser>
        <c:ser>
          <c:idx val="3"/>
          <c:order val="3"/>
          <c:tx>
            <c:strRef>
              <c:f>'Table 9.6'!$S$12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9.6'!$U$12:$Y$12</c:f>
              <c:numCache>
                <c:formatCode>#,##0</c:formatCode>
                <c:ptCount val="5"/>
                <c:pt idx="1">
                  <c:v>466</c:v>
                </c:pt>
                <c:pt idx="2">
                  <c:v>332</c:v>
                </c:pt>
                <c:pt idx="3">
                  <c:v>421</c:v>
                </c:pt>
                <c:pt idx="4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45-4F69-A9AB-7ED889B78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9.51'!$V$8:$Z$8</c:f>
              <c:numCache>
                <c:formatCode>#,##0</c:formatCode>
                <c:ptCount val="5"/>
                <c:pt idx="0">
                  <c:v>27598.25</c:v>
                </c:pt>
                <c:pt idx="1">
                  <c:v>23772.45</c:v>
                </c:pt>
                <c:pt idx="2">
                  <c:v>17979.37</c:v>
                </c:pt>
                <c:pt idx="3">
                  <c:v>20157</c:v>
                </c:pt>
                <c:pt idx="4">
                  <c:v>25041.86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C-4A4E-96BD-940451D04E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BC-4A4E-96BD-940451D04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9.52'!$U$4:$Y$4</c:f>
              <c:numCache>
                <c:formatCode>#,##0</c:formatCode>
                <c:ptCount val="5"/>
                <c:pt idx="1">
                  <c:v>41681</c:v>
                </c:pt>
                <c:pt idx="2">
                  <c:v>41855</c:v>
                </c:pt>
                <c:pt idx="3">
                  <c:v>42787</c:v>
                </c:pt>
                <c:pt idx="4">
                  <c:v>45396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B-4941-9B2B-407111184042}"/>
            </c:ext>
          </c:extLst>
        </c:ser>
        <c:ser>
          <c:idx val="1"/>
          <c:order val="1"/>
          <c:tx>
            <c:strRef>
              <c:f>'Table 9.52'!$S$7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9.52'!$U$7:$Y$7</c:f>
              <c:numCache>
                <c:formatCode>#,##0</c:formatCode>
                <c:ptCount val="5"/>
                <c:pt idx="1">
                  <c:v>29733</c:v>
                </c:pt>
                <c:pt idx="2">
                  <c:v>29551</c:v>
                </c:pt>
                <c:pt idx="3">
                  <c:v>30608</c:v>
                </c:pt>
                <c:pt idx="4">
                  <c:v>31200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B-4941-9B2B-407111184042}"/>
            </c:ext>
          </c:extLst>
        </c:ser>
        <c:ser>
          <c:idx val="2"/>
          <c:order val="2"/>
          <c:tx>
            <c:strRef>
              <c:f>'Table 9.52'!$S$11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9.52'!$U$11:$Y$11</c:f>
              <c:numCache>
                <c:formatCode>#,##0</c:formatCode>
                <c:ptCount val="5"/>
                <c:pt idx="1">
                  <c:v>35187</c:v>
                </c:pt>
                <c:pt idx="2">
                  <c:v>35346</c:v>
                </c:pt>
                <c:pt idx="3">
                  <c:v>35997</c:v>
                </c:pt>
                <c:pt idx="4">
                  <c:v>38440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B-4941-9B2B-407111184042}"/>
            </c:ext>
          </c:extLst>
        </c:ser>
        <c:ser>
          <c:idx val="3"/>
          <c:order val="3"/>
          <c:tx>
            <c:strRef>
              <c:f>'Table 9.52'!$S$12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9.52'!$U$12:$Y$12</c:f>
              <c:numCache>
                <c:formatCode>#,##0</c:formatCode>
                <c:ptCount val="5"/>
                <c:pt idx="1">
                  <c:v>6497</c:v>
                </c:pt>
                <c:pt idx="2">
                  <c:v>6513</c:v>
                </c:pt>
                <c:pt idx="3">
                  <c:v>6784</c:v>
                </c:pt>
                <c:pt idx="4">
                  <c:v>6956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B-4941-9B2B-407111184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9.52'!$AB$15:$AB$33</c:f>
              <c:numCache>
                <c:formatCode>0.0%</c:formatCode>
                <c:ptCount val="19"/>
                <c:pt idx="0">
                  <c:v>1.5928077341488947E-2</c:v>
                </c:pt>
                <c:pt idx="1">
                  <c:v>1.052977277858741E-2</c:v>
                </c:pt>
                <c:pt idx="2">
                  <c:v>4.1236478581251665E-2</c:v>
                </c:pt>
                <c:pt idx="3">
                  <c:v>5.7267185287054332E-3</c:v>
                </c:pt>
                <c:pt idx="4">
                  <c:v>8.6803916336542206E-2</c:v>
                </c:pt>
                <c:pt idx="5">
                  <c:v>2.571891869701759E-2</c:v>
                </c:pt>
                <c:pt idx="6">
                  <c:v>0.10067940639175681</c:v>
                </c:pt>
                <c:pt idx="7">
                  <c:v>0.14037644450830272</c:v>
                </c:pt>
                <c:pt idx="8">
                  <c:v>2.3009503479135451E-2</c:v>
                </c:pt>
                <c:pt idx="9">
                  <c:v>8.1282456536464209E-3</c:v>
                </c:pt>
                <c:pt idx="10">
                  <c:v>3.8629692727683247E-2</c:v>
                </c:pt>
                <c:pt idx="11">
                  <c:v>3.965598637082042E-2</c:v>
                </c:pt>
                <c:pt idx="12">
                  <c:v>7.8080420369876224E-2</c:v>
                </c:pt>
                <c:pt idx="13">
                  <c:v>7.1471089308072833E-2</c:v>
                </c:pt>
                <c:pt idx="14">
                  <c:v>3.124037849709559E-2</c:v>
                </c:pt>
                <c:pt idx="15">
                  <c:v>6.7509595845563333E-2</c:v>
                </c:pt>
                <c:pt idx="16">
                  <c:v>0.11580697469159876</c:v>
                </c:pt>
                <c:pt idx="17">
                  <c:v>2.19011063445473E-2</c:v>
                </c:pt>
                <c:pt idx="18">
                  <c:v>4.2283298097251586E-2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B-4E3C-8817-53495D2E07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B-4E3C-8817-53495D2E0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9.52'!$Y$44:$Y$60</c:f>
              <c:numCache>
                <c:formatCode>#,##0</c:formatCode>
                <c:ptCount val="17"/>
                <c:pt idx="0">
                  <c:v>72</c:v>
                </c:pt>
                <c:pt idx="1">
                  <c:v>846</c:v>
                </c:pt>
                <c:pt idx="2">
                  <c:v>1473</c:v>
                </c:pt>
                <c:pt idx="3">
                  <c:v>1725</c:v>
                </c:pt>
                <c:pt idx="4">
                  <c:v>2094</c:v>
                </c:pt>
                <c:pt idx="5">
                  <c:v>1809</c:v>
                </c:pt>
                <c:pt idx="6">
                  <c:v>1755</c:v>
                </c:pt>
                <c:pt idx="7">
                  <c:v>2007</c:v>
                </c:pt>
                <c:pt idx="8">
                  <c:v>2328</c:v>
                </c:pt>
                <c:pt idx="9">
                  <c:v>2185</c:v>
                </c:pt>
                <c:pt idx="10">
                  <c:v>2021</c:v>
                </c:pt>
                <c:pt idx="11">
                  <c:v>1789</c:v>
                </c:pt>
                <c:pt idx="12">
                  <c:v>1057</c:v>
                </c:pt>
                <c:pt idx="13">
                  <c:v>560</c:v>
                </c:pt>
                <c:pt idx="14">
                  <c:v>206</c:v>
                </c:pt>
                <c:pt idx="15">
                  <c:v>92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1-4E17-91FB-B68C26295AA2}"/>
            </c:ext>
          </c:extLst>
        </c:ser>
        <c:ser>
          <c:idx val="1"/>
          <c:order val="1"/>
          <c:tx>
            <c:strRef>
              <c:f>'Table 9.52'!$S$62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9.52'!$Y$63:$Y$79</c:f>
              <c:numCache>
                <c:formatCode>#,##0</c:formatCode>
                <c:ptCount val="17"/>
                <c:pt idx="0">
                  <c:v>115</c:v>
                </c:pt>
                <c:pt idx="1">
                  <c:v>893</c:v>
                </c:pt>
                <c:pt idx="2">
                  <c:v>1518</c:v>
                </c:pt>
                <c:pt idx="3">
                  <c:v>1767</c:v>
                </c:pt>
                <c:pt idx="4">
                  <c:v>2023</c:v>
                </c:pt>
                <c:pt idx="5">
                  <c:v>1808</c:v>
                </c:pt>
                <c:pt idx="6">
                  <c:v>2034</c:v>
                </c:pt>
                <c:pt idx="7">
                  <c:v>2224</c:v>
                </c:pt>
                <c:pt idx="8">
                  <c:v>2546</c:v>
                </c:pt>
                <c:pt idx="9">
                  <c:v>2587</c:v>
                </c:pt>
                <c:pt idx="10">
                  <c:v>2464</c:v>
                </c:pt>
                <c:pt idx="11">
                  <c:v>1769</c:v>
                </c:pt>
                <c:pt idx="12">
                  <c:v>916</c:v>
                </c:pt>
                <c:pt idx="13">
                  <c:v>374</c:v>
                </c:pt>
                <c:pt idx="14">
                  <c:v>130</c:v>
                </c:pt>
                <c:pt idx="15">
                  <c:v>46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1-4E17-91FB-B68C26295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9.52'!$Y$83:$Y$90</c:f>
              <c:numCache>
                <c:formatCode>#,##0</c:formatCode>
                <c:ptCount val="8"/>
                <c:pt idx="0">
                  <c:v>2254</c:v>
                </c:pt>
                <c:pt idx="1">
                  <c:v>1829</c:v>
                </c:pt>
                <c:pt idx="2">
                  <c:v>2765</c:v>
                </c:pt>
                <c:pt idx="3">
                  <c:v>1092</c:v>
                </c:pt>
                <c:pt idx="4">
                  <c:v>434</c:v>
                </c:pt>
                <c:pt idx="5">
                  <c:v>860</c:v>
                </c:pt>
                <c:pt idx="6">
                  <c:v>924</c:v>
                </c:pt>
                <c:pt idx="7">
                  <c:v>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1-44BA-9997-DAA74B99DD24}"/>
            </c:ext>
          </c:extLst>
        </c:ser>
        <c:ser>
          <c:idx val="1"/>
          <c:order val="1"/>
          <c:tx>
            <c:strRef>
              <c:f>'Table 9.52'!$S$92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9.52'!$Y$93:$Y$100</c:f>
              <c:numCache>
                <c:formatCode>#,##0</c:formatCode>
                <c:ptCount val="8"/>
                <c:pt idx="0">
                  <c:v>1637</c:v>
                </c:pt>
                <c:pt idx="1">
                  <c:v>2791</c:v>
                </c:pt>
                <c:pt idx="2">
                  <c:v>497</c:v>
                </c:pt>
                <c:pt idx="3">
                  <c:v>2488</c:v>
                </c:pt>
                <c:pt idx="4">
                  <c:v>2233</c:v>
                </c:pt>
                <c:pt idx="5">
                  <c:v>1577</c:v>
                </c:pt>
                <c:pt idx="6">
                  <c:v>113</c:v>
                </c:pt>
                <c:pt idx="7">
                  <c:v>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1-44BA-9997-DAA74B99D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9.52'!$U$8:$Y$8</c:f>
              <c:numCache>
                <c:formatCode>#,##0</c:formatCode>
                <c:ptCount val="5"/>
                <c:pt idx="1">
                  <c:v>35774.639999999999</c:v>
                </c:pt>
                <c:pt idx="2">
                  <c:v>37000</c:v>
                </c:pt>
                <c:pt idx="3">
                  <c:v>36428.699999999997</c:v>
                </c:pt>
                <c:pt idx="4">
                  <c:v>38685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C-4764-99C9-315EEF0445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C-4764-99C9-315EEF044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9.52'!$V$4:$Z$4</c:f>
              <c:numCache>
                <c:formatCode>#,##0</c:formatCode>
                <c:ptCount val="5"/>
                <c:pt idx="0">
                  <c:v>41681</c:v>
                </c:pt>
                <c:pt idx="1">
                  <c:v>41855</c:v>
                </c:pt>
                <c:pt idx="2">
                  <c:v>42787</c:v>
                </c:pt>
                <c:pt idx="3">
                  <c:v>45396</c:v>
                </c:pt>
                <c:pt idx="4">
                  <c:v>48724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D-42CF-8F75-04D70D9B6A4F}"/>
            </c:ext>
          </c:extLst>
        </c:ser>
        <c:ser>
          <c:idx val="1"/>
          <c:order val="1"/>
          <c:tx>
            <c:strRef>
              <c:f>'Table 9.52'!$S$7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9.52'!$V$7:$Z$7</c:f>
              <c:numCache>
                <c:formatCode>#,##0</c:formatCode>
                <c:ptCount val="5"/>
                <c:pt idx="0">
                  <c:v>29733</c:v>
                </c:pt>
                <c:pt idx="1">
                  <c:v>29551</c:v>
                </c:pt>
                <c:pt idx="2">
                  <c:v>30608</c:v>
                </c:pt>
                <c:pt idx="3">
                  <c:v>31200</c:v>
                </c:pt>
                <c:pt idx="4">
                  <c:v>31981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D-42CF-8F75-04D70D9B6A4F}"/>
            </c:ext>
          </c:extLst>
        </c:ser>
        <c:ser>
          <c:idx val="2"/>
          <c:order val="2"/>
          <c:tx>
            <c:strRef>
              <c:f>'Table 9.52'!$S$11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9.52'!$V$11:$Z$11</c:f>
              <c:numCache>
                <c:formatCode>#,##0</c:formatCode>
                <c:ptCount val="5"/>
                <c:pt idx="0">
                  <c:v>35187</c:v>
                </c:pt>
                <c:pt idx="1">
                  <c:v>35346</c:v>
                </c:pt>
                <c:pt idx="2">
                  <c:v>35997</c:v>
                </c:pt>
                <c:pt idx="3">
                  <c:v>38440</c:v>
                </c:pt>
                <c:pt idx="4">
                  <c:v>41584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D-42CF-8F75-04D70D9B6A4F}"/>
            </c:ext>
          </c:extLst>
        </c:ser>
        <c:ser>
          <c:idx val="3"/>
          <c:order val="3"/>
          <c:tx>
            <c:strRef>
              <c:f>'Table 9.52'!$S$12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9.52'!$V$12:$Z$12</c:f>
              <c:numCache>
                <c:formatCode>#,##0</c:formatCode>
                <c:ptCount val="5"/>
                <c:pt idx="0">
                  <c:v>6497</c:v>
                </c:pt>
                <c:pt idx="1">
                  <c:v>6513</c:v>
                </c:pt>
                <c:pt idx="2">
                  <c:v>6784</c:v>
                </c:pt>
                <c:pt idx="3">
                  <c:v>6956</c:v>
                </c:pt>
                <c:pt idx="4">
                  <c:v>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FD-42CF-8F75-04D70D9B6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9.52'!$AB$15:$AB$33</c:f>
              <c:numCache>
                <c:formatCode>0.0%</c:formatCode>
                <c:ptCount val="19"/>
                <c:pt idx="0">
                  <c:v>1.5928077341488947E-2</c:v>
                </c:pt>
                <c:pt idx="1">
                  <c:v>1.052977277858741E-2</c:v>
                </c:pt>
                <c:pt idx="2">
                  <c:v>4.1236478581251665E-2</c:v>
                </c:pt>
                <c:pt idx="3">
                  <c:v>5.7267185287054332E-3</c:v>
                </c:pt>
                <c:pt idx="4">
                  <c:v>8.6803916336542206E-2</c:v>
                </c:pt>
                <c:pt idx="5">
                  <c:v>2.571891869701759E-2</c:v>
                </c:pt>
                <c:pt idx="6">
                  <c:v>0.10067940639175681</c:v>
                </c:pt>
                <c:pt idx="7">
                  <c:v>0.14037644450830272</c:v>
                </c:pt>
                <c:pt idx="8">
                  <c:v>2.3009503479135451E-2</c:v>
                </c:pt>
                <c:pt idx="9">
                  <c:v>8.1282456536464209E-3</c:v>
                </c:pt>
                <c:pt idx="10">
                  <c:v>3.8629692727683247E-2</c:v>
                </c:pt>
                <c:pt idx="11">
                  <c:v>3.965598637082042E-2</c:v>
                </c:pt>
                <c:pt idx="12">
                  <c:v>7.8080420369876224E-2</c:v>
                </c:pt>
                <c:pt idx="13">
                  <c:v>7.1471089308072833E-2</c:v>
                </c:pt>
                <c:pt idx="14">
                  <c:v>3.124037849709559E-2</c:v>
                </c:pt>
                <c:pt idx="15">
                  <c:v>6.7509595845563333E-2</c:v>
                </c:pt>
                <c:pt idx="16">
                  <c:v>0.11580697469159876</c:v>
                </c:pt>
                <c:pt idx="17">
                  <c:v>2.19011063445473E-2</c:v>
                </c:pt>
                <c:pt idx="18">
                  <c:v>4.2283298097251586E-2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3-41A9-AB4D-4A4E89767B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3-41A9-AB4D-4A4E89767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9.52'!$Z$44:$Z$60</c:f>
              <c:numCache>
                <c:formatCode>#,##0</c:formatCode>
                <c:ptCount val="17"/>
                <c:pt idx="0">
                  <c:v>110</c:v>
                </c:pt>
                <c:pt idx="1">
                  <c:v>1032</c:v>
                </c:pt>
                <c:pt idx="2">
                  <c:v>1720</c:v>
                </c:pt>
                <c:pt idx="3">
                  <c:v>1869</c:v>
                </c:pt>
                <c:pt idx="4">
                  <c:v>2148</c:v>
                </c:pt>
                <c:pt idx="5">
                  <c:v>1938</c:v>
                </c:pt>
                <c:pt idx="6">
                  <c:v>1994</c:v>
                </c:pt>
                <c:pt idx="7">
                  <c:v>2073</c:v>
                </c:pt>
                <c:pt idx="8">
                  <c:v>2395</c:v>
                </c:pt>
                <c:pt idx="9">
                  <c:v>2296</c:v>
                </c:pt>
                <c:pt idx="10">
                  <c:v>2063</c:v>
                </c:pt>
                <c:pt idx="11">
                  <c:v>1819</c:v>
                </c:pt>
                <c:pt idx="12">
                  <c:v>1094</c:v>
                </c:pt>
                <c:pt idx="13">
                  <c:v>580</c:v>
                </c:pt>
                <c:pt idx="14">
                  <c:v>243</c:v>
                </c:pt>
                <c:pt idx="15">
                  <c:v>110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E-4CD5-8CBF-C501A8730686}"/>
            </c:ext>
          </c:extLst>
        </c:ser>
        <c:ser>
          <c:idx val="1"/>
          <c:order val="1"/>
          <c:tx>
            <c:strRef>
              <c:f>'Table 9.52'!$S$62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9.52'!$Z$63:$Z$79</c:f>
              <c:numCache>
                <c:formatCode>#,##0</c:formatCode>
                <c:ptCount val="17"/>
                <c:pt idx="0">
                  <c:v>153</c:v>
                </c:pt>
                <c:pt idx="1">
                  <c:v>1146</c:v>
                </c:pt>
                <c:pt idx="2">
                  <c:v>1780</c:v>
                </c:pt>
                <c:pt idx="3">
                  <c:v>1824</c:v>
                </c:pt>
                <c:pt idx="4">
                  <c:v>2143</c:v>
                </c:pt>
                <c:pt idx="5">
                  <c:v>2129</c:v>
                </c:pt>
                <c:pt idx="6">
                  <c:v>2193</c:v>
                </c:pt>
                <c:pt idx="7">
                  <c:v>2341</c:v>
                </c:pt>
                <c:pt idx="8">
                  <c:v>2573</c:v>
                </c:pt>
                <c:pt idx="9">
                  <c:v>2659</c:v>
                </c:pt>
                <c:pt idx="10">
                  <c:v>2603</c:v>
                </c:pt>
                <c:pt idx="11">
                  <c:v>1982</c:v>
                </c:pt>
                <c:pt idx="12">
                  <c:v>942</c:v>
                </c:pt>
                <c:pt idx="13">
                  <c:v>397</c:v>
                </c:pt>
                <c:pt idx="14">
                  <c:v>161</c:v>
                </c:pt>
                <c:pt idx="15">
                  <c:v>67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E-4CD5-8CBF-C501A873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9.52'!$Z$83:$Z$90</c:f>
              <c:numCache>
                <c:formatCode>#,##0</c:formatCode>
                <c:ptCount val="8"/>
                <c:pt idx="0">
                  <c:v>2271</c:v>
                </c:pt>
                <c:pt idx="1">
                  <c:v>1874</c:v>
                </c:pt>
                <c:pt idx="2">
                  <c:v>2841</c:v>
                </c:pt>
                <c:pt idx="3">
                  <c:v>1159</c:v>
                </c:pt>
                <c:pt idx="4">
                  <c:v>446</c:v>
                </c:pt>
                <c:pt idx="5">
                  <c:v>890</c:v>
                </c:pt>
                <c:pt idx="6">
                  <c:v>911</c:v>
                </c:pt>
                <c:pt idx="7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D-4952-B34F-EAB0B06ABC7C}"/>
            </c:ext>
          </c:extLst>
        </c:ser>
        <c:ser>
          <c:idx val="1"/>
          <c:order val="1"/>
          <c:tx>
            <c:strRef>
              <c:f>'Table 9.52'!$S$92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9.52'!$Z$93:$Z$100</c:f>
              <c:numCache>
                <c:formatCode>#,##0</c:formatCode>
                <c:ptCount val="8"/>
                <c:pt idx="0">
                  <c:v>1682</c:v>
                </c:pt>
                <c:pt idx="1">
                  <c:v>2917</c:v>
                </c:pt>
                <c:pt idx="2">
                  <c:v>532</c:v>
                </c:pt>
                <c:pt idx="3">
                  <c:v>2535</c:v>
                </c:pt>
                <c:pt idx="4">
                  <c:v>2230</c:v>
                </c:pt>
                <c:pt idx="5">
                  <c:v>1643</c:v>
                </c:pt>
                <c:pt idx="6">
                  <c:v>115</c:v>
                </c:pt>
                <c:pt idx="7">
                  <c:v>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D-4952-B34F-EAB0B06AB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9.6'!$AB$15:$AB$33</c:f>
              <c:numCache>
                <c:formatCode>0.0%</c:formatCode>
                <c:ptCount val="19"/>
                <c:pt idx="0">
                  <c:v>0.22868663594470046</c:v>
                </c:pt>
                <c:pt idx="1">
                  <c:v>8.6405529953917058E-3</c:v>
                </c:pt>
                <c:pt idx="2">
                  <c:v>1.7281105990783412E-2</c:v>
                </c:pt>
                <c:pt idx="3">
                  <c:v>1.3824884792626729E-2</c:v>
                </c:pt>
                <c:pt idx="4">
                  <c:v>6.624423963133641E-2</c:v>
                </c:pt>
                <c:pt idx="5">
                  <c:v>2.9953917050691243E-2</c:v>
                </c:pt>
                <c:pt idx="6">
                  <c:v>7.1428571428571425E-2</c:v>
                </c:pt>
                <c:pt idx="7">
                  <c:v>4.8963133640552998E-2</c:v>
                </c:pt>
                <c:pt idx="8">
                  <c:v>4.205069124423963E-2</c:v>
                </c:pt>
                <c:pt idx="9">
                  <c:v>2.8801843317972351E-3</c:v>
                </c:pt>
                <c:pt idx="10">
                  <c:v>2.4769585253456222E-2</c:v>
                </c:pt>
                <c:pt idx="11">
                  <c:v>1.4400921658986175E-2</c:v>
                </c:pt>
                <c:pt idx="12">
                  <c:v>2.4769585253456222E-2</c:v>
                </c:pt>
                <c:pt idx="13">
                  <c:v>2.9953917050691243E-2</c:v>
                </c:pt>
                <c:pt idx="14">
                  <c:v>9.7350230414746539E-2</c:v>
                </c:pt>
                <c:pt idx="15">
                  <c:v>6.3940092165898618E-2</c:v>
                </c:pt>
                <c:pt idx="16">
                  <c:v>8.8709677419354843E-2</c:v>
                </c:pt>
                <c:pt idx="17">
                  <c:v>1.0368663594470046E-2</c:v>
                </c:pt>
                <c:pt idx="18">
                  <c:v>1.7857142857142856E-2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2-4314-B02C-A9034912A5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2-4314-B02C-A9034912A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9.52'!$V$8:$Z$8</c:f>
              <c:numCache>
                <c:formatCode>#,##0</c:formatCode>
                <c:ptCount val="5"/>
                <c:pt idx="0">
                  <c:v>35774.639999999999</c:v>
                </c:pt>
                <c:pt idx="1">
                  <c:v>37000</c:v>
                </c:pt>
                <c:pt idx="2">
                  <c:v>36428.699999999997</c:v>
                </c:pt>
                <c:pt idx="3">
                  <c:v>38685</c:v>
                </c:pt>
                <c:pt idx="4">
                  <c:v>38569.97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0-49CB-A7B9-29A9187C42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0-49CB-A7B9-29A9187C4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9.53'!$U$4:$Y$4</c:f>
              <c:numCache>
                <c:formatCode>#,##0</c:formatCode>
                <c:ptCount val="5"/>
                <c:pt idx="1">
                  <c:v>10865</c:v>
                </c:pt>
                <c:pt idx="2">
                  <c:v>10149</c:v>
                </c:pt>
                <c:pt idx="3">
                  <c:v>10751</c:v>
                </c:pt>
                <c:pt idx="4">
                  <c:v>10356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5-4AAD-9E08-259A7FC5499B}"/>
            </c:ext>
          </c:extLst>
        </c:ser>
        <c:ser>
          <c:idx val="1"/>
          <c:order val="1"/>
          <c:tx>
            <c:strRef>
              <c:f>'Table 9.53'!$S$7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9.53'!$U$7:$Y$7</c:f>
              <c:numCache>
                <c:formatCode>#,##0</c:formatCode>
                <c:ptCount val="5"/>
                <c:pt idx="1">
                  <c:v>6670</c:v>
                </c:pt>
                <c:pt idx="2">
                  <c:v>6213</c:v>
                </c:pt>
                <c:pt idx="3">
                  <c:v>6700</c:v>
                </c:pt>
                <c:pt idx="4">
                  <c:v>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5-4AAD-9E08-259A7FC5499B}"/>
            </c:ext>
          </c:extLst>
        </c:ser>
        <c:ser>
          <c:idx val="2"/>
          <c:order val="2"/>
          <c:tx>
            <c:strRef>
              <c:f>'Table 9.53'!$S$11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9.53'!$U$11:$Y$11</c:f>
              <c:numCache>
                <c:formatCode>#,##0</c:formatCode>
                <c:ptCount val="5"/>
                <c:pt idx="1">
                  <c:v>8638</c:v>
                </c:pt>
                <c:pt idx="2">
                  <c:v>8142</c:v>
                </c:pt>
                <c:pt idx="3">
                  <c:v>8563</c:v>
                </c:pt>
                <c:pt idx="4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5-4AAD-9E08-259A7FC5499B}"/>
            </c:ext>
          </c:extLst>
        </c:ser>
        <c:ser>
          <c:idx val="3"/>
          <c:order val="3"/>
          <c:tx>
            <c:strRef>
              <c:f>'Table 9.53'!$S$12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9.53'!$U$12:$Y$12</c:f>
              <c:numCache>
                <c:formatCode>#,##0</c:formatCode>
                <c:ptCount val="5"/>
                <c:pt idx="1">
                  <c:v>2224</c:v>
                </c:pt>
                <c:pt idx="2">
                  <c:v>2003</c:v>
                </c:pt>
                <c:pt idx="3">
                  <c:v>2192</c:v>
                </c:pt>
                <c:pt idx="4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5-4AAD-9E08-259A7FC54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9.53'!$AB$15:$AB$33</c:f>
              <c:numCache>
                <c:formatCode>0.0%</c:formatCode>
                <c:ptCount val="19"/>
                <c:pt idx="0">
                  <c:v>0.28893364019946299</c:v>
                </c:pt>
                <c:pt idx="1">
                  <c:v>1.8603759110088224E-2</c:v>
                </c:pt>
                <c:pt idx="2">
                  <c:v>3.6152665899501342E-2</c:v>
                </c:pt>
                <c:pt idx="3">
                  <c:v>4.5070962792481779E-3</c:v>
                </c:pt>
                <c:pt idx="4">
                  <c:v>4.4207901802838512E-2</c:v>
                </c:pt>
                <c:pt idx="5">
                  <c:v>2.8097429996164172E-2</c:v>
                </c:pt>
                <c:pt idx="6">
                  <c:v>6.2428078250863064E-2</c:v>
                </c:pt>
                <c:pt idx="7">
                  <c:v>3.7303413885692367E-2</c:v>
                </c:pt>
                <c:pt idx="8">
                  <c:v>2.7330264672036825E-2</c:v>
                </c:pt>
                <c:pt idx="9">
                  <c:v>1.7261219792865361E-3</c:v>
                </c:pt>
                <c:pt idx="10">
                  <c:v>1.7644802454929037E-2</c:v>
                </c:pt>
                <c:pt idx="11">
                  <c:v>1.2945914844649022E-2</c:v>
                </c:pt>
                <c:pt idx="12">
                  <c:v>3.2700421940928273E-2</c:v>
                </c:pt>
                <c:pt idx="13">
                  <c:v>8.5634829305715379E-2</c:v>
                </c:pt>
                <c:pt idx="14">
                  <c:v>3.9988492520138093E-2</c:v>
                </c:pt>
                <c:pt idx="15">
                  <c:v>5.1975450709627925E-2</c:v>
                </c:pt>
                <c:pt idx="16">
                  <c:v>7.6141158419639435E-2</c:v>
                </c:pt>
                <c:pt idx="17">
                  <c:v>5.0824702723436897E-3</c:v>
                </c:pt>
                <c:pt idx="18">
                  <c:v>2.7234369006520907E-2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B-4C35-9A57-2B52B0D803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B-4C35-9A57-2B52B0D80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9.53'!$Y$44:$Y$60</c:f>
              <c:numCache>
                <c:formatCode>#,##0</c:formatCode>
                <c:ptCount val="17"/>
                <c:pt idx="0">
                  <c:v>27</c:v>
                </c:pt>
                <c:pt idx="1">
                  <c:v>158</c:v>
                </c:pt>
                <c:pt idx="2">
                  <c:v>266</c:v>
                </c:pt>
                <c:pt idx="3">
                  <c:v>491</c:v>
                </c:pt>
                <c:pt idx="4">
                  <c:v>876</c:v>
                </c:pt>
                <c:pt idx="5">
                  <c:v>612</c:v>
                </c:pt>
                <c:pt idx="6">
                  <c:v>458</c:v>
                </c:pt>
                <c:pt idx="7">
                  <c:v>381</c:v>
                </c:pt>
                <c:pt idx="8">
                  <c:v>383</c:v>
                </c:pt>
                <c:pt idx="9">
                  <c:v>475</c:v>
                </c:pt>
                <c:pt idx="10">
                  <c:v>427</c:v>
                </c:pt>
                <c:pt idx="11">
                  <c:v>386</c:v>
                </c:pt>
                <c:pt idx="12">
                  <c:v>239</c:v>
                </c:pt>
                <c:pt idx="13">
                  <c:v>146</c:v>
                </c:pt>
                <c:pt idx="14">
                  <c:v>94</c:v>
                </c:pt>
                <c:pt idx="15">
                  <c:v>51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B-4C93-B78F-66B051BEBF76}"/>
            </c:ext>
          </c:extLst>
        </c:ser>
        <c:ser>
          <c:idx val="1"/>
          <c:order val="1"/>
          <c:tx>
            <c:strRef>
              <c:f>'Table 9.53'!$S$62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9.53'!$Y$63:$Y$79</c:f>
              <c:numCache>
                <c:formatCode>#,##0</c:formatCode>
                <c:ptCount val="17"/>
                <c:pt idx="0">
                  <c:v>26</c:v>
                </c:pt>
                <c:pt idx="1">
                  <c:v>135</c:v>
                </c:pt>
                <c:pt idx="2">
                  <c:v>292</c:v>
                </c:pt>
                <c:pt idx="3">
                  <c:v>523</c:v>
                </c:pt>
                <c:pt idx="4">
                  <c:v>717</c:v>
                </c:pt>
                <c:pt idx="5">
                  <c:v>482</c:v>
                </c:pt>
                <c:pt idx="6">
                  <c:v>348</c:v>
                </c:pt>
                <c:pt idx="7">
                  <c:v>357</c:v>
                </c:pt>
                <c:pt idx="8">
                  <c:v>421</c:v>
                </c:pt>
                <c:pt idx="9">
                  <c:v>441</c:v>
                </c:pt>
                <c:pt idx="10">
                  <c:v>396</c:v>
                </c:pt>
                <c:pt idx="11">
                  <c:v>305</c:v>
                </c:pt>
                <c:pt idx="12">
                  <c:v>210</c:v>
                </c:pt>
                <c:pt idx="13">
                  <c:v>106</c:v>
                </c:pt>
                <c:pt idx="14">
                  <c:v>53</c:v>
                </c:pt>
                <c:pt idx="15">
                  <c:v>28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BB-4C93-B78F-66B051BEB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9.53'!$Y$83:$Y$90</c:f>
              <c:numCache>
                <c:formatCode>#,##0</c:formatCode>
                <c:ptCount val="8"/>
                <c:pt idx="0">
                  <c:v>225</c:v>
                </c:pt>
                <c:pt idx="1">
                  <c:v>120</c:v>
                </c:pt>
                <c:pt idx="2">
                  <c:v>309</c:v>
                </c:pt>
                <c:pt idx="3">
                  <c:v>101</c:v>
                </c:pt>
                <c:pt idx="4">
                  <c:v>50</c:v>
                </c:pt>
                <c:pt idx="5">
                  <c:v>68</c:v>
                </c:pt>
                <c:pt idx="6">
                  <c:v>329</c:v>
                </c:pt>
                <c:pt idx="7">
                  <c:v>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C-49CA-93AC-7A4FA6FADFBC}"/>
            </c:ext>
          </c:extLst>
        </c:ser>
        <c:ser>
          <c:idx val="1"/>
          <c:order val="1"/>
          <c:tx>
            <c:strRef>
              <c:f>'Table 9.53'!$S$92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9.53'!$Y$93:$Y$100</c:f>
              <c:numCache>
                <c:formatCode>#,##0</c:formatCode>
                <c:ptCount val="8"/>
                <c:pt idx="0">
                  <c:v>126</c:v>
                </c:pt>
                <c:pt idx="1">
                  <c:v>296</c:v>
                </c:pt>
                <c:pt idx="2">
                  <c:v>75</c:v>
                </c:pt>
                <c:pt idx="3">
                  <c:v>380</c:v>
                </c:pt>
                <c:pt idx="4">
                  <c:v>358</c:v>
                </c:pt>
                <c:pt idx="5">
                  <c:v>227</c:v>
                </c:pt>
                <c:pt idx="6">
                  <c:v>39</c:v>
                </c:pt>
                <c:pt idx="7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C-49CA-93AC-7A4FA6FAD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9.53'!$U$8:$Y$8</c:f>
              <c:numCache>
                <c:formatCode>#,##0</c:formatCode>
                <c:ptCount val="5"/>
                <c:pt idx="1">
                  <c:v>27728.41</c:v>
                </c:pt>
                <c:pt idx="2">
                  <c:v>27105.9</c:v>
                </c:pt>
                <c:pt idx="3">
                  <c:v>24913.59</c:v>
                </c:pt>
                <c:pt idx="4">
                  <c:v>31072.5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8-4C88-8ECB-6A1368E956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8-4C88-8ECB-6A1368E95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9.53'!$V$4:$Z$4</c:f>
              <c:numCache>
                <c:formatCode>#,##0</c:formatCode>
                <c:ptCount val="5"/>
                <c:pt idx="0">
                  <c:v>10865</c:v>
                </c:pt>
                <c:pt idx="1">
                  <c:v>10149</c:v>
                </c:pt>
                <c:pt idx="2">
                  <c:v>10751</c:v>
                </c:pt>
                <c:pt idx="3">
                  <c:v>10356</c:v>
                </c:pt>
                <c:pt idx="4">
                  <c:v>10426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B-45AC-A599-9D7D4B6A45DA}"/>
            </c:ext>
          </c:extLst>
        </c:ser>
        <c:ser>
          <c:idx val="1"/>
          <c:order val="1"/>
          <c:tx>
            <c:strRef>
              <c:f>'Table 9.53'!$S$7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9.53'!$V$7:$Z$7</c:f>
              <c:numCache>
                <c:formatCode>#,##0</c:formatCode>
                <c:ptCount val="5"/>
                <c:pt idx="0">
                  <c:v>6670</c:v>
                </c:pt>
                <c:pt idx="1">
                  <c:v>6213</c:v>
                </c:pt>
                <c:pt idx="2">
                  <c:v>6700</c:v>
                </c:pt>
                <c:pt idx="3">
                  <c:v>6305</c:v>
                </c:pt>
                <c:pt idx="4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B-45AC-A599-9D7D4B6A45DA}"/>
            </c:ext>
          </c:extLst>
        </c:ser>
        <c:ser>
          <c:idx val="2"/>
          <c:order val="2"/>
          <c:tx>
            <c:strRef>
              <c:f>'Table 9.53'!$S$11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9.53'!$V$11:$Z$11</c:f>
              <c:numCache>
                <c:formatCode>#,##0</c:formatCode>
                <c:ptCount val="5"/>
                <c:pt idx="0">
                  <c:v>8638</c:v>
                </c:pt>
                <c:pt idx="1">
                  <c:v>8142</c:v>
                </c:pt>
                <c:pt idx="2">
                  <c:v>8563</c:v>
                </c:pt>
                <c:pt idx="3">
                  <c:v>8151</c:v>
                </c:pt>
                <c:pt idx="4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B-45AC-A599-9D7D4B6A45DA}"/>
            </c:ext>
          </c:extLst>
        </c:ser>
        <c:ser>
          <c:idx val="3"/>
          <c:order val="3"/>
          <c:tx>
            <c:strRef>
              <c:f>'Table 9.53'!$S$12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9.53'!$V$12:$Z$12</c:f>
              <c:numCache>
                <c:formatCode>#,##0</c:formatCode>
                <c:ptCount val="5"/>
                <c:pt idx="0">
                  <c:v>2224</c:v>
                </c:pt>
                <c:pt idx="1">
                  <c:v>2003</c:v>
                </c:pt>
                <c:pt idx="2">
                  <c:v>2192</c:v>
                </c:pt>
                <c:pt idx="3">
                  <c:v>2205</c:v>
                </c:pt>
                <c:pt idx="4">
                  <c:v>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3B-45AC-A599-9D7D4B6A4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9.53'!$AB$15:$AB$33</c:f>
              <c:numCache>
                <c:formatCode>0.0%</c:formatCode>
                <c:ptCount val="19"/>
                <c:pt idx="0">
                  <c:v>0.28893364019946299</c:v>
                </c:pt>
                <c:pt idx="1">
                  <c:v>1.8603759110088224E-2</c:v>
                </c:pt>
                <c:pt idx="2">
                  <c:v>3.6152665899501342E-2</c:v>
                </c:pt>
                <c:pt idx="3">
                  <c:v>4.5070962792481779E-3</c:v>
                </c:pt>
                <c:pt idx="4">
                  <c:v>4.4207901802838512E-2</c:v>
                </c:pt>
                <c:pt idx="5">
                  <c:v>2.8097429996164172E-2</c:v>
                </c:pt>
                <c:pt idx="6">
                  <c:v>6.2428078250863064E-2</c:v>
                </c:pt>
                <c:pt idx="7">
                  <c:v>3.7303413885692367E-2</c:v>
                </c:pt>
                <c:pt idx="8">
                  <c:v>2.7330264672036825E-2</c:v>
                </c:pt>
                <c:pt idx="9">
                  <c:v>1.7261219792865361E-3</c:v>
                </c:pt>
                <c:pt idx="10">
                  <c:v>1.7644802454929037E-2</c:v>
                </c:pt>
                <c:pt idx="11">
                  <c:v>1.2945914844649022E-2</c:v>
                </c:pt>
                <c:pt idx="12">
                  <c:v>3.2700421940928273E-2</c:v>
                </c:pt>
                <c:pt idx="13">
                  <c:v>8.5634829305715379E-2</c:v>
                </c:pt>
                <c:pt idx="14">
                  <c:v>3.9988492520138093E-2</c:v>
                </c:pt>
                <c:pt idx="15">
                  <c:v>5.1975450709627925E-2</c:v>
                </c:pt>
                <c:pt idx="16">
                  <c:v>7.6141158419639435E-2</c:v>
                </c:pt>
                <c:pt idx="17">
                  <c:v>5.0824702723436897E-3</c:v>
                </c:pt>
                <c:pt idx="18">
                  <c:v>2.7234369006520907E-2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B-4819-8453-9E72AF546C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B-4819-8453-9E72AF54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9.53'!$Z$44:$Z$60</c:f>
              <c:numCache>
                <c:formatCode>#,##0</c:formatCode>
                <c:ptCount val="17"/>
                <c:pt idx="0">
                  <c:v>15</c:v>
                </c:pt>
                <c:pt idx="1">
                  <c:v>147</c:v>
                </c:pt>
                <c:pt idx="2">
                  <c:v>240</c:v>
                </c:pt>
                <c:pt idx="3">
                  <c:v>441</c:v>
                </c:pt>
                <c:pt idx="4">
                  <c:v>776</c:v>
                </c:pt>
                <c:pt idx="5">
                  <c:v>632</c:v>
                </c:pt>
                <c:pt idx="6">
                  <c:v>555</c:v>
                </c:pt>
                <c:pt idx="7">
                  <c:v>438</c:v>
                </c:pt>
                <c:pt idx="8">
                  <c:v>407</c:v>
                </c:pt>
                <c:pt idx="9">
                  <c:v>472</c:v>
                </c:pt>
                <c:pt idx="10">
                  <c:v>464</c:v>
                </c:pt>
                <c:pt idx="11">
                  <c:v>454</c:v>
                </c:pt>
                <c:pt idx="12">
                  <c:v>278</c:v>
                </c:pt>
                <c:pt idx="13">
                  <c:v>160</c:v>
                </c:pt>
                <c:pt idx="14">
                  <c:v>77</c:v>
                </c:pt>
                <c:pt idx="15">
                  <c:v>69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5-4BB8-A96A-75FA54B7D4A8}"/>
            </c:ext>
          </c:extLst>
        </c:ser>
        <c:ser>
          <c:idx val="1"/>
          <c:order val="1"/>
          <c:tx>
            <c:strRef>
              <c:f>'Table 9.53'!$S$62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9.53'!$Z$63:$Z$79</c:f>
              <c:numCache>
                <c:formatCode>#,##0</c:formatCode>
                <c:ptCount val="17"/>
                <c:pt idx="0">
                  <c:v>29</c:v>
                </c:pt>
                <c:pt idx="1">
                  <c:v>166</c:v>
                </c:pt>
                <c:pt idx="2">
                  <c:v>272</c:v>
                </c:pt>
                <c:pt idx="3">
                  <c:v>402</c:v>
                </c:pt>
                <c:pt idx="4">
                  <c:v>538</c:v>
                </c:pt>
                <c:pt idx="5">
                  <c:v>465</c:v>
                </c:pt>
                <c:pt idx="6">
                  <c:v>350</c:v>
                </c:pt>
                <c:pt idx="7">
                  <c:v>409</c:v>
                </c:pt>
                <c:pt idx="8">
                  <c:v>436</c:v>
                </c:pt>
                <c:pt idx="9">
                  <c:v>484</c:v>
                </c:pt>
                <c:pt idx="10">
                  <c:v>402</c:v>
                </c:pt>
                <c:pt idx="11">
                  <c:v>380</c:v>
                </c:pt>
                <c:pt idx="12">
                  <c:v>227</c:v>
                </c:pt>
                <c:pt idx="13">
                  <c:v>110</c:v>
                </c:pt>
                <c:pt idx="14">
                  <c:v>55</c:v>
                </c:pt>
                <c:pt idx="15">
                  <c:v>27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5-4BB8-A96A-75FA54B7D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9.53'!$Z$83:$Z$90</c:f>
              <c:numCache>
                <c:formatCode>#,##0</c:formatCode>
                <c:ptCount val="8"/>
                <c:pt idx="0">
                  <c:v>233</c:v>
                </c:pt>
                <c:pt idx="1">
                  <c:v>120</c:v>
                </c:pt>
                <c:pt idx="2">
                  <c:v>360</c:v>
                </c:pt>
                <c:pt idx="3">
                  <c:v>101</c:v>
                </c:pt>
                <c:pt idx="4">
                  <c:v>45</c:v>
                </c:pt>
                <c:pt idx="5">
                  <c:v>90</c:v>
                </c:pt>
                <c:pt idx="6">
                  <c:v>359</c:v>
                </c:pt>
                <c:pt idx="7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7-45CB-9B26-E5720EC924BB}"/>
            </c:ext>
          </c:extLst>
        </c:ser>
        <c:ser>
          <c:idx val="1"/>
          <c:order val="1"/>
          <c:tx>
            <c:strRef>
              <c:f>'Table 9.53'!$S$92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9.53'!$Z$93:$Z$100</c:f>
              <c:numCache>
                <c:formatCode>#,##0</c:formatCode>
                <c:ptCount val="8"/>
                <c:pt idx="0">
                  <c:v>142</c:v>
                </c:pt>
                <c:pt idx="1">
                  <c:v>330</c:v>
                </c:pt>
                <c:pt idx="2">
                  <c:v>77</c:v>
                </c:pt>
                <c:pt idx="3">
                  <c:v>385</c:v>
                </c:pt>
                <c:pt idx="4">
                  <c:v>358</c:v>
                </c:pt>
                <c:pt idx="5">
                  <c:v>237</c:v>
                </c:pt>
                <c:pt idx="6">
                  <c:v>43</c:v>
                </c:pt>
                <c:pt idx="7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7-45CB-9B26-E5720EC92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9.6'!$Y$44:$Y$60</c:f>
              <c:numCache>
                <c:formatCode>#,##0</c:formatCode>
                <c:ptCount val="17"/>
                <c:pt idx="0">
                  <c:v>6</c:v>
                </c:pt>
                <c:pt idx="1">
                  <c:v>28</c:v>
                </c:pt>
                <c:pt idx="2">
                  <c:v>57</c:v>
                </c:pt>
                <c:pt idx="3">
                  <c:v>66</c:v>
                </c:pt>
                <c:pt idx="4">
                  <c:v>71</c:v>
                </c:pt>
                <c:pt idx="5">
                  <c:v>91</c:v>
                </c:pt>
                <c:pt idx="6">
                  <c:v>65</c:v>
                </c:pt>
                <c:pt idx="7">
                  <c:v>66</c:v>
                </c:pt>
                <c:pt idx="8">
                  <c:v>74</c:v>
                </c:pt>
                <c:pt idx="9">
                  <c:v>83</c:v>
                </c:pt>
                <c:pt idx="10">
                  <c:v>71</c:v>
                </c:pt>
                <c:pt idx="11">
                  <c:v>70</c:v>
                </c:pt>
                <c:pt idx="12">
                  <c:v>56</c:v>
                </c:pt>
                <c:pt idx="13">
                  <c:v>28</c:v>
                </c:pt>
                <c:pt idx="14">
                  <c:v>16</c:v>
                </c:pt>
                <c:pt idx="15">
                  <c:v>5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2-4155-B944-BA2F19345E30}"/>
            </c:ext>
          </c:extLst>
        </c:ser>
        <c:ser>
          <c:idx val="1"/>
          <c:order val="1"/>
          <c:tx>
            <c:strRef>
              <c:f>'Table 9.6'!$S$62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9.6'!$Y$63:$Y$79</c:f>
              <c:numCache>
                <c:formatCode>#,##0</c:formatCode>
                <c:ptCount val="17"/>
                <c:pt idx="0">
                  <c:v>6</c:v>
                </c:pt>
                <c:pt idx="1">
                  <c:v>13</c:v>
                </c:pt>
                <c:pt idx="2">
                  <c:v>51</c:v>
                </c:pt>
                <c:pt idx="3">
                  <c:v>69</c:v>
                </c:pt>
                <c:pt idx="4">
                  <c:v>64</c:v>
                </c:pt>
                <c:pt idx="5">
                  <c:v>75</c:v>
                </c:pt>
                <c:pt idx="6">
                  <c:v>104</c:v>
                </c:pt>
                <c:pt idx="7">
                  <c:v>65</c:v>
                </c:pt>
                <c:pt idx="8">
                  <c:v>99</c:v>
                </c:pt>
                <c:pt idx="9">
                  <c:v>57</c:v>
                </c:pt>
                <c:pt idx="10">
                  <c:v>89</c:v>
                </c:pt>
                <c:pt idx="11">
                  <c:v>70</c:v>
                </c:pt>
                <c:pt idx="12">
                  <c:v>42</c:v>
                </c:pt>
                <c:pt idx="13">
                  <c:v>23</c:v>
                </c:pt>
                <c:pt idx="14">
                  <c:v>6</c:v>
                </c:pt>
                <c:pt idx="15">
                  <c:v>4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42-4155-B944-BA2F19345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9.53'!$V$8:$Z$8</c:f>
              <c:numCache>
                <c:formatCode>#,##0</c:formatCode>
                <c:ptCount val="5"/>
                <c:pt idx="0">
                  <c:v>27728.41</c:v>
                </c:pt>
                <c:pt idx="1">
                  <c:v>27105.9</c:v>
                </c:pt>
                <c:pt idx="2">
                  <c:v>24913.59</c:v>
                </c:pt>
                <c:pt idx="3">
                  <c:v>31072.5</c:v>
                </c:pt>
                <c:pt idx="4">
                  <c:v>36948.6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C-4269-A855-2C14A20435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C-4269-A855-2C14A2043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9.54'!$U$4:$Y$4</c:f>
              <c:numCache>
                <c:formatCode>#,##0</c:formatCode>
                <c:ptCount val="5"/>
                <c:pt idx="1">
                  <c:v>1359</c:v>
                </c:pt>
                <c:pt idx="2">
                  <c:v>1617</c:v>
                </c:pt>
                <c:pt idx="3">
                  <c:v>1499</c:v>
                </c:pt>
                <c:pt idx="4">
                  <c:v>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8-4E8F-AB20-3751FD5CF37B}"/>
            </c:ext>
          </c:extLst>
        </c:ser>
        <c:ser>
          <c:idx val="1"/>
          <c:order val="1"/>
          <c:tx>
            <c:strRef>
              <c:f>'Table 9.54'!$S$7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9.54'!$U$7:$Y$7</c:f>
              <c:numCache>
                <c:formatCode>#,##0</c:formatCode>
                <c:ptCount val="5"/>
                <c:pt idx="1">
                  <c:v>1010</c:v>
                </c:pt>
                <c:pt idx="2">
                  <c:v>1140</c:v>
                </c:pt>
                <c:pt idx="3">
                  <c:v>1113</c:v>
                </c:pt>
                <c:pt idx="4">
                  <c:v>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8-4E8F-AB20-3751FD5CF37B}"/>
            </c:ext>
          </c:extLst>
        </c:ser>
        <c:ser>
          <c:idx val="2"/>
          <c:order val="2"/>
          <c:tx>
            <c:strRef>
              <c:f>'Table 9.54'!$S$11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9.54'!$U$11:$Y$11</c:f>
              <c:numCache>
                <c:formatCode>#,##0</c:formatCode>
                <c:ptCount val="5"/>
                <c:pt idx="1">
                  <c:v>1322</c:v>
                </c:pt>
                <c:pt idx="2">
                  <c:v>1577</c:v>
                </c:pt>
                <c:pt idx="3">
                  <c:v>1447</c:v>
                </c:pt>
                <c:pt idx="4">
                  <c:v>1510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8-4E8F-AB20-3751FD5CF37B}"/>
            </c:ext>
          </c:extLst>
        </c:ser>
        <c:ser>
          <c:idx val="3"/>
          <c:order val="3"/>
          <c:tx>
            <c:strRef>
              <c:f>'Table 9.54'!$S$12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9.54'!$U$12:$Y$12</c:f>
              <c:numCache>
                <c:formatCode>#,##0</c:formatCode>
                <c:ptCount val="5"/>
                <c:pt idx="1">
                  <c:v>36</c:v>
                </c:pt>
                <c:pt idx="2">
                  <c:v>44</c:v>
                </c:pt>
                <c:pt idx="3">
                  <c:v>52</c:v>
                </c:pt>
                <c:pt idx="4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68-4E8F-AB20-3751FD5C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9.54'!$AB$15:$AB$33</c:f>
              <c:numCache>
                <c:formatCode>0.0%</c:formatCode>
                <c:ptCount val="19"/>
                <c:pt idx="0">
                  <c:v>1.4952153110047847E-2</c:v>
                </c:pt>
                <c:pt idx="1">
                  <c:v>2.9904306220095694E-2</c:v>
                </c:pt>
                <c:pt idx="2">
                  <c:v>2.9904306220095694E-3</c:v>
                </c:pt>
                <c:pt idx="3">
                  <c:v>4.1866028708133973E-3</c:v>
                </c:pt>
                <c:pt idx="4">
                  <c:v>0.10705741626794259</c:v>
                </c:pt>
                <c:pt idx="5">
                  <c:v>4.1866028708133973E-3</c:v>
                </c:pt>
                <c:pt idx="6">
                  <c:v>0.1076555023923445</c:v>
                </c:pt>
                <c:pt idx="7">
                  <c:v>6.7583732057416274E-2</c:v>
                </c:pt>
                <c:pt idx="8">
                  <c:v>1.6148325358851676E-2</c:v>
                </c:pt>
                <c:pt idx="9">
                  <c:v>0</c:v>
                </c:pt>
                <c:pt idx="10">
                  <c:v>5.9808612440191387E-3</c:v>
                </c:pt>
                <c:pt idx="11">
                  <c:v>8.3732057416267946E-3</c:v>
                </c:pt>
                <c:pt idx="12">
                  <c:v>3.5885167464114832E-2</c:v>
                </c:pt>
                <c:pt idx="13">
                  <c:v>3.4688995215311005E-2</c:v>
                </c:pt>
                <c:pt idx="14">
                  <c:v>0.18839712918660287</c:v>
                </c:pt>
                <c:pt idx="15">
                  <c:v>0.10526315789473684</c:v>
                </c:pt>
                <c:pt idx="16">
                  <c:v>0.2326555023923445</c:v>
                </c:pt>
                <c:pt idx="17">
                  <c:v>4.7846889952153108E-3</c:v>
                </c:pt>
                <c:pt idx="18">
                  <c:v>2.2129186602870814E-2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E-4FCF-91BC-40A9FC250F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E-4FCF-91BC-40A9FC250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30</c:v>
                </c:pt>
                <c:pt idx="3">
                  <c:v>74</c:v>
                </c:pt>
                <c:pt idx="4">
                  <c:v>105</c:v>
                </c:pt>
                <c:pt idx="5">
                  <c:v>115</c:v>
                </c:pt>
                <c:pt idx="6">
                  <c:v>82</c:v>
                </c:pt>
                <c:pt idx="7">
                  <c:v>74</c:v>
                </c:pt>
                <c:pt idx="8">
                  <c:v>68</c:v>
                </c:pt>
                <c:pt idx="9">
                  <c:v>57</c:v>
                </c:pt>
                <c:pt idx="10">
                  <c:v>60</c:v>
                </c:pt>
                <c:pt idx="11">
                  <c:v>30</c:v>
                </c:pt>
                <c:pt idx="12">
                  <c:v>26</c:v>
                </c:pt>
                <c:pt idx="13">
                  <c:v>5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2-4C4C-BC81-F295DB5C8249}"/>
            </c:ext>
          </c:extLst>
        </c:ser>
        <c:ser>
          <c:idx val="1"/>
          <c:order val="1"/>
          <c:tx>
            <c:strRef>
              <c:f>'Table 9.54'!$S$62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9.54'!$Y$63:$Y$79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47</c:v>
                </c:pt>
                <c:pt idx="3">
                  <c:v>91</c:v>
                </c:pt>
                <c:pt idx="4">
                  <c:v>120</c:v>
                </c:pt>
                <c:pt idx="5">
                  <c:v>138</c:v>
                </c:pt>
                <c:pt idx="6">
                  <c:v>76</c:v>
                </c:pt>
                <c:pt idx="7">
                  <c:v>89</c:v>
                </c:pt>
                <c:pt idx="8">
                  <c:v>74</c:v>
                </c:pt>
                <c:pt idx="9">
                  <c:v>76</c:v>
                </c:pt>
                <c:pt idx="10">
                  <c:v>50</c:v>
                </c:pt>
                <c:pt idx="11">
                  <c:v>42</c:v>
                </c:pt>
                <c:pt idx="12">
                  <c:v>9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2-4C4C-BC81-F295DB5C8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9.54'!$Y$83:$Y$90</c:f>
              <c:numCache>
                <c:formatCode>#,##0</c:formatCode>
                <c:ptCount val="8"/>
                <c:pt idx="0">
                  <c:v>40</c:v>
                </c:pt>
                <c:pt idx="1">
                  <c:v>53</c:v>
                </c:pt>
                <c:pt idx="2">
                  <c:v>87</c:v>
                </c:pt>
                <c:pt idx="3">
                  <c:v>46</c:v>
                </c:pt>
                <c:pt idx="4">
                  <c:v>23</c:v>
                </c:pt>
                <c:pt idx="5">
                  <c:v>28</c:v>
                </c:pt>
                <c:pt idx="6">
                  <c:v>81</c:v>
                </c:pt>
                <c:pt idx="7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7-4189-B13F-7C53211C3F64}"/>
            </c:ext>
          </c:extLst>
        </c:ser>
        <c:ser>
          <c:idx val="1"/>
          <c:order val="1"/>
          <c:tx>
            <c:strRef>
              <c:f>'Table 9.54'!$S$92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9.54'!$Y$93:$Y$100</c:f>
              <c:numCache>
                <c:formatCode>#,##0</c:formatCode>
                <c:ptCount val="8"/>
                <c:pt idx="0">
                  <c:v>52</c:v>
                </c:pt>
                <c:pt idx="1">
                  <c:v>94</c:v>
                </c:pt>
                <c:pt idx="2">
                  <c:v>14</c:v>
                </c:pt>
                <c:pt idx="3">
                  <c:v>160</c:v>
                </c:pt>
                <c:pt idx="4">
                  <c:v>116</c:v>
                </c:pt>
                <c:pt idx="5">
                  <c:v>42</c:v>
                </c:pt>
                <c:pt idx="6">
                  <c:v>0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F7-4189-B13F-7C53211C3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9.54'!$U$8:$Y$8</c:f>
              <c:numCache>
                <c:formatCode>#,##0</c:formatCode>
                <c:ptCount val="5"/>
                <c:pt idx="1">
                  <c:v>30987.06</c:v>
                </c:pt>
                <c:pt idx="2">
                  <c:v>36339.800000000003</c:v>
                </c:pt>
                <c:pt idx="3">
                  <c:v>37670.79</c:v>
                </c:pt>
                <c:pt idx="4">
                  <c:v>35372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1-409C-9EF0-76237841AF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1-409C-9EF0-76237841A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9.54'!$V$4:$Z$4</c:f>
              <c:numCache>
                <c:formatCode>#,##0</c:formatCode>
                <c:ptCount val="5"/>
                <c:pt idx="0">
                  <c:v>1359</c:v>
                </c:pt>
                <c:pt idx="1">
                  <c:v>1617</c:v>
                </c:pt>
                <c:pt idx="2">
                  <c:v>1499</c:v>
                </c:pt>
                <c:pt idx="3">
                  <c:v>1563</c:v>
                </c:pt>
                <c:pt idx="4">
                  <c:v>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D-4EAB-9D91-9A4509882F00}"/>
            </c:ext>
          </c:extLst>
        </c:ser>
        <c:ser>
          <c:idx val="1"/>
          <c:order val="1"/>
          <c:tx>
            <c:strRef>
              <c:f>'Table 9.54'!$S$7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9.54'!$V$7:$Z$7</c:f>
              <c:numCache>
                <c:formatCode>#,##0</c:formatCode>
                <c:ptCount val="5"/>
                <c:pt idx="0">
                  <c:v>1010</c:v>
                </c:pt>
                <c:pt idx="1">
                  <c:v>1140</c:v>
                </c:pt>
                <c:pt idx="2">
                  <c:v>1113</c:v>
                </c:pt>
                <c:pt idx="3">
                  <c:v>1112</c:v>
                </c:pt>
                <c:pt idx="4">
                  <c:v>1153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D-4EAB-9D91-9A4509882F00}"/>
            </c:ext>
          </c:extLst>
        </c:ser>
        <c:ser>
          <c:idx val="2"/>
          <c:order val="2"/>
          <c:tx>
            <c:strRef>
              <c:f>'Table 9.54'!$S$11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9.54'!$V$11:$Z$11</c:f>
              <c:numCache>
                <c:formatCode>#,##0</c:formatCode>
                <c:ptCount val="5"/>
                <c:pt idx="0">
                  <c:v>1322</c:v>
                </c:pt>
                <c:pt idx="1">
                  <c:v>1577</c:v>
                </c:pt>
                <c:pt idx="2">
                  <c:v>1447</c:v>
                </c:pt>
                <c:pt idx="3">
                  <c:v>1510</c:v>
                </c:pt>
                <c:pt idx="4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D-4EAB-9D91-9A4509882F00}"/>
            </c:ext>
          </c:extLst>
        </c:ser>
        <c:ser>
          <c:idx val="3"/>
          <c:order val="3"/>
          <c:tx>
            <c:strRef>
              <c:f>'Table 9.54'!$S$12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9.54'!$V$12:$Z$12</c:f>
              <c:numCache>
                <c:formatCode>#,##0</c:formatCode>
                <c:ptCount val="5"/>
                <c:pt idx="0">
                  <c:v>36</c:v>
                </c:pt>
                <c:pt idx="1">
                  <c:v>44</c:v>
                </c:pt>
                <c:pt idx="2">
                  <c:v>52</c:v>
                </c:pt>
                <c:pt idx="3">
                  <c:v>53</c:v>
                </c:pt>
                <c:pt idx="4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4D-4EAB-9D91-9A4509882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9.54'!$AB$15:$AB$33</c:f>
              <c:numCache>
                <c:formatCode>0.0%</c:formatCode>
                <c:ptCount val="19"/>
                <c:pt idx="0">
                  <c:v>1.4952153110047847E-2</c:v>
                </c:pt>
                <c:pt idx="1">
                  <c:v>2.9904306220095694E-2</c:v>
                </c:pt>
                <c:pt idx="2">
                  <c:v>2.9904306220095694E-3</c:v>
                </c:pt>
                <c:pt idx="3">
                  <c:v>4.1866028708133973E-3</c:v>
                </c:pt>
                <c:pt idx="4">
                  <c:v>0.10705741626794259</c:v>
                </c:pt>
                <c:pt idx="5">
                  <c:v>4.1866028708133973E-3</c:v>
                </c:pt>
                <c:pt idx="6">
                  <c:v>0.1076555023923445</c:v>
                </c:pt>
                <c:pt idx="7">
                  <c:v>6.7583732057416274E-2</c:v>
                </c:pt>
                <c:pt idx="8">
                  <c:v>1.6148325358851676E-2</c:v>
                </c:pt>
                <c:pt idx="9">
                  <c:v>0</c:v>
                </c:pt>
                <c:pt idx="10">
                  <c:v>5.9808612440191387E-3</c:v>
                </c:pt>
                <c:pt idx="11">
                  <c:v>8.3732057416267946E-3</c:v>
                </c:pt>
                <c:pt idx="12">
                  <c:v>3.5885167464114832E-2</c:v>
                </c:pt>
                <c:pt idx="13">
                  <c:v>3.4688995215311005E-2</c:v>
                </c:pt>
                <c:pt idx="14">
                  <c:v>0.18839712918660287</c:v>
                </c:pt>
                <c:pt idx="15">
                  <c:v>0.10526315789473684</c:v>
                </c:pt>
                <c:pt idx="16">
                  <c:v>0.2326555023923445</c:v>
                </c:pt>
                <c:pt idx="17">
                  <c:v>4.7846889952153108E-3</c:v>
                </c:pt>
                <c:pt idx="18">
                  <c:v>2.2129186602870814E-2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B-48EC-94A8-FD5DCFBBB8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B-48EC-94A8-FD5DCFBB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9.54'!$Z$44:$Z$60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39</c:v>
                </c:pt>
                <c:pt idx="3">
                  <c:v>90</c:v>
                </c:pt>
                <c:pt idx="4">
                  <c:v>116</c:v>
                </c:pt>
                <c:pt idx="5">
                  <c:v>135</c:v>
                </c:pt>
                <c:pt idx="6">
                  <c:v>74</c:v>
                </c:pt>
                <c:pt idx="7">
                  <c:v>81</c:v>
                </c:pt>
                <c:pt idx="8">
                  <c:v>72</c:v>
                </c:pt>
                <c:pt idx="9">
                  <c:v>65</c:v>
                </c:pt>
                <c:pt idx="10">
                  <c:v>59</c:v>
                </c:pt>
                <c:pt idx="11">
                  <c:v>39</c:v>
                </c:pt>
                <c:pt idx="12">
                  <c:v>29</c:v>
                </c:pt>
                <c:pt idx="13">
                  <c:v>6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A-4F6E-A113-3D43C63302E6}"/>
            </c:ext>
          </c:extLst>
        </c:ser>
        <c:ser>
          <c:idx val="1"/>
          <c:order val="1"/>
          <c:tx>
            <c:strRef>
              <c:f>'Table 9.54'!$S$62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9.54'!$Z$63:$Z$79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57</c:v>
                </c:pt>
                <c:pt idx="3">
                  <c:v>101</c:v>
                </c:pt>
                <c:pt idx="4">
                  <c:v>128</c:v>
                </c:pt>
                <c:pt idx="5">
                  <c:v>133</c:v>
                </c:pt>
                <c:pt idx="6">
                  <c:v>85</c:v>
                </c:pt>
                <c:pt idx="7">
                  <c:v>71</c:v>
                </c:pt>
                <c:pt idx="8">
                  <c:v>91</c:v>
                </c:pt>
                <c:pt idx="9">
                  <c:v>56</c:v>
                </c:pt>
                <c:pt idx="10">
                  <c:v>55</c:v>
                </c:pt>
                <c:pt idx="11">
                  <c:v>34</c:v>
                </c:pt>
                <c:pt idx="12">
                  <c:v>18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A-4F6E-A113-3D43C6330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9.54'!$Z$83:$Z$90</c:f>
              <c:numCache>
                <c:formatCode>#,##0</c:formatCode>
                <c:ptCount val="8"/>
                <c:pt idx="0">
                  <c:v>35</c:v>
                </c:pt>
                <c:pt idx="1">
                  <c:v>57</c:v>
                </c:pt>
                <c:pt idx="2">
                  <c:v>83</c:v>
                </c:pt>
                <c:pt idx="3">
                  <c:v>47</c:v>
                </c:pt>
                <c:pt idx="4">
                  <c:v>24</c:v>
                </c:pt>
                <c:pt idx="5">
                  <c:v>20</c:v>
                </c:pt>
                <c:pt idx="6">
                  <c:v>73</c:v>
                </c:pt>
                <c:pt idx="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2-4BB6-84D5-D8D1A50FE3C4}"/>
            </c:ext>
          </c:extLst>
        </c:ser>
        <c:ser>
          <c:idx val="1"/>
          <c:order val="1"/>
          <c:tx>
            <c:strRef>
              <c:f>'Table 9.54'!$S$92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9.54'!$Z$93:$Z$100</c:f>
              <c:numCache>
                <c:formatCode>#,##0</c:formatCode>
                <c:ptCount val="8"/>
                <c:pt idx="0">
                  <c:v>49</c:v>
                </c:pt>
                <c:pt idx="1">
                  <c:v>90</c:v>
                </c:pt>
                <c:pt idx="2">
                  <c:v>11</c:v>
                </c:pt>
                <c:pt idx="3">
                  <c:v>176</c:v>
                </c:pt>
                <c:pt idx="4">
                  <c:v>103</c:v>
                </c:pt>
                <c:pt idx="5">
                  <c:v>57</c:v>
                </c:pt>
                <c:pt idx="6">
                  <c:v>0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2-4BB6-84D5-D8D1A50FE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9.6'!$Y$83:$Y$90</c:f>
              <c:numCache>
                <c:formatCode>#,##0</c:formatCode>
                <c:ptCount val="8"/>
                <c:pt idx="0">
                  <c:v>46</c:v>
                </c:pt>
                <c:pt idx="1">
                  <c:v>28</c:v>
                </c:pt>
                <c:pt idx="2">
                  <c:v>75</c:v>
                </c:pt>
                <c:pt idx="3">
                  <c:v>18</c:v>
                </c:pt>
                <c:pt idx="4">
                  <c:v>5</c:v>
                </c:pt>
                <c:pt idx="5">
                  <c:v>18</c:v>
                </c:pt>
                <c:pt idx="6">
                  <c:v>55</c:v>
                </c:pt>
                <c:pt idx="7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F-42FF-83B4-14A766F131C0}"/>
            </c:ext>
          </c:extLst>
        </c:ser>
        <c:ser>
          <c:idx val="1"/>
          <c:order val="1"/>
          <c:tx>
            <c:strRef>
              <c:f>'Table 9.6'!$S$92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9.6'!$Y$93:$Y$100</c:f>
              <c:numCache>
                <c:formatCode>#,##0</c:formatCode>
                <c:ptCount val="8"/>
                <c:pt idx="0">
                  <c:v>23</c:v>
                </c:pt>
                <c:pt idx="1">
                  <c:v>79</c:v>
                </c:pt>
                <c:pt idx="2">
                  <c:v>12</c:v>
                </c:pt>
                <c:pt idx="3">
                  <c:v>63</c:v>
                </c:pt>
                <c:pt idx="4">
                  <c:v>83</c:v>
                </c:pt>
                <c:pt idx="5">
                  <c:v>51</c:v>
                </c:pt>
                <c:pt idx="6">
                  <c:v>12</c:v>
                </c:pt>
                <c:pt idx="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4F-42FF-83B4-14A766F13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9.54'!$V$8:$Z$8</c:f>
              <c:numCache>
                <c:formatCode>#,##0</c:formatCode>
                <c:ptCount val="5"/>
                <c:pt idx="0">
                  <c:v>30987.06</c:v>
                </c:pt>
                <c:pt idx="1">
                  <c:v>36339.800000000003</c:v>
                </c:pt>
                <c:pt idx="2">
                  <c:v>37670.79</c:v>
                </c:pt>
                <c:pt idx="3">
                  <c:v>35372</c:v>
                </c:pt>
                <c:pt idx="4">
                  <c:v>38913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B-4C62-B303-DBC8924A04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B-4C62-B303-DBC8924A0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9.55'!$U$4:$Y$4</c:f>
              <c:numCache>
                <c:formatCode>#,##0</c:formatCode>
                <c:ptCount val="5"/>
                <c:pt idx="1">
                  <c:v>887</c:v>
                </c:pt>
                <c:pt idx="2">
                  <c:v>870</c:v>
                </c:pt>
                <c:pt idx="3">
                  <c:v>823</c:v>
                </c:pt>
                <c:pt idx="4">
                  <c:v>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1-4E5A-A630-DBAED55EF684}"/>
            </c:ext>
          </c:extLst>
        </c:ser>
        <c:ser>
          <c:idx val="1"/>
          <c:order val="1"/>
          <c:tx>
            <c:strRef>
              <c:f>'Table 9.55'!$S$7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9.55'!$U$7:$Y$7</c:f>
              <c:numCache>
                <c:formatCode>#,##0</c:formatCode>
                <c:ptCount val="5"/>
                <c:pt idx="1">
                  <c:v>693</c:v>
                </c:pt>
                <c:pt idx="2">
                  <c:v>668</c:v>
                </c:pt>
                <c:pt idx="3">
                  <c:v>632</c:v>
                </c:pt>
                <c:pt idx="4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1-4E5A-A630-DBAED55EF684}"/>
            </c:ext>
          </c:extLst>
        </c:ser>
        <c:ser>
          <c:idx val="2"/>
          <c:order val="2"/>
          <c:tx>
            <c:strRef>
              <c:f>'Table 9.55'!$S$11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9.55'!$U$11:$Y$11</c:f>
              <c:numCache>
                <c:formatCode>#,##0</c:formatCode>
                <c:ptCount val="5"/>
                <c:pt idx="1">
                  <c:v>876</c:v>
                </c:pt>
                <c:pt idx="2">
                  <c:v>864</c:v>
                </c:pt>
                <c:pt idx="3">
                  <c:v>812</c:v>
                </c:pt>
                <c:pt idx="4">
                  <c:v>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1-4E5A-A630-DBAED55EF684}"/>
            </c:ext>
          </c:extLst>
        </c:ser>
        <c:ser>
          <c:idx val="3"/>
          <c:order val="3"/>
          <c:tx>
            <c:strRef>
              <c:f>'Table 9.55'!$S$12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9.55'!$U$12:$Y$12</c:f>
              <c:numCache>
                <c:formatCode>#,##0</c:formatCode>
                <c:ptCount val="5"/>
                <c:pt idx="1">
                  <c:v>12</c:v>
                </c:pt>
                <c:pt idx="2">
                  <c:v>5</c:v>
                </c:pt>
                <c:pt idx="3">
                  <c:v>11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31-4E5A-A630-DBAED55EF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9.55'!$AB$15:$AB$33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8.6633663366336641E-3</c:v>
                </c:pt>
                <c:pt idx="3">
                  <c:v>7.4257425742574254E-3</c:v>
                </c:pt>
                <c:pt idx="4">
                  <c:v>3.4653465346534656E-2</c:v>
                </c:pt>
                <c:pt idx="5">
                  <c:v>3.7128712871287127E-3</c:v>
                </c:pt>
                <c:pt idx="6">
                  <c:v>6.4356435643564358E-2</c:v>
                </c:pt>
                <c:pt idx="7">
                  <c:v>2.4752475247524754E-2</c:v>
                </c:pt>
                <c:pt idx="8">
                  <c:v>1.7326732673267328E-2</c:v>
                </c:pt>
                <c:pt idx="9">
                  <c:v>0</c:v>
                </c:pt>
                <c:pt idx="10">
                  <c:v>6.1881188118811884E-3</c:v>
                </c:pt>
                <c:pt idx="11">
                  <c:v>4.9504950495049506E-3</c:v>
                </c:pt>
                <c:pt idx="12">
                  <c:v>4.2079207920792082E-2</c:v>
                </c:pt>
                <c:pt idx="13">
                  <c:v>5.4455445544554455E-2</c:v>
                </c:pt>
                <c:pt idx="14">
                  <c:v>0.15594059405940594</c:v>
                </c:pt>
                <c:pt idx="15">
                  <c:v>0.16955445544554457</c:v>
                </c:pt>
                <c:pt idx="16">
                  <c:v>0.25742574257425743</c:v>
                </c:pt>
                <c:pt idx="17">
                  <c:v>0</c:v>
                </c:pt>
                <c:pt idx="18">
                  <c:v>0.14727722772277227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1-4940-A190-4FC1BA334E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91-4940-A190-4FC1BA334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24</c:v>
                </c:pt>
                <c:pt idx="3">
                  <c:v>19</c:v>
                </c:pt>
                <c:pt idx="4">
                  <c:v>36</c:v>
                </c:pt>
                <c:pt idx="5">
                  <c:v>44</c:v>
                </c:pt>
                <c:pt idx="6">
                  <c:v>36</c:v>
                </c:pt>
                <c:pt idx="7">
                  <c:v>38</c:v>
                </c:pt>
                <c:pt idx="8">
                  <c:v>37</c:v>
                </c:pt>
                <c:pt idx="9">
                  <c:v>30</c:v>
                </c:pt>
                <c:pt idx="10">
                  <c:v>31</c:v>
                </c:pt>
                <c:pt idx="11">
                  <c:v>29</c:v>
                </c:pt>
                <c:pt idx="12">
                  <c:v>12</c:v>
                </c:pt>
                <c:pt idx="13">
                  <c:v>5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250-8245-F3CDC0B8B4FE}"/>
            </c:ext>
          </c:extLst>
        </c:ser>
        <c:ser>
          <c:idx val="1"/>
          <c:order val="1"/>
          <c:tx>
            <c:strRef>
              <c:f>'Table 9.55'!$S$62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32</c:v>
                </c:pt>
                <c:pt idx="3">
                  <c:v>40</c:v>
                </c:pt>
                <c:pt idx="4">
                  <c:v>46</c:v>
                </c:pt>
                <c:pt idx="5">
                  <c:v>56</c:v>
                </c:pt>
                <c:pt idx="6">
                  <c:v>48</c:v>
                </c:pt>
                <c:pt idx="7">
                  <c:v>36</c:v>
                </c:pt>
                <c:pt idx="8">
                  <c:v>26</c:v>
                </c:pt>
                <c:pt idx="9">
                  <c:v>43</c:v>
                </c:pt>
                <c:pt idx="10">
                  <c:v>27</c:v>
                </c:pt>
                <c:pt idx="11">
                  <c:v>24</c:v>
                </c:pt>
                <c:pt idx="12">
                  <c:v>16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250-8245-F3CDC0B8B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9.55'!$Y$83:$Y$90</c:f>
              <c:numCache>
                <c:formatCode>#,##0</c:formatCode>
                <c:ptCount val="8"/>
                <c:pt idx="0">
                  <c:v>13</c:v>
                </c:pt>
                <c:pt idx="1">
                  <c:v>21</c:v>
                </c:pt>
                <c:pt idx="2">
                  <c:v>37</c:v>
                </c:pt>
                <c:pt idx="3">
                  <c:v>62</c:v>
                </c:pt>
                <c:pt idx="4">
                  <c:v>8</c:v>
                </c:pt>
                <c:pt idx="5">
                  <c:v>4</c:v>
                </c:pt>
                <c:pt idx="6">
                  <c:v>20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C-48AB-81B2-DF0D0207AF09}"/>
            </c:ext>
          </c:extLst>
        </c:ser>
        <c:ser>
          <c:idx val="1"/>
          <c:order val="1"/>
          <c:tx>
            <c:strRef>
              <c:f>'Table 9.55'!$S$92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9.55'!$Y$93:$Y$100</c:f>
              <c:numCache>
                <c:formatCode>#,##0</c:formatCode>
                <c:ptCount val="8"/>
                <c:pt idx="0">
                  <c:v>14</c:v>
                </c:pt>
                <c:pt idx="1">
                  <c:v>45</c:v>
                </c:pt>
                <c:pt idx="2">
                  <c:v>5</c:v>
                </c:pt>
                <c:pt idx="3">
                  <c:v>109</c:v>
                </c:pt>
                <c:pt idx="4">
                  <c:v>37</c:v>
                </c:pt>
                <c:pt idx="5">
                  <c:v>19</c:v>
                </c:pt>
                <c:pt idx="6">
                  <c:v>0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C-48AB-81B2-DF0D0207A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9.55'!$U$8:$Y$8</c:f>
              <c:numCache>
                <c:formatCode>#,##0</c:formatCode>
                <c:ptCount val="5"/>
                <c:pt idx="1">
                  <c:v>34437.660000000003</c:v>
                </c:pt>
                <c:pt idx="2">
                  <c:v>35994.46</c:v>
                </c:pt>
                <c:pt idx="3">
                  <c:v>32433.94</c:v>
                </c:pt>
                <c:pt idx="4">
                  <c:v>37173.519999999997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7-42BB-B819-1B35E07A6A3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7-42BB-B819-1B35E07A6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9.55'!$V$4:$Z$4</c:f>
              <c:numCache>
                <c:formatCode>#,##0</c:formatCode>
                <c:ptCount val="5"/>
                <c:pt idx="0">
                  <c:v>887</c:v>
                </c:pt>
                <c:pt idx="1">
                  <c:v>870</c:v>
                </c:pt>
                <c:pt idx="2">
                  <c:v>823</c:v>
                </c:pt>
                <c:pt idx="3">
                  <c:v>744</c:v>
                </c:pt>
                <c:pt idx="4">
                  <c:v>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1-4E42-87CD-C10891E92910}"/>
            </c:ext>
          </c:extLst>
        </c:ser>
        <c:ser>
          <c:idx val="1"/>
          <c:order val="1"/>
          <c:tx>
            <c:strRef>
              <c:f>'Table 9.55'!$S$7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9.55'!$V$7:$Z$7</c:f>
              <c:numCache>
                <c:formatCode>#,##0</c:formatCode>
                <c:ptCount val="5"/>
                <c:pt idx="0">
                  <c:v>693</c:v>
                </c:pt>
                <c:pt idx="1">
                  <c:v>668</c:v>
                </c:pt>
                <c:pt idx="2">
                  <c:v>632</c:v>
                </c:pt>
                <c:pt idx="3">
                  <c:v>559</c:v>
                </c:pt>
                <c:pt idx="4">
                  <c:v>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1-4E42-87CD-C10891E92910}"/>
            </c:ext>
          </c:extLst>
        </c:ser>
        <c:ser>
          <c:idx val="2"/>
          <c:order val="2"/>
          <c:tx>
            <c:strRef>
              <c:f>'Table 9.55'!$S$11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9.55'!$V$11:$Z$11</c:f>
              <c:numCache>
                <c:formatCode>#,##0</c:formatCode>
                <c:ptCount val="5"/>
                <c:pt idx="0">
                  <c:v>876</c:v>
                </c:pt>
                <c:pt idx="1">
                  <c:v>864</c:v>
                </c:pt>
                <c:pt idx="2">
                  <c:v>812</c:v>
                </c:pt>
                <c:pt idx="3">
                  <c:v>736</c:v>
                </c:pt>
                <c:pt idx="4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1-4E42-87CD-C10891E92910}"/>
            </c:ext>
          </c:extLst>
        </c:ser>
        <c:ser>
          <c:idx val="3"/>
          <c:order val="3"/>
          <c:tx>
            <c:strRef>
              <c:f>'Table 9.55'!$S$12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9.55'!$V$12:$Z$12</c:f>
              <c:numCache>
                <c:formatCode>#,##0</c:formatCode>
                <c:ptCount val="5"/>
                <c:pt idx="0">
                  <c:v>12</c:v>
                </c:pt>
                <c:pt idx="1">
                  <c:v>5</c:v>
                </c:pt>
                <c:pt idx="2">
                  <c:v>11</c:v>
                </c:pt>
                <c:pt idx="3">
                  <c:v>8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41-4E42-87CD-C10891E92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9.55'!$AB$15:$AB$33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8.6633663366336641E-3</c:v>
                </c:pt>
                <c:pt idx="3">
                  <c:v>7.4257425742574254E-3</c:v>
                </c:pt>
                <c:pt idx="4">
                  <c:v>3.4653465346534656E-2</c:v>
                </c:pt>
                <c:pt idx="5">
                  <c:v>3.7128712871287127E-3</c:v>
                </c:pt>
                <c:pt idx="6">
                  <c:v>6.4356435643564358E-2</c:v>
                </c:pt>
                <c:pt idx="7">
                  <c:v>2.4752475247524754E-2</c:v>
                </c:pt>
                <c:pt idx="8">
                  <c:v>1.7326732673267328E-2</c:v>
                </c:pt>
                <c:pt idx="9">
                  <c:v>0</c:v>
                </c:pt>
                <c:pt idx="10">
                  <c:v>6.1881188118811884E-3</c:v>
                </c:pt>
                <c:pt idx="11">
                  <c:v>4.9504950495049506E-3</c:v>
                </c:pt>
                <c:pt idx="12">
                  <c:v>4.2079207920792082E-2</c:v>
                </c:pt>
                <c:pt idx="13">
                  <c:v>5.4455445544554455E-2</c:v>
                </c:pt>
                <c:pt idx="14">
                  <c:v>0.15594059405940594</c:v>
                </c:pt>
                <c:pt idx="15">
                  <c:v>0.16955445544554457</c:v>
                </c:pt>
                <c:pt idx="16">
                  <c:v>0.25742574257425743</c:v>
                </c:pt>
                <c:pt idx="17">
                  <c:v>0</c:v>
                </c:pt>
                <c:pt idx="18">
                  <c:v>0.14727722772277227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5-48B9-8131-9921DF066F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5-48B9-8131-9921DF066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23</c:v>
                </c:pt>
                <c:pt idx="3">
                  <c:v>47</c:v>
                </c:pt>
                <c:pt idx="4">
                  <c:v>40</c:v>
                </c:pt>
                <c:pt idx="5">
                  <c:v>45</c:v>
                </c:pt>
                <c:pt idx="6">
                  <c:v>37</c:v>
                </c:pt>
                <c:pt idx="7">
                  <c:v>40</c:v>
                </c:pt>
                <c:pt idx="8">
                  <c:v>38</c:v>
                </c:pt>
                <c:pt idx="9">
                  <c:v>30</c:v>
                </c:pt>
                <c:pt idx="10">
                  <c:v>28</c:v>
                </c:pt>
                <c:pt idx="11">
                  <c:v>17</c:v>
                </c:pt>
                <c:pt idx="12">
                  <c:v>17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F-4332-8861-9D78B74FE06E}"/>
            </c:ext>
          </c:extLst>
        </c:ser>
        <c:ser>
          <c:idx val="1"/>
          <c:order val="1"/>
          <c:tx>
            <c:strRef>
              <c:f>'Table 9.55'!$S$62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9.55'!$Z$63:$Z$79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23</c:v>
                </c:pt>
                <c:pt idx="3">
                  <c:v>57</c:v>
                </c:pt>
                <c:pt idx="4">
                  <c:v>52</c:v>
                </c:pt>
                <c:pt idx="5">
                  <c:v>51</c:v>
                </c:pt>
                <c:pt idx="6">
                  <c:v>52</c:v>
                </c:pt>
                <c:pt idx="7">
                  <c:v>45</c:v>
                </c:pt>
                <c:pt idx="8">
                  <c:v>30</c:v>
                </c:pt>
                <c:pt idx="9">
                  <c:v>46</c:v>
                </c:pt>
                <c:pt idx="10">
                  <c:v>27</c:v>
                </c:pt>
                <c:pt idx="11">
                  <c:v>30</c:v>
                </c:pt>
                <c:pt idx="12">
                  <c:v>23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F-4332-8861-9D78B74F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9.55'!$Z$83:$Z$90</c:f>
              <c:numCache>
                <c:formatCode>#,##0</c:formatCode>
                <c:ptCount val="8"/>
                <c:pt idx="0">
                  <c:v>16</c:v>
                </c:pt>
                <c:pt idx="1">
                  <c:v>24</c:v>
                </c:pt>
                <c:pt idx="2">
                  <c:v>35</c:v>
                </c:pt>
                <c:pt idx="3">
                  <c:v>61</c:v>
                </c:pt>
                <c:pt idx="4">
                  <c:v>6</c:v>
                </c:pt>
                <c:pt idx="5">
                  <c:v>10</c:v>
                </c:pt>
                <c:pt idx="6">
                  <c:v>18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F-49C2-BEAC-F6AC57821A76}"/>
            </c:ext>
          </c:extLst>
        </c:ser>
        <c:ser>
          <c:idx val="1"/>
          <c:order val="1"/>
          <c:tx>
            <c:strRef>
              <c:f>'Table 9.55'!$S$92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9.55'!$Z$93:$Z$100</c:f>
              <c:numCache>
                <c:formatCode>#,##0</c:formatCode>
                <c:ptCount val="8"/>
                <c:pt idx="0">
                  <c:v>14</c:v>
                </c:pt>
                <c:pt idx="1">
                  <c:v>34</c:v>
                </c:pt>
                <c:pt idx="2">
                  <c:v>5</c:v>
                </c:pt>
                <c:pt idx="3">
                  <c:v>113</c:v>
                </c:pt>
                <c:pt idx="4">
                  <c:v>36</c:v>
                </c:pt>
                <c:pt idx="5">
                  <c:v>17</c:v>
                </c:pt>
                <c:pt idx="6">
                  <c:v>0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F-49C2-BEAC-F6AC57821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9.6'!$U$8:$Y$8</c:f>
              <c:numCache>
                <c:formatCode>#,##0</c:formatCode>
                <c:ptCount val="5"/>
                <c:pt idx="1">
                  <c:v>35357.5</c:v>
                </c:pt>
                <c:pt idx="2">
                  <c:v>35773</c:v>
                </c:pt>
                <c:pt idx="3">
                  <c:v>37464.639999999999</c:v>
                </c:pt>
                <c:pt idx="4">
                  <c:v>36783.53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9-408C-B8DC-863B068F95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9-408C-B8DC-863B068F9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9.55'!$V$8:$Z$8</c:f>
              <c:numCache>
                <c:formatCode>#,##0</c:formatCode>
                <c:ptCount val="5"/>
                <c:pt idx="0">
                  <c:v>34437.660000000003</c:v>
                </c:pt>
                <c:pt idx="1">
                  <c:v>35994.46</c:v>
                </c:pt>
                <c:pt idx="2">
                  <c:v>32433.94</c:v>
                </c:pt>
                <c:pt idx="3">
                  <c:v>37173.519999999997</c:v>
                </c:pt>
                <c:pt idx="4">
                  <c:v>32762.720000000001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7-4DD4-B42C-C4AED6A901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7-4DD4-B42C-C4AED6A90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9.56'!$U$4:$Y$4</c:f>
              <c:numCache>
                <c:formatCode>#,##0</c:formatCode>
                <c:ptCount val="5"/>
                <c:pt idx="1">
                  <c:v>1224</c:v>
                </c:pt>
                <c:pt idx="2">
                  <c:v>1088</c:v>
                </c:pt>
                <c:pt idx="3">
                  <c:v>1171</c:v>
                </c:pt>
                <c:pt idx="4">
                  <c:v>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1-4873-A24E-959EB1B6897E}"/>
            </c:ext>
          </c:extLst>
        </c:ser>
        <c:ser>
          <c:idx val="1"/>
          <c:order val="1"/>
          <c:tx>
            <c:strRef>
              <c:f>'Table 9.56'!$S$7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9.56'!$U$7:$Y$7</c:f>
              <c:numCache>
                <c:formatCode>#,##0</c:formatCode>
                <c:ptCount val="5"/>
                <c:pt idx="1">
                  <c:v>809</c:v>
                </c:pt>
                <c:pt idx="2">
                  <c:v>722</c:v>
                </c:pt>
                <c:pt idx="3">
                  <c:v>803</c:v>
                </c:pt>
                <c:pt idx="4">
                  <c:v>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1-4873-A24E-959EB1B6897E}"/>
            </c:ext>
          </c:extLst>
        </c:ser>
        <c:ser>
          <c:idx val="2"/>
          <c:order val="2"/>
          <c:tx>
            <c:strRef>
              <c:f>'Table 9.56'!$S$11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9.56'!$U$11:$Y$11</c:f>
              <c:numCache>
                <c:formatCode>#,##0</c:formatCode>
                <c:ptCount val="5"/>
                <c:pt idx="1">
                  <c:v>972</c:v>
                </c:pt>
                <c:pt idx="2">
                  <c:v>881</c:v>
                </c:pt>
                <c:pt idx="3">
                  <c:v>924</c:v>
                </c:pt>
                <c:pt idx="4">
                  <c:v>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1-4873-A24E-959EB1B6897E}"/>
            </c:ext>
          </c:extLst>
        </c:ser>
        <c:ser>
          <c:idx val="3"/>
          <c:order val="3"/>
          <c:tx>
            <c:strRef>
              <c:f>'Table 9.56'!$S$12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9.56'!$U$12:$Y$12</c:f>
              <c:numCache>
                <c:formatCode>#,##0</c:formatCode>
                <c:ptCount val="5"/>
                <c:pt idx="1">
                  <c:v>257</c:v>
                </c:pt>
                <c:pt idx="2">
                  <c:v>200</c:v>
                </c:pt>
                <c:pt idx="3">
                  <c:v>249</c:v>
                </c:pt>
                <c:pt idx="4">
                  <c:v>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81-4873-A24E-959EB1B68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9.56'!$AB$15:$AB$33</c:f>
              <c:numCache>
                <c:formatCode>0.0%</c:formatCode>
                <c:ptCount val="19"/>
                <c:pt idx="0">
                  <c:v>0.1847914963205233</c:v>
                </c:pt>
                <c:pt idx="1">
                  <c:v>1.1447260834014717E-2</c:v>
                </c:pt>
                <c:pt idx="2">
                  <c:v>9.8119378577269014E-3</c:v>
                </c:pt>
                <c:pt idx="3">
                  <c:v>1.4717906786590351E-2</c:v>
                </c:pt>
                <c:pt idx="4">
                  <c:v>6.1324611610793132E-2</c:v>
                </c:pt>
                <c:pt idx="5">
                  <c:v>1.7988552739165987E-2</c:v>
                </c:pt>
                <c:pt idx="6">
                  <c:v>7.8495502861815211E-2</c:v>
                </c:pt>
                <c:pt idx="7">
                  <c:v>4.0883074407195422E-2</c:v>
                </c:pt>
                <c:pt idx="8">
                  <c:v>3.025347506132461E-2</c:v>
                </c:pt>
                <c:pt idx="9">
                  <c:v>0</c:v>
                </c:pt>
                <c:pt idx="10">
                  <c:v>1.9623875715453803E-2</c:v>
                </c:pt>
                <c:pt idx="11">
                  <c:v>3.6794766966475878E-2</c:v>
                </c:pt>
                <c:pt idx="12">
                  <c:v>5.0695012264922325E-2</c:v>
                </c:pt>
                <c:pt idx="13">
                  <c:v>2.7800490596892886E-2</c:v>
                </c:pt>
                <c:pt idx="14">
                  <c:v>0.11365494685200327</c:v>
                </c:pt>
                <c:pt idx="15">
                  <c:v>7.5224856909239579E-2</c:v>
                </c:pt>
                <c:pt idx="16">
                  <c:v>0.10466067048242028</c:v>
                </c:pt>
                <c:pt idx="17">
                  <c:v>6.5412919051512676E-3</c:v>
                </c:pt>
                <c:pt idx="18">
                  <c:v>4.1700735895339326E-2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F-43E4-9DB2-A6A27DB7B4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9F-43E4-9DB2-A6A27DB7B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9.56'!$Y$44:$Y$60</c:f>
              <c:numCache>
                <c:formatCode>#,##0</c:formatCode>
                <c:ptCount val="17"/>
                <c:pt idx="0">
                  <c:v>1</c:v>
                </c:pt>
                <c:pt idx="1">
                  <c:v>13</c:v>
                </c:pt>
                <c:pt idx="2">
                  <c:v>27</c:v>
                </c:pt>
                <c:pt idx="3">
                  <c:v>40</c:v>
                </c:pt>
                <c:pt idx="4">
                  <c:v>62</c:v>
                </c:pt>
                <c:pt idx="5">
                  <c:v>63</c:v>
                </c:pt>
                <c:pt idx="6">
                  <c:v>56</c:v>
                </c:pt>
                <c:pt idx="7">
                  <c:v>48</c:v>
                </c:pt>
                <c:pt idx="8">
                  <c:v>56</c:v>
                </c:pt>
                <c:pt idx="9">
                  <c:v>51</c:v>
                </c:pt>
                <c:pt idx="10">
                  <c:v>49</c:v>
                </c:pt>
                <c:pt idx="11">
                  <c:v>59</c:v>
                </c:pt>
                <c:pt idx="12">
                  <c:v>30</c:v>
                </c:pt>
                <c:pt idx="13">
                  <c:v>17</c:v>
                </c:pt>
                <c:pt idx="14">
                  <c:v>12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7-4C20-8631-CBEA725EBA56}"/>
            </c:ext>
          </c:extLst>
        </c:ser>
        <c:ser>
          <c:idx val="1"/>
          <c:order val="1"/>
          <c:tx>
            <c:strRef>
              <c:f>'Table 9.56'!$S$62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9.56'!$Y$63:$Y$79</c:f>
              <c:numCache>
                <c:formatCode>#,##0</c:formatCode>
                <c:ptCount val="17"/>
                <c:pt idx="0">
                  <c:v>1</c:v>
                </c:pt>
                <c:pt idx="1">
                  <c:v>6</c:v>
                </c:pt>
                <c:pt idx="2">
                  <c:v>29</c:v>
                </c:pt>
                <c:pt idx="3">
                  <c:v>40</c:v>
                </c:pt>
                <c:pt idx="4">
                  <c:v>67</c:v>
                </c:pt>
                <c:pt idx="5">
                  <c:v>55</c:v>
                </c:pt>
                <c:pt idx="6">
                  <c:v>49</c:v>
                </c:pt>
                <c:pt idx="7">
                  <c:v>49</c:v>
                </c:pt>
                <c:pt idx="8">
                  <c:v>67</c:v>
                </c:pt>
                <c:pt idx="9">
                  <c:v>61</c:v>
                </c:pt>
                <c:pt idx="10">
                  <c:v>55</c:v>
                </c:pt>
                <c:pt idx="11">
                  <c:v>46</c:v>
                </c:pt>
                <c:pt idx="12">
                  <c:v>29</c:v>
                </c:pt>
                <c:pt idx="13">
                  <c:v>18</c:v>
                </c:pt>
                <c:pt idx="14">
                  <c:v>8</c:v>
                </c:pt>
                <c:pt idx="15">
                  <c:v>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7-4C20-8631-CBEA725EB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9.56'!$Y$83:$Y$90</c:f>
              <c:numCache>
                <c:formatCode>#,##0</c:formatCode>
                <c:ptCount val="8"/>
                <c:pt idx="0">
                  <c:v>40</c:v>
                </c:pt>
                <c:pt idx="1">
                  <c:v>12</c:v>
                </c:pt>
                <c:pt idx="2">
                  <c:v>57</c:v>
                </c:pt>
                <c:pt idx="3">
                  <c:v>28</c:v>
                </c:pt>
                <c:pt idx="4">
                  <c:v>11</c:v>
                </c:pt>
                <c:pt idx="5">
                  <c:v>15</c:v>
                </c:pt>
                <c:pt idx="6">
                  <c:v>32</c:v>
                </c:pt>
                <c:pt idx="7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8-4988-B360-9991A4AF3809}"/>
            </c:ext>
          </c:extLst>
        </c:ser>
        <c:ser>
          <c:idx val="1"/>
          <c:order val="1"/>
          <c:tx>
            <c:strRef>
              <c:f>'Table 9.56'!$S$92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9.56'!$Y$93:$Y$100</c:f>
              <c:numCache>
                <c:formatCode>#,##0</c:formatCode>
                <c:ptCount val="8"/>
                <c:pt idx="0">
                  <c:v>27</c:v>
                </c:pt>
                <c:pt idx="1">
                  <c:v>57</c:v>
                </c:pt>
                <c:pt idx="2">
                  <c:v>8</c:v>
                </c:pt>
                <c:pt idx="3">
                  <c:v>66</c:v>
                </c:pt>
                <c:pt idx="4">
                  <c:v>46</c:v>
                </c:pt>
                <c:pt idx="5">
                  <c:v>17</c:v>
                </c:pt>
                <c:pt idx="6">
                  <c:v>3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8-4988-B360-9991A4AF3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9.56'!$U$8:$Y$8</c:f>
              <c:numCache>
                <c:formatCode>#,##0</c:formatCode>
                <c:ptCount val="5"/>
                <c:pt idx="1">
                  <c:v>33966</c:v>
                </c:pt>
                <c:pt idx="2">
                  <c:v>35802.07</c:v>
                </c:pt>
                <c:pt idx="3">
                  <c:v>37750.57</c:v>
                </c:pt>
                <c:pt idx="4">
                  <c:v>40760.94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8-4892-A0DC-8639D7020D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8-4892-A0DC-8639D7020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9.56'!$V$4:$Z$4</c:f>
              <c:numCache>
                <c:formatCode>#,##0</c:formatCode>
                <c:ptCount val="5"/>
                <c:pt idx="0">
                  <c:v>1224</c:v>
                </c:pt>
                <c:pt idx="1">
                  <c:v>1088</c:v>
                </c:pt>
                <c:pt idx="2">
                  <c:v>1171</c:v>
                </c:pt>
                <c:pt idx="3">
                  <c:v>1171</c:v>
                </c:pt>
                <c:pt idx="4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7-4842-9AB9-335551141E07}"/>
            </c:ext>
          </c:extLst>
        </c:ser>
        <c:ser>
          <c:idx val="1"/>
          <c:order val="1"/>
          <c:tx>
            <c:strRef>
              <c:f>'Table 9.56'!$S$7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9.56'!$V$7:$Z$7</c:f>
              <c:numCache>
                <c:formatCode>#,##0</c:formatCode>
                <c:ptCount val="5"/>
                <c:pt idx="0">
                  <c:v>809</c:v>
                </c:pt>
                <c:pt idx="1">
                  <c:v>722</c:v>
                </c:pt>
                <c:pt idx="2">
                  <c:v>803</c:v>
                </c:pt>
                <c:pt idx="3">
                  <c:v>807</c:v>
                </c:pt>
                <c:pt idx="4">
                  <c:v>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7-4842-9AB9-335551141E07}"/>
            </c:ext>
          </c:extLst>
        </c:ser>
        <c:ser>
          <c:idx val="2"/>
          <c:order val="2"/>
          <c:tx>
            <c:strRef>
              <c:f>'Table 9.56'!$S$11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9.56'!$V$11:$Z$11</c:f>
              <c:numCache>
                <c:formatCode>#,##0</c:formatCode>
                <c:ptCount val="5"/>
                <c:pt idx="0">
                  <c:v>972</c:v>
                </c:pt>
                <c:pt idx="1">
                  <c:v>881</c:v>
                </c:pt>
                <c:pt idx="2">
                  <c:v>924</c:v>
                </c:pt>
                <c:pt idx="3">
                  <c:v>916</c:v>
                </c:pt>
                <c:pt idx="4">
                  <c:v>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7-4842-9AB9-335551141E07}"/>
            </c:ext>
          </c:extLst>
        </c:ser>
        <c:ser>
          <c:idx val="3"/>
          <c:order val="3"/>
          <c:tx>
            <c:strRef>
              <c:f>'Table 9.56'!$S$12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9.56'!$V$12:$Z$12</c:f>
              <c:numCache>
                <c:formatCode>#,##0</c:formatCode>
                <c:ptCount val="5"/>
                <c:pt idx="0">
                  <c:v>257</c:v>
                </c:pt>
                <c:pt idx="1">
                  <c:v>200</c:v>
                </c:pt>
                <c:pt idx="2">
                  <c:v>249</c:v>
                </c:pt>
                <c:pt idx="3">
                  <c:v>255</c:v>
                </c:pt>
                <c:pt idx="4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37-4842-9AB9-335551141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9.56'!$AB$15:$AB$33</c:f>
              <c:numCache>
                <c:formatCode>0.0%</c:formatCode>
                <c:ptCount val="19"/>
                <c:pt idx="0">
                  <c:v>0.1847914963205233</c:v>
                </c:pt>
                <c:pt idx="1">
                  <c:v>1.1447260834014717E-2</c:v>
                </c:pt>
                <c:pt idx="2">
                  <c:v>9.8119378577269014E-3</c:v>
                </c:pt>
                <c:pt idx="3">
                  <c:v>1.4717906786590351E-2</c:v>
                </c:pt>
                <c:pt idx="4">
                  <c:v>6.1324611610793132E-2</c:v>
                </c:pt>
                <c:pt idx="5">
                  <c:v>1.7988552739165987E-2</c:v>
                </c:pt>
                <c:pt idx="6">
                  <c:v>7.8495502861815211E-2</c:v>
                </c:pt>
                <c:pt idx="7">
                  <c:v>4.0883074407195422E-2</c:v>
                </c:pt>
                <c:pt idx="8">
                  <c:v>3.025347506132461E-2</c:v>
                </c:pt>
                <c:pt idx="9">
                  <c:v>0</c:v>
                </c:pt>
                <c:pt idx="10">
                  <c:v>1.9623875715453803E-2</c:v>
                </c:pt>
                <c:pt idx="11">
                  <c:v>3.6794766966475878E-2</c:v>
                </c:pt>
                <c:pt idx="12">
                  <c:v>5.0695012264922325E-2</c:v>
                </c:pt>
                <c:pt idx="13">
                  <c:v>2.7800490596892886E-2</c:v>
                </c:pt>
                <c:pt idx="14">
                  <c:v>0.11365494685200327</c:v>
                </c:pt>
                <c:pt idx="15">
                  <c:v>7.5224856909239579E-2</c:v>
                </c:pt>
                <c:pt idx="16">
                  <c:v>0.10466067048242028</c:v>
                </c:pt>
                <c:pt idx="17">
                  <c:v>6.5412919051512676E-3</c:v>
                </c:pt>
                <c:pt idx="18">
                  <c:v>4.1700735895339326E-2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3A0-8772-7B513BF981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3A0-8772-7B513BF9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9.56'!$Z$44:$Z$60</c:f>
              <c:numCache>
                <c:formatCode>#,##0</c:formatCode>
                <c:ptCount val="17"/>
                <c:pt idx="0">
                  <c:v>0</c:v>
                </c:pt>
                <c:pt idx="1">
                  <c:v>18</c:v>
                </c:pt>
                <c:pt idx="2">
                  <c:v>37</c:v>
                </c:pt>
                <c:pt idx="3">
                  <c:v>46</c:v>
                </c:pt>
                <c:pt idx="4">
                  <c:v>50</c:v>
                </c:pt>
                <c:pt idx="5">
                  <c:v>66</c:v>
                </c:pt>
                <c:pt idx="6">
                  <c:v>57</c:v>
                </c:pt>
                <c:pt idx="7">
                  <c:v>48</c:v>
                </c:pt>
                <c:pt idx="8">
                  <c:v>54</c:v>
                </c:pt>
                <c:pt idx="9">
                  <c:v>56</c:v>
                </c:pt>
                <c:pt idx="10">
                  <c:v>46</c:v>
                </c:pt>
                <c:pt idx="11">
                  <c:v>60</c:v>
                </c:pt>
                <c:pt idx="12">
                  <c:v>33</c:v>
                </c:pt>
                <c:pt idx="13">
                  <c:v>17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3-4599-9EC5-BD1C16D53066}"/>
            </c:ext>
          </c:extLst>
        </c:ser>
        <c:ser>
          <c:idx val="1"/>
          <c:order val="1"/>
          <c:tx>
            <c:strRef>
              <c:f>'Table 9.56'!$S$62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9.56'!$Z$63:$Z$79</c:f>
              <c:numCache>
                <c:formatCode>#,##0</c:formatCode>
                <c:ptCount val="17"/>
                <c:pt idx="0">
                  <c:v>5</c:v>
                </c:pt>
                <c:pt idx="1">
                  <c:v>13</c:v>
                </c:pt>
                <c:pt idx="2">
                  <c:v>33</c:v>
                </c:pt>
                <c:pt idx="3">
                  <c:v>54</c:v>
                </c:pt>
                <c:pt idx="4">
                  <c:v>53</c:v>
                </c:pt>
                <c:pt idx="5">
                  <c:v>71</c:v>
                </c:pt>
                <c:pt idx="6">
                  <c:v>45</c:v>
                </c:pt>
                <c:pt idx="7">
                  <c:v>48</c:v>
                </c:pt>
                <c:pt idx="8">
                  <c:v>58</c:v>
                </c:pt>
                <c:pt idx="9">
                  <c:v>70</c:v>
                </c:pt>
                <c:pt idx="10">
                  <c:v>60</c:v>
                </c:pt>
                <c:pt idx="11">
                  <c:v>50</c:v>
                </c:pt>
                <c:pt idx="12">
                  <c:v>35</c:v>
                </c:pt>
                <c:pt idx="13">
                  <c:v>17</c:v>
                </c:pt>
                <c:pt idx="14">
                  <c:v>10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3-4599-9EC5-BD1C16D53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9.56'!$Z$83:$Z$90</c:f>
              <c:numCache>
                <c:formatCode>#,##0</c:formatCode>
                <c:ptCount val="8"/>
                <c:pt idx="0">
                  <c:v>47</c:v>
                </c:pt>
                <c:pt idx="1">
                  <c:v>12</c:v>
                </c:pt>
                <c:pt idx="2">
                  <c:v>55</c:v>
                </c:pt>
                <c:pt idx="3">
                  <c:v>31</c:v>
                </c:pt>
                <c:pt idx="4">
                  <c:v>7</c:v>
                </c:pt>
                <c:pt idx="5">
                  <c:v>12</c:v>
                </c:pt>
                <c:pt idx="6">
                  <c:v>37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3-46BB-821E-A6DD6158611F}"/>
            </c:ext>
          </c:extLst>
        </c:ser>
        <c:ser>
          <c:idx val="1"/>
          <c:order val="1"/>
          <c:tx>
            <c:strRef>
              <c:f>'Table 9.56'!$S$92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9.56'!$Z$93:$Z$100</c:f>
              <c:numCache>
                <c:formatCode>#,##0</c:formatCode>
                <c:ptCount val="8"/>
                <c:pt idx="0">
                  <c:v>28</c:v>
                </c:pt>
                <c:pt idx="1">
                  <c:v>51</c:v>
                </c:pt>
                <c:pt idx="2">
                  <c:v>4</c:v>
                </c:pt>
                <c:pt idx="3">
                  <c:v>70</c:v>
                </c:pt>
                <c:pt idx="4">
                  <c:v>54</c:v>
                </c:pt>
                <c:pt idx="5">
                  <c:v>17</c:v>
                </c:pt>
                <c:pt idx="6">
                  <c:v>0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3-46BB-821E-A6DD61586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9.6'!$V$4:$Z$4</c:f>
              <c:numCache>
                <c:formatCode>#,##0</c:formatCode>
                <c:ptCount val="5"/>
                <c:pt idx="0">
                  <c:v>1628</c:v>
                </c:pt>
                <c:pt idx="1">
                  <c:v>1400</c:v>
                </c:pt>
                <c:pt idx="2">
                  <c:v>1655</c:v>
                </c:pt>
                <c:pt idx="3">
                  <c:v>1697</c:v>
                </c:pt>
                <c:pt idx="4">
                  <c:v>1738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0-4764-B1FC-7B6FB986AFD9}"/>
            </c:ext>
          </c:extLst>
        </c:ser>
        <c:ser>
          <c:idx val="1"/>
          <c:order val="1"/>
          <c:tx>
            <c:strRef>
              <c:f>'Table 9.6'!$S$7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9.6'!$V$7:$Z$7</c:f>
              <c:numCache>
                <c:formatCode>#,##0</c:formatCode>
                <c:ptCount val="5"/>
                <c:pt idx="0">
                  <c:v>1127</c:v>
                </c:pt>
                <c:pt idx="1">
                  <c:v>952</c:v>
                </c:pt>
                <c:pt idx="2">
                  <c:v>1100</c:v>
                </c:pt>
                <c:pt idx="3">
                  <c:v>1113</c:v>
                </c:pt>
                <c:pt idx="4">
                  <c:v>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0-4764-B1FC-7B6FB986AFD9}"/>
            </c:ext>
          </c:extLst>
        </c:ser>
        <c:ser>
          <c:idx val="2"/>
          <c:order val="2"/>
          <c:tx>
            <c:strRef>
              <c:f>'Table 9.6'!$S$11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9.6'!$V$11:$Z$11</c:f>
              <c:numCache>
                <c:formatCode>#,##0</c:formatCode>
                <c:ptCount val="5"/>
                <c:pt idx="0">
                  <c:v>1158</c:v>
                </c:pt>
                <c:pt idx="1">
                  <c:v>1068</c:v>
                </c:pt>
                <c:pt idx="2">
                  <c:v>1232</c:v>
                </c:pt>
                <c:pt idx="3">
                  <c:v>1272</c:v>
                </c:pt>
                <c:pt idx="4">
                  <c:v>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0-4764-B1FC-7B6FB986AFD9}"/>
            </c:ext>
          </c:extLst>
        </c:ser>
        <c:ser>
          <c:idx val="3"/>
          <c:order val="3"/>
          <c:tx>
            <c:strRef>
              <c:f>'Table 9.6'!$S$12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9.6'!$V$12:$Z$12</c:f>
              <c:numCache>
                <c:formatCode>#,##0</c:formatCode>
                <c:ptCount val="5"/>
                <c:pt idx="0">
                  <c:v>466</c:v>
                </c:pt>
                <c:pt idx="1">
                  <c:v>332</c:v>
                </c:pt>
                <c:pt idx="2">
                  <c:v>421</c:v>
                </c:pt>
                <c:pt idx="3">
                  <c:v>425</c:v>
                </c:pt>
                <c:pt idx="4">
                  <c:v>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40-4764-B1FC-7B6FB986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9.56'!$V$8:$Z$8</c:f>
              <c:numCache>
                <c:formatCode>#,##0</c:formatCode>
                <c:ptCount val="5"/>
                <c:pt idx="0">
                  <c:v>33966</c:v>
                </c:pt>
                <c:pt idx="1">
                  <c:v>35802.07</c:v>
                </c:pt>
                <c:pt idx="2">
                  <c:v>37750.57</c:v>
                </c:pt>
                <c:pt idx="3">
                  <c:v>40760.94</c:v>
                </c:pt>
                <c:pt idx="4">
                  <c:v>40442.86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3-484D-AC51-B45698D515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D3-484D-AC51-B45698D51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9.57'!$U$4:$Y$4</c:f>
              <c:numCache>
                <c:formatCode>#,##0</c:formatCode>
                <c:ptCount val="5"/>
                <c:pt idx="1">
                  <c:v>338</c:v>
                </c:pt>
                <c:pt idx="2">
                  <c:v>417</c:v>
                </c:pt>
                <c:pt idx="3">
                  <c:v>406</c:v>
                </c:pt>
                <c:pt idx="4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5-4A2A-ACF5-FF6808DB5A47}"/>
            </c:ext>
          </c:extLst>
        </c:ser>
        <c:ser>
          <c:idx val="1"/>
          <c:order val="1"/>
          <c:tx>
            <c:strRef>
              <c:f>'Table 9.57'!$S$7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9.57'!$U$7:$Y$7</c:f>
              <c:numCache>
                <c:formatCode>#,##0</c:formatCode>
                <c:ptCount val="5"/>
                <c:pt idx="1">
                  <c:v>253</c:v>
                </c:pt>
                <c:pt idx="2">
                  <c:v>282</c:v>
                </c:pt>
                <c:pt idx="3">
                  <c:v>283</c:v>
                </c:pt>
                <c:pt idx="4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5-4A2A-ACF5-FF6808DB5A47}"/>
            </c:ext>
          </c:extLst>
        </c:ser>
        <c:ser>
          <c:idx val="2"/>
          <c:order val="2"/>
          <c:tx>
            <c:strRef>
              <c:f>'Table 9.57'!$S$11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9.57'!$U$11:$Y$11</c:f>
              <c:numCache>
                <c:formatCode>#,##0</c:formatCode>
                <c:ptCount val="5"/>
                <c:pt idx="1">
                  <c:v>331</c:v>
                </c:pt>
                <c:pt idx="2">
                  <c:v>409</c:v>
                </c:pt>
                <c:pt idx="3">
                  <c:v>400</c:v>
                </c:pt>
                <c:pt idx="4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5-4A2A-ACF5-FF6808DB5A47}"/>
            </c:ext>
          </c:extLst>
        </c:ser>
        <c:ser>
          <c:idx val="3"/>
          <c:order val="3"/>
          <c:tx>
            <c:strRef>
              <c:f>'Table 9.57'!$S$12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9.57'!$U$12:$Y$12</c:f>
              <c:numCache>
                <c:formatCode>#,##0</c:formatCode>
                <c:ptCount val="5"/>
                <c:pt idx="1">
                  <c:v>4</c:v>
                </c:pt>
                <c:pt idx="2">
                  <c:v>8</c:v>
                </c:pt>
                <c:pt idx="3">
                  <c:v>7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25-4A2A-ACF5-FF6808DB5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9.57'!$AB$15:$AB$33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4.0322580645161289E-2</c:v>
                </c:pt>
                <c:pt idx="5">
                  <c:v>0</c:v>
                </c:pt>
                <c:pt idx="6">
                  <c:v>0.13709677419354838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4.3010752688172046E-2</c:v>
                </c:pt>
                <c:pt idx="13">
                  <c:v>8.0645161290322578E-3</c:v>
                </c:pt>
                <c:pt idx="14">
                  <c:v>0.2553763440860215</c:v>
                </c:pt>
                <c:pt idx="15">
                  <c:v>8.3333333333333329E-2</c:v>
                </c:pt>
                <c:pt idx="16">
                  <c:v>9.6774193548387094E-2</c:v>
                </c:pt>
                <c:pt idx="17">
                  <c:v>6.4516129032258063E-2</c:v>
                </c:pt>
                <c:pt idx="18">
                  <c:v>0.2553763440860215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9-4D84-B893-3D890DD524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9-4D84-B893-3D890DD52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21</c:v>
                </c:pt>
                <c:pt idx="4">
                  <c:v>22</c:v>
                </c:pt>
                <c:pt idx="5">
                  <c:v>25</c:v>
                </c:pt>
                <c:pt idx="6">
                  <c:v>16</c:v>
                </c:pt>
                <c:pt idx="7">
                  <c:v>28</c:v>
                </c:pt>
                <c:pt idx="8">
                  <c:v>22</c:v>
                </c:pt>
                <c:pt idx="9">
                  <c:v>16</c:v>
                </c:pt>
                <c:pt idx="10">
                  <c:v>15</c:v>
                </c:pt>
                <c:pt idx="11">
                  <c:v>8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8-47AD-AB50-37C00B1B3FDE}"/>
            </c:ext>
          </c:extLst>
        </c:ser>
        <c:ser>
          <c:idx val="1"/>
          <c:order val="1"/>
          <c:tx>
            <c:strRef>
              <c:f>'Table 9.57'!$S$62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10</c:v>
                </c:pt>
                <c:pt idx="3">
                  <c:v>18</c:v>
                </c:pt>
                <c:pt idx="4">
                  <c:v>33</c:v>
                </c:pt>
                <c:pt idx="5">
                  <c:v>23</c:v>
                </c:pt>
                <c:pt idx="6">
                  <c:v>31</c:v>
                </c:pt>
                <c:pt idx="7">
                  <c:v>31</c:v>
                </c:pt>
                <c:pt idx="8">
                  <c:v>24</c:v>
                </c:pt>
                <c:pt idx="9">
                  <c:v>18</c:v>
                </c:pt>
                <c:pt idx="10">
                  <c:v>13</c:v>
                </c:pt>
                <c:pt idx="11">
                  <c:v>7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8-47AD-AB50-37C00B1B3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9.57'!$Y$83:$Y$90</c:f>
              <c:numCache>
                <c:formatCode>#,##0</c:formatCode>
                <c:ptCount val="8"/>
                <c:pt idx="0">
                  <c:v>7</c:v>
                </c:pt>
                <c:pt idx="1">
                  <c:v>19</c:v>
                </c:pt>
                <c:pt idx="2">
                  <c:v>12</c:v>
                </c:pt>
                <c:pt idx="3">
                  <c:v>22</c:v>
                </c:pt>
                <c:pt idx="4">
                  <c:v>11</c:v>
                </c:pt>
                <c:pt idx="5">
                  <c:v>5</c:v>
                </c:pt>
                <c:pt idx="6">
                  <c:v>0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0-4612-8EBB-BF9E53F6B1C8}"/>
            </c:ext>
          </c:extLst>
        </c:ser>
        <c:ser>
          <c:idx val="1"/>
          <c:order val="1"/>
          <c:tx>
            <c:strRef>
              <c:f>'Table 9.57'!$S$92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9.57'!$Y$93:$Y$100</c:f>
              <c:numCache>
                <c:formatCode>#,##0</c:formatCode>
                <c:ptCount val="8"/>
                <c:pt idx="0">
                  <c:v>3</c:v>
                </c:pt>
                <c:pt idx="1">
                  <c:v>12</c:v>
                </c:pt>
                <c:pt idx="2">
                  <c:v>3</c:v>
                </c:pt>
                <c:pt idx="3">
                  <c:v>40</c:v>
                </c:pt>
                <c:pt idx="4">
                  <c:v>29</c:v>
                </c:pt>
                <c:pt idx="5">
                  <c:v>7</c:v>
                </c:pt>
                <c:pt idx="6">
                  <c:v>0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0-4612-8EBB-BF9E53F6B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9.57'!$U$8:$Y$8</c:f>
              <c:numCache>
                <c:formatCode>#,##0</c:formatCode>
                <c:ptCount val="5"/>
                <c:pt idx="1">
                  <c:v>27963.94</c:v>
                </c:pt>
                <c:pt idx="2">
                  <c:v>18320.04</c:v>
                </c:pt>
                <c:pt idx="3">
                  <c:v>20478.89</c:v>
                </c:pt>
                <c:pt idx="4">
                  <c:v>19640.98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48-48FF-8999-9D1ABC6844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48-48FF-8999-9D1ABC684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9.57'!$V$4:$Z$4</c:f>
              <c:numCache>
                <c:formatCode>#,##0</c:formatCode>
                <c:ptCount val="5"/>
                <c:pt idx="0">
                  <c:v>338</c:v>
                </c:pt>
                <c:pt idx="1">
                  <c:v>417</c:v>
                </c:pt>
                <c:pt idx="2">
                  <c:v>406</c:v>
                </c:pt>
                <c:pt idx="3">
                  <c:v>397</c:v>
                </c:pt>
                <c:pt idx="4">
                  <c:v>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0-428A-81FD-E16CFE2394AB}"/>
            </c:ext>
          </c:extLst>
        </c:ser>
        <c:ser>
          <c:idx val="1"/>
          <c:order val="1"/>
          <c:tx>
            <c:strRef>
              <c:f>'Table 9.57'!$S$7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9.57'!$V$7:$Z$7</c:f>
              <c:numCache>
                <c:formatCode>#,##0</c:formatCode>
                <c:ptCount val="5"/>
                <c:pt idx="0">
                  <c:v>253</c:v>
                </c:pt>
                <c:pt idx="1">
                  <c:v>282</c:v>
                </c:pt>
                <c:pt idx="2">
                  <c:v>283</c:v>
                </c:pt>
                <c:pt idx="3">
                  <c:v>287</c:v>
                </c:pt>
                <c:pt idx="4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0-428A-81FD-E16CFE2394AB}"/>
            </c:ext>
          </c:extLst>
        </c:ser>
        <c:ser>
          <c:idx val="2"/>
          <c:order val="2"/>
          <c:tx>
            <c:strRef>
              <c:f>'Table 9.57'!$S$11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9.57'!$V$11:$Z$11</c:f>
              <c:numCache>
                <c:formatCode>#,##0</c:formatCode>
                <c:ptCount val="5"/>
                <c:pt idx="0">
                  <c:v>331</c:v>
                </c:pt>
                <c:pt idx="1">
                  <c:v>409</c:v>
                </c:pt>
                <c:pt idx="2">
                  <c:v>400</c:v>
                </c:pt>
                <c:pt idx="3">
                  <c:v>390</c:v>
                </c:pt>
                <c:pt idx="4">
                  <c:v>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80-428A-81FD-E16CFE2394AB}"/>
            </c:ext>
          </c:extLst>
        </c:ser>
        <c:ser>
          <c:idx val="3"/>
          <c:order val="3"/>
          <c:tx>
            <c:strRef>
              <c:f>'Table 9.57'!$S$12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9.57'!$V$12:$Z$12</c:f>
              <c:numCache>
                <c:formatCode>#,##0</c:formatCode>
                <c:ptCount val="5"/>
                <c:pt idx="0">
                  <c:v>4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80-428A-81FD-E16CFE239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9.57'!$AB$15:$AB$33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4.0322580645161289E-2</c:v>
                </c:pt>
                <c:pt idx="5">
                  <c:v>0</c:v>
                </c:pt>
                <c:pt idx="6">
                  <c:v>0.13709677419354838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4.3010752688172046E-2</c:v>
                </c:pt>
                <c:pt idx="13">
                  <c:v>8.0645161290322578E-3</c:v>
                </c:pt>
                <c:pt idx="14">
                  <c:v>0.2553763440860215</c:v>
                </c:pt>
                <c:pt idx="15">
                  <c:v>8.3333333333333329E-2</c:v>
                </c:pt>
                <c:pt idx="16">
                  <c:v>9.6774193548387094E-2</c:v>
                </c:pt>
                <c:pt idx="17">
                  <c:v>6.4516129032258063E-2</c:v>
                </c:pt>
                <c:pt idx="18">
                  <c:v>0.2553763440860215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5-4CA4-B55F-51D73F6BD5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5-4CA4-B55F-51D73F6BD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9</c:v>
                </c:pt>
                <c:pt idx="4">
                  <c:v>8</c:v>
                </c:pt>
                <c:pt idx="5">
                  <c:v>22</c:v>
                </c:pt>
                <c:pt idx="6">
                  <c:v>24</c:v>
                </c:pt>
                <c:pt idx="7">
                  <c:v>21</c:v>
                </c:pt>
                <c:pt idx="8">
                  <c:v>19</c:v>
                </c:pt>
                <c:pt idx="9">
                  <c:v>14</c:v>
                </c:pt>
                <c:pt idx="10">
                  <c:v>14</c:v>
                </c:pt>
                <c:pt idx="11">
                  <c:v>0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7-4203-9C50-220AA551E742}"/>
            </c:ext>
          </c:extLst>
        </c:ser>
        <c:ser>
          <c:idx val="1"/>
          <c:order val="1"/>
          <c:tx>
            <c:strRef>
              <c:f>'Table 9.57'!$S$62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21</c:v>
                </c:pt>
                <c:pt idx="4">
                  <c:v>43</c:v>
                </c:pt>
                <c:pt idx="5">
                  <c:v>18</c:v>
                </c:pt>
                <c:pt idx="6">
                  <c:v>24</c:v>
                </c:pt>
                <c:pt idx="7">
                  <c:v>17</c:v>
                </c:pt>
                <c:pt idx="8">
                  <c:v>33</c:v>
                </c:pt>
                <c:pt idx="9">
                  <c:v>20</c:v>
                </c:pt>
                <c:pt idx="10">
                  <c:v>19</c:v>
                </c:pt>
                <c:pt idx="11">
                  <c:v>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7-4203-9C50-220AA551E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9.57'!$Z$83:$Z$90</c:f>
              <c:numCache>
                <c:formatCode>#,##0</c:formatCode>
                <c:ptCount val="8"/>
                <c:pt idx="0">
                  <c:v>11</c:v>
                </c:pt>
                <c:pt idx="1">
                  <c:v>16</c:v>
                </c:pt>
                <c:pt idx="2">
                  <c:v>15</c:v>
                </c:pt>
                <c:pt idx="3">
                  <c:v>26</c:v>
                </c:pt>
                <c:pt idx="4">
                  <c:v>11</c:v>
                </c:pt>
                <c:pt idx="5">
                  <c:v>4</c:v>
                </c:pt>
                <c:pt idx="6">
                  <c:v>0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F-4BEE-BA10-855F493CD922}"/>
            </c:ext>
          </c:extLst>
        </c:ser>
        <c:ser>
          <c:idx val="1"/>
          <c:order val="1"/>
          <c:tx>
            <c:strRef>
              <c:f>'Table 9.57'!$S$92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9.57'!$Z$93:$Z$100</c:f>
              <c:numCache>
                <c:formatCode>#,##0</c:formatCode>
                <c:ptCount val="8"/>
                <c:pt idx="0">
                  <c:v>7</c:v>
                </c:pt>
                <c:pt idx="1">
                  <c:v>20</c:v>
                </c:pt>
                <c:pt idx="2">
                  <c:v>6</c:v>
                </c:pt>
                <c:pt idx="3">
                  <c:v>49</c:v>
                </c:pt>
                <c:pt idx="4">
                  <c:v>28</c:v>
                </c:pt>
                <c:pt idx="5">
                  <c:v>8</c:v>
                </c:pt>
                <c:pt idx="6">
                  <c:v>0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F-4BEE-BA10-855F493C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9.6'!$AB$15:$AB$33</c:f>
              <c:numCache>
                <c:formatCode>0.0%</c:formatCode>
                <c:ptCount val="19"/>
                <c:pt idx="0">
                  <c:v>0.22868663594470046</c:v>
                </c:pt>
                <c:pt idx="1">
                  <c:v>8.6405529953917058E-3</c:v>
                </c:pt>
                <c:pt idx="2">
                  <c:v>1.7281105990783412E-2</c:v>
                </c:pt>
                <c:pt idx="3">
                  <c:v>1.3824884792626729E-2</c:v>
                </c:pt>
                <c:pt idx="4">
                  <c:v>6.624423963133641E-2</c:v>
                </c:pt>
                <c:pt idx="5">
                  <c:v>2.9953917050691243E-2</c:v>
                </c:pt>
                <c:pt idx="6">
                  <c:v>7.1428571428571425E-2</c:v>
                </c:pt>
                <c:pt idx="7">
                  <c:v>4.8963133640552998E-2</c:v>
                </c:pt>
                <c:pt idx="8">
                  <c:v>4.205069124423963E-2</c:v>
                </c:pt>
                <c:pt idx="9">
                  <c:v>2.8801843317972351E-3</c:v>
                </c:pt>
                <c:pt idx="10">
                  <c:v>2.4769585253456222E-2</c:v>
                </c:pt>
                <c:pt idx="11">
                  <c:v>1.4400921658986175E-2</c:v>
                </c:pt>
                <c:pt idx="12">
                  <c:v>2.4769585253456222E-2</c:v>
                </c:pt>
                <c:pt idx="13">
                  <c:v>2.9953917050691243E-2</c:v>
                </c:pt>
                <c:pt idx="14">
                  <c:v>9.7350230414746539E-2</c:v>
                </c:pt>
                <c:pt idx="15">
                  <c:v>6.3940092165898618E-2</c:v>
                </c:pt>
                <c:pt idx="16">
                  <c:v>8.8709677419354843E-2</c:v>
                </c:pt>
                <c:pt idx="17">
                  <c:v>1.0368663594470046E-2</c:v>
                </c:pt>
                <c:pt idx="18">
                  <c:v>1.7857142857142856E-2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D-40C6-831F-B5B5AF0E97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D-40C6-831F-B5B5AF0E9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9.57'!$V$8:$Z$8</c:f>
              <c:numCache>
                <c:formatCode>#,##0</c:formatCode>
                <c:ptCount val="5"/>
                <c:pt idx="0">
                  <c:v>27963.94</c:v>
                </c:pt>
                <c:pt idx="1">
                  <c:v>18320.04</c:v>
                </c:pt>
                <c:pt idx="2">
                  <c:v>20478.89</c:v>
                </c:pt>
                <c:pt idx="3">
                  <c:v>19640.98</c:v>
                </c:pt>
                <c:pt idx="4">
                  <c:v>19328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6-4294-9FC7-02A1472546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6-4294-9FC7-02A147254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9.58'!$U$4:$Y$4</c:f>
              <c:numCache>
                <c:formatCode>#,##0</c:formatCode>
                <c:ptCount val="5"/>
                <c:pt idx="1">
                  <c:v>794</c:v>
                </c:pt>
                <c:pt idx="2">
                  <c:v>591</c:v>
                </c:pt>
                <c:pt idx="3">
                  <c:v>811</c:v>
                </c:pt>
                <c:pt idx="4">
                  <c:v>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1-4CBF-9074-6A6F012F243E}"/>
            </c:ext>
          </c:extLst>
        </c:ser>
        <c:ser>
          <c:idx val="1"/>
          <c:order val="1"/>
          <c:tx>
            <c:strRef>
              <c:f>'Table 9.58'!$S$7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9.58'!$U$7:$Y$7</c:f>
              <c:numCache>
                <c:formatCode>#,##0</c:formatCode>
                <c:ptCount val="5"/>
                <c:pt idx="1">
                  <c:v>548</c:v>
                </c:pt>
                <c:pt idx="2">
                  <c:v>398</c:v>
                </c:pt>
                <c:pt idx="3">
                  <c:v>537</c:v>
                </c:pt>
                <c:pt idx="4">
                  <c:v>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1-4CBF-9074-6A6F012F243E}"/>
            </c:ext>
          </c:extLst>
        </c:ser>
        <c:ser>
          <c:idx val="2"/>
          <c:order val="2"/>
          <c:tx>
            <c:strRef>
              <c:f>'Table 9.58'!$S$11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9.58'!$U$11:$Y$11</c:f>
              <c:numCache>
                <c:formatCode>#,##0</c:formatCode>
                <c:ptCount val="5"/>
                <c:pt idx="1">
                  <c:v>586</c:v>
                </c:pt>
                <c:pt idx="2">
                  <c:v>463</c:v>
                </c:pt>
                <c:pt idx="3">
                  <c:v>602</c:v>
                </c:pt>
                <c:pt idx="4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51-4CBF-9074-6A6F012F243E}"/>
            </c:ext>
          </c:extLst>
        </c:ser>
        <c:ser>
          <c:idx val="3"/>
          <c:order val="3"/>
          <c:tx>
            <c:strRef>
              <c:f>'Table 9.58'!$S$12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9.58'!$U$12:$Y$12</c:f>
              <c:numCache>
                <c:formatCode>#,##0</c:formatCode>
                <c:ptCount val="5"/>
                <c:pt idx="1">
                  <c:v>205</c:v>
                </c:pt>
                <c:pt idx="2">
                  <c:v>133</c:v>
                </c:pt>
                <c:pt idx="3">
                  <c:v>204</c:v>
                </c:pt>
                <c:pt idx="4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51-4CBF-9074-6A6F012F2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9.58'!$AB$15:$AB$33</c:f>
              <c:numCache>
                <c:formatCode>0.0%</c:formatCode>
                <c:ptCount val="19"/>
                <c:pt idx="0">
                  <c:v>0.22738386308068459</c:v>
                </c:pt>
                <c:pt idx="1">
                  <c:v>7.3349633251833741E-3</c:v>
                </c:pt>
                <c:pt idx="2">
                  <c:v>1.1002444987775062E-2</c:v>
                </c:pt>
                <c:pt idx="3">
                  <c:v>1.4669926650366748E-2</c:v>
                </c:pt>
                <c:pt idx="4">
                  <c:v>7.3349633251833746E-2</c:v>
                </c:pt>
                <c:pt idx="5">
                  <c:v>3.0562347188264057E-2</c:v>
                </c:pt>
                <c:pt idx="6">
                  <c:v>5.3789731051344741E-2</c:v>
                </c:pt>
                <c:pt idx="7">
                  <c:v>6.3569682151589244E-2</c:v>
                </c:pt>
                <c:pt idx="8">
                  <c:v>6.2347188264058682E-2</c:v>
                </c:pt>
                <c:pt idx="9">
                  <c:v>0</c:v>
                </c:pt>
                <c:pt idx="10">
                  <c:v>2.3227383863080684E-2</c:v>
                </c:pt>
                <c:pt idx="11">
                  <c:v>6.1124694376528121E-3</c:v>
                </c:pt>
                <c:pt idx="12">
                  <c:v>2.9339853300733496E-2</c:v>
                </c:pt>
                <c:pt idx="13">
                  <c:v>2.9339853300733496E-2</c:v>
                </c:pt>
                <c:pt idx="14">
                  <c:v>0.12713936430317849</c:v>
                </c:pt>
                <c:pt idx="15">
                  <c:v>6.1124694376528114E-2</c:v>
                </c:pt>
                <c:pt idx="16">
                  <c:v>6.2347188264058682E-2</c:v>
                </c:pt>
                <c:pt idx="17">
                  <c:v>1.3447432762836185E-2</c:v>
                </c:pt>
                <c:pt idx="18">
                  <c:v>2.9339853300733496E-2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9-489D-9804-307B5EA4A6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9-489D-9804-307B5EA4A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9.58'!$Y$44:$Y$60</c:f>
              <c:numCache>
                <c:formatCode>#,##0</c:formatCode>
                <c:ptCount val="17"/>
                <c:pt idx="0">
                  <c:v>1</c:v>
                </c:pt>
                <c:pt idx="1">
                  <c:v>9</c:v>
                </c:pt>
                <c:pt idx="2">
                  <c:v>17</c:v>
                </c:pt>
                <c:pt idx="3">
                  <c:v>42</c:v>
                </c:pt>
                <c:pt idx="4">
                  <c:v>42</c:v>
                </c:pt>
                <c:pt idx="5">
                  <c:v>39</c:v>
                </c:pt>
                <c:pt idx="6">
                  <c:v>51</c:v>
                </c:pt>
                <c:pt idx="7">
                  <c:v>22</c:v>
                </c:pt>
                <c:pt idx="8">
                  <c:v>34</c:v>
                </c:pt>
                <c:pt idx="9">
                  <c:v>45</c:v>
                </c:pt>
                <c:pt idx="10">
                  <c:v>43</c:v>
                </c:pt>
                <c:pt idx="11">
                  <c:v>39</c:v>
                </c:pt>
                <c:pt idx="12">
                  <c:v>21</c:v>
                </c:pt>
                <c:pt idx="13">
                  <c:v>6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5-4E75-B56C-E4230327E5C7}"/>
            </c:ext>
          </c:extLst>
        </c:ser>
        <c:ser>
          <c:idx val="1"/>
          <c:order val="1"/>
          <c:tx>
            <c:strRef>
              <c:f>'Table 9.58'!$S$62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26</c:v>
                </c:pt>
                <c:pt idx="3">
                  <c:v>19</c:v>
                </c:pt>
                <c:pt idx="4">
                  <c:v>44</c:v>
                </c:pt>
                <c:pt idx="5">
                  <c:v>70</c:v>
                </c:pt>
                <c:pt idx="6">
                  <c:v>32</c:v>
                </c:pt>
                <c:pt idx="7">
                  <c:v>24</c:v>
                </c:pt>
                <c:pt idx="8">
                  <c:v>36</c:v>
                </c:pt>
                <c:pt idx="9">
                  <c:v>31</c:v>
                </c:pt>
                <c:pt idx="10">
                  <c:v>41</c:v>
                </c:pt>
                <c:pt idx="11">
                  <c:v>32</c:v>
                </c:pt>
                <c:pt idx="12">
                  <c:v>11</c:v>
                </c:pt>
                <c:pt idx="13">
                  <c:v>7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25-4E75-B56C-E4230327E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9.58'!$Y$83:$Y$90</c:f>
              <c:numCache>
                <c:formatCode>#,##0</c:formatCode>
                <c:ptCount val="8"/>
                <c:pt idx="0">
                  <c:v>28</c:v>
                </c:pt>
                <c:pt idx="1">
                  <c:v>20</c:v>
                </c:pt>
                <c:pt idx="2">
                  <c:v>37</c:v>
                </c:pt>
                <c:pt idx="3">
                  <c:v>5</c:v>
                </c:pt>
                <c:pt idx="4">
                  <c:v>6</c:v>
                </c:pt>
                <c:pt idx="5">
                  <c:v>3</c:v>
                </c:pt>
                <c:pt idx="6">
                  <c:v>45</c:v>
                </c:pt>
                <c:pt idx="7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C-4D34-ABF3-71C7333CC8DA}"/>
            </c:ext>
          </c:extLst>
        </c:ser>
        <c:ser>
          <c:idx val="1"/>
          <c:order val="1"/>
          <c:tx>
            <c:strRef>
              <c:f>'Table 9.58'!$S$92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9.58'!$Y$93:$Y$100</c:f>
              <c:numCache>
                <c:formatCode>#,##0</c:formatCode>
                <c:ptCount val="8"/>
                <c:pt idx="0">
                  <c:v>27</c:v>
                </c:pt>
                <c:pt idx="1">
                  <c:v>35</c:v>
                </c:pt>
                <c:pt idx="2">
                  <c:v>8</c:v>
                </c:pt>
                <c:pt idx="3">
                  <c:v>32</c:v>
                </c:pt>
                <c:pt idx="4">
                  <c:v>27</c:v>
                </c:pt>
                <c:pt idx="5">
                  <c:v>12</c:v>
                </c:pt>
                <c:pt idx="6">
                  <c:v>7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C-4D34-ABF3-71C7333CC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9.58'!$U$8:$Y$8</c:f>
              <c:numCache>
                <c:formatCode>#,##0</c:formatCode>
                <c:ptCount val="5"/>
                <c:pt idx="1">
                  <c:v>43285</c:v>
                </c:pt>
                <c:pt idx="2">
                  <c:v>45360.56</c:v>
                </c:pt>
                <c:pt idx="3">
                  <c:v>48490.01</c:v>
                </c:pt>
                <c:pt idx="4">
                  <c:v>48481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1-4152-A5AA-56D226F401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1-4152-A5AA-56D226F40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9.58'!$V$4:$Z$4</c:f>
              <c:numCache>
                <c:formatCode>#,##0</c:formatCode>
                <c:ptCount val="5"/>
                <c:pt idx="0">
                  <c:v>794</c:v>
                </c:pt>
                <c:pt idx="1">
                  <c:v>591</c:v>
                </c:pt>
                <c:pt idx="2">
                  <c:v>811</c:v>
                </c:pt>
                <c:pt idx="3">
                  <c:v>800</c:v>
                </c:pt>
                <c:pt idx="4">
                  <c:v>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99-43D6-ABD9-8F7A053E451E}"/>
            </c:ext>
          </c:extLst>
        </c:ser>
        <c:ser>
          <c:idx val="1"/>
          <c:order val="1"/>
          <c:tx>
            <c:strRef>
              <c:f>'Table 9.58'!$S$7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9.58'!$V$7:$Z$7</c:f>
              <c:numCache>
                <c:formatCode>#,##0</c:formatCode>
                <c:ptCount val="5"/>
                <c:pt idx="0">
                  <c:v>548</c:v>
                </c:pt>
                <c:pt idx="1">
                  <c:v>398</c:v>
                </c:pt>
                <c:pt idx="2">
                  <c:v>537</c:v>
                </c:pt>
                <c:pt idx="3">
                  <c:v>551</c:v>
                </c:pt>
                <c:pt idx="4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99-43D6-ABD9-8F7A053E451E}"/>
            </c:ext>
          </c:extLst>
        </c:ser>
        <c:ser>
          <c:idx val="2"/>
          <c:order val="2"/>
          <c:tx>
            <c:strRef>
              <c:f>'Table 9.58'!$S$11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9.58'!$V$11:$Z$11</c:f>
              <c:numCache>
                <c:formatCode>#,##0</c:formatCode>
                <c:ptCount val="5"/>
                <c:pt idx="0">
                  <c:v>586</c:v>
                </c:pt>
                <c:pt idx="1">
                  <c:v>463</c:v>
                </c:pt>
                <c:pt idx="2">
                  <c:v>602</c:v>
                </c:pt>
                <c:pt idx="3">
                  <c:v>594</c:v>
                </c:pt>
                <c:pt idx="4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9-43D6-ABD9-8F7A053E451E}"/>
            </c:ext>
          </c:extLst>
        </c:ser>
        <c:ser>
          <c:idx val="3"/>
          <c:order val="3"/>
          <c:tx>
            <c:strRef>
              <c:f>'Table 9.58'!$S$12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9.58'!$V$12:$Z$12</c:f>
              <c:numCache>
                <c:formatCode>#,##0</c:formatCode>
                <c:ptCount val="5"/>
                <c:pt idx="0">
                  <c:v>205</c:v>
                </c:pt>
                <c:pt idx="1">
                  <c:v>133</c:v>
                </c:pt>
                <c:pt idx="2">
                  <c:v>204</c:v>
                </c:pt>
                <c:pt idx="3">
                  <c:v>206</c:v>
                </c:pt>
                <c:pt idx="4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99-43D6-ABD9-8F7A053E4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9.58'!$AB$15:$AB$33</c:f>
              <c:numCache>
                <c:formatCode>0.0%</c:formatCode>
                <c:ptCount val="19"/>
                <c:pt idx="0">
                  <c:v>0.22738386308068459</c:v>
                </c:pt>
                <c:pt idx="1">
                  <c:v>7.3349633251833741E-3</c:v>
                </c:pt>
                <c:pt idx="2">
                  <c:v>1.1002444987775062E-2</c:v>
                </c:pt>
                <c:pt idx="3">
                  <c:v>1.4669926650366748E-2</c:v>
                </c:pt>
                <c:pt idx="4">
                  <c:v>7.3349633251833746E-2</c:v>
                </c:pt>
                <c:pt idx="5">
                  <c:v>3.0562347188264057E-2</c:v>
                </c:pt>
                <c:pt idx="6">
                  <c:v>5.3789731051344741E-2</c:v>
                </c:pt>
                <c:pt idx="7">
                  <c:v>6.3569682151589244E-2</c:v>
                </c:pt>
                <c:pt idx="8">
                  <c:v>6.2347188264058682E-2</c:v>
                </c:pt>
                <c:pt idx="9">
                  <c:v>0</c:v>
                </c:pt>
                <c:pt idx="10">
                  <c:v>2.3227383863080684E-2</c:v>
                </c:pt>
                <c:pt idx="11">
                  <c:v>6.1124694376528121E-3</c:v>
                </c:pt>
                <c:pt idx="12">
                  <c:v>2.9339853300733496E-2</c:v>
                </c:pt>
                <c:pt idx="13">
                  <c:v>2.9339853300733496E-2</c:v>
                </c:pt>
                <c:pt idx="14">
                  <c:v>0.12713936430317849</c:v>
                </c:pt>
                <c:pt idx="15">
                  <c:v>6.1124694376528114E-2</c:v>
                </c:pt>
                <c:pt idx="16">
                  <c:v>6.2347188264058682E-2</c:v>
                </c:pt>
                <c:pt idx="17">
                  <c:v>1.3447432762836185E-2</c:v>
                </c:pt>
                <c:pt idx="18">
                  <c:v>2.9339853300733496E-2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0-4915-AA5F-CA502DC573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F0-4915-AA5F-CA502DC57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9.58'!$Z$44:$Z$60</c:f>
              <c:numCache>
                <c:formatCode>#,##0</c:formatCode>
                <c:ptCount val="17"/>
                <c:pt idx="0">
                  <c:v>3</c:v>
                </c:pt>
                <c:pt idx="1">
                  <c:v>8</c:v>
                </c:pt>
                <c:pt idx="2">
                  <c:v>25</c:v>
                </c:pt>
                <c:pt idx="3">
                  <c:v>37</c:v>
                </c:pt>
                <c:pt idx="4">
                  <c:v>58</c:v>
                </c:pt>
                <c:pt idx="5">
                  <c:v>29</c:v>
                </c:pt>
                <c:pt idx="6">
                  <c:v>52</c:v>
                </c:pt>
                <c:pt idx="7">
                  <c:v>24</c:v>
                </c:pt>
                <c:pt idx="8">
                  <c:v>27</c:v>
                </c:pt>
                <c:pt idx="9">
                  <c:v>42</c:v>
                </c:pt>
                <c:pt idx="10">
                  <c:v>39</c:v>
                </c:pt>
                <c:pt idx="11">
                  <c:v>50</c:v>
                </c:pt>
                <c:pt idx="12">
                  <c:v>18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A-4831-9893-CD96498B63E9}"/>
            </c:ext>
          </c:extLst>
        </c:ser>
        <c:ser>
          <c:idx val="1"/>
          <c:order val="1"/>
          <c:tx>
            <c:strRef>
              <c:f>'Table 9.58'!$S$62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9.58'!$Z$63:$Z$79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20</c:v>
                </c:pt>
                <c:pt idx="3">
                  <c:v>33</c:v>
                </c:pt>
                <c:pt idx="4">
                  <c:v>45</c:v>
                </c:pt>
                <c:pt idx="5">
                  <c:v>59</c:v>
                </c:pt>
                <c:pt idx="6">
                  <c:v>40</c:v>
                </c:pt>
                <c:pt idx="7">
                  <c:v>31</c:v>
                </c:pt>
                <c:pt idx="8">
                  <c:v>22</c:v>
                </c:pt>
                <c:pt idx="9">
                  <c:v>44</c:v>
                </c:pt>
                <c:pt idx="10">
                  <c:v>34</c:v>
                </c:pt>
                <c:pt idx="11">
                  <c:v>19</c:v>
                </c:pt>
                <c:pt idx="12">
                  <c:v>20</c:v>
                </c:pt>
                <c:pt idx="13">
                  <c:v>9</c:v>
                </c:pt>
                <c:pt idx="14">
                  <c:v>0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A-4831-9893-CD96498B6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9.58'!$Z$83:$Z$90</c:f>
              <c:numCache>
                <c:formatCode>#,##0</c:formatCode>
                <c:ptCount val="8"/>
                <c:pt idx="0">
                  <c:v>29</c:v>
                </c:pt>
                <c:pt idx="1">
                  <c:v>22</c:v>
                </c:pt>
                <c:pt idx="2">
                  <c:v>39</c:v>
                </c:pt>
                <c:pt idx="3">
                  <c:v>8</c:v>
                </c:pt>
                <c:pt idx="4">
                  <c:v>5</c:v>
                </c:pt>
                <c:pt idx="5">
                  <c:v>6</c:v>
                </c:pt>
                <c:pt idx="6">
                  <c:v>44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4-45D7-97EB-30630970CFE3}"/>
            </c:ext>
          </c:extLst>
        </c:ser>
        <c:ser>
          <c:idx val="1"/>
          <c:order val="1"/>
          <c:tx>
            <c:strRef>
              <c:f>'Table 9.58'!$S$92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9.58'!$Z$93:$Z$100</c:f>
              <c:numCache>
                <c:formatCode>#,##0</c:formatCode>
                <c:ptCount val="8"/>
                <c:pt idx="0">
                  <c:v>26</c:v>
                </c:pt>
                <c:pt idx="1">
                  <c:v>28</c:v>
                </c:pt>
                <c:pt idx="2">
                  <c:v>8</c:v>
                </c:pt>
                <c:pt idx="3">
                  <c:v>34</c:v>
                </c:pt>
                <c:pt idx="4">
                  <c:v>37</c:v>
                </c:pt>
                <c:pt idx="5">
                  <c:v>14</c:v>
                </c:pt>
                <c:pt idx="6">
                  <c:v>0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B4-45D7-97EB-30630970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9.6'!$Z$44:$Z$60</c:f>
              <c:numCache>
                <c:formatCode>#,##0</c:formatCode>
                <c:ptCount val="17"/>
                <c:pt idx="0">
                  <c:v>8</c:v>
                </c:pt>
                <c:pt idx="1">
                  <c:v>33</c:v>
                </c:pt>
                <c:pt idx="2">
                  <c:v>43</c:v>
                </c:pt>
                <c:pt idx="3">
                  <c:v>67</c:v>
                </c:pt>
                <c:pt idx="4">
                  <c:v>69</c:v>
                </c:pt>
                <c:pt idx="5">
                  <c:v>91</c:v>
                </c:pt>
                <c:pt idx="6">
                  <c:v>76</c:v>
                </c:pt>
                <c:pt idx="7">
                  <c:v>59</c:v>
                </c:pt>
                <c:pt idx="8">
                  <c:v>82</c:v>
                </c:pt>
                <c:pt idx="9">
                  <c:v>91</c:v>
                </c:pt>
                <c:pt idx="10">
                  <c:v>76</c:v>
                </c:pt>
                <c:pt idx="11">
                  <c:v>63</c:v>
                </c:pt>
                <c:pt idx="12">
                  <c:v>56</c:v>
                </c:pt>
                <c:pt idx="13">
                  <c:v>29</c:v>
                </c:pt>
                <c:pt idx="14">
                  <c:v>13</c:v>
                </c:pt>
                <c:pt idx="15">
                  <c:v>8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1-4D88-B5D3-F493810B3DE9}"/>
            </c:ext>
          </c:extLst>
        </c:ser>
        <c:ser>
          <c:idx val="1"/>
          <c:order val="1"/>
          <c:tx>
            <c:strRef>
              <c:f>'Table 9.6'!$S$62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9.6'!$Z$63:$Z$79</c:f>
              <c:numCache>
                <c:formatCode>#,##0</c:formatCode>
                <c:ptCount val="17"/>
                <c:pt idx="0">
                  <c:v>4</c:v>
                </c:pt>
                <c:pt idx="1">
                  <c:v>27</c:v>
                </c:pt>
                <c:pt idx="2">
                  <c:v>37</c:v>
                </c:pt>
                <c:pt idx="3">
                  <c:v>59</c:v>
                </c:pt>
                <c:pt idx="4">
                  <c:v>75</c:v>
                </c:pt>
                <c:pt idx="5">
                  <c:v>94</c:v>
                </c:pt>
                <c:pt idx="6">
                  <c:v>109</c:v>
                </c:pt>
                <c:pt idx="7">
                  <c:v>77</c:v>
                </c:pt>
                <c:pt idx="8">
                  <c:v>88</c:v>
                </c:pt>
                <c:pt idx="9">
                  <c:v>79</c:v>
                </c:pt>
                <c:pt idx="10">
                  <c:v>68</c:v>
                </c:pt>
                <c:pt idx="11">
                  <c:v>72</c:v>
                </c:pt>
                <c:pt idx="12">
                  <c:v>35</c:v>
                </c:pt>
                <c:pt idx="13">
                  <c:v>33</c:v>
                </c:pt>
                <c:pt idx="14">
                  <c:v>8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51-4D88-B5D3-F493810B3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9.58'!$V$8:$Z$8</c:f>
              <c:numCache>
                <c:formatCode>#,##0</c:formatCode>
                <c:ptCount val="5"/>
                <c:pt idx="0">
                  <c:v>43285</c:v>
                </c:pt>
                <c:pt idx="1">
                  <c:v>45360.56</c:v>
                </c:pt>
                <c:pt idx="2">
                  <c:v>48490.01</c:v>
                </c:pt>
                <c:pt idx="3">
                  <c:v>48481</c:v>
                </c:pt>
                <c:pt idx="4">
                  <c:v>45155.16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5-42B7-8F45-4712BC1BF6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5-42B7-8F45-4712BC1BF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9.59'!$U$4:$Y$4</c:f>
              <c:numCache>
                <c:formatCode>#,##0</c:formatCode>
                <c:ptCount val="5"/>
                <c:pt idx="1">
                  <c:v>119802</c:v>
                </c:pt>
                <c:pt idx="2">
                  <c:v>120586</c:v>
                </c:pt>
                <c:pt idx="3">
                  <c:v>119117</c:v>
                </c:pt>
                <c:pt idx="4">
                  <c:v>124802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2-4425-8C0E-642D9DA42504}"/>
            </c:ext>
          </c:extLst>
        </c:ser>
        <c:ser>
          <c:idx val="1"/>
          <c:order val="1"/>
          <c:tx>
            <c:strRef>
              <c:f>'Table 9.59'!$S$7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9.59'!$U$7:$Y$7</c:f>
              <c:numCache>
                <c:formatCode>#,##0</c:formatCode>
                <c:ptCount val="5"/>
                <c:pt idx="1">
                  <c:v>86853</c:v>
                </c:pt>
                <c:pt idx="2">
                  <c:v>87613</c:v>
                </c:pt>
                <c:pt idx="3">
                  <c:v>88276</c:v>
                </c:pt>
                <c:pt idx="4">
                  <c:v>89593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2-4425-8C0E-642D9DA42504}"/>
            </c:ext>
          </c:extLst>
        </c:ser>
        <c:ser>
          <c:idx val="2"/>
          <c:order val="2"/>
          <c:tx>
            <c:strRef>
              <c:f>'Table 9.59'!$S$11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9.59'!$U$11:$Y$11</c:f>
              <c:numCache>
                <c:formatCode>#,##0</c:formatCode>
                <c:ptCount val="5"/>
                <c:pt idx="1">
                  <c:v>109464</c:v>
                </c:pt>
                <c:pt idx="2">
                  <c:v>110102</c:v>
                </c:pt>
                <c:pt idx="3">
                  <c:v>108438</c:v>
                </c:pt>
                <c:pt idx="4">
                  <c:v>113637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2-4425-8C0E-642D9DA42504}"/>
            </c:ext>
          </c:extLst>
        </c:ser>
        <c:ser>
          <c:idx val="3"/>
          <c:order val="3"/>
          <c:tx>
            <c:strRef>
              <c:f>'Table 9.59'!$S$12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9.59'!$U$12:$Y$12</c:f>
              <c:numCache>
                <c:formatCode>#,##0</c:formatCode>
                <c:ptCount val="5"/>
                <c:pt idx="1">
                  <c:v>10336</c:v>
                </c:pt>
                <c:pt idx="2">
                  <c:v>10485</c:v>
                </c:pt>
                <c:pt idx="3">
                  <c:v>10676</c:v>
                </c:pt>
                <c:pt idx="4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42-4425-8C0E-642D9DA42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9.59'!$AB$15:$AB$33</c:f>
              <c:numCache>
                <c:formatCode>0.0%</c:formatCode>
                <c:ptCount val="19"/>
                <c:pt idx="0">
                  <c:v>5.0216385614087452E-3</c:v>
                </c:pt>
                <c:pt idx="1">
                  <c:v>7.469034472466796E-3</c:v>
                </c:pt>
                <c:pt idx="2">
                  <c:v>6.1901208774809729E-2</c:v>
                </c:pt>
                <c:pt idx="3">
                  <c:v>8.0361140128339045E-3</c:v>
                </c:pt>
                <c:pt idx="4">
                  <c:v>0.10083569616475153</c:v>
                </c:pt>
                <c:pt idx="5">
                  <c:v>4.2516042381734072E-2</c:v>
                </c:pt>
                <c:pt idx="6">
                  <c:v>9.8530070138785258E-2</c:v>
                </c:pt>
                <c:pt idx="7">
                  <c:v>6.8474854499328455E-2</c:v>
                </c:pt>
                <c:pt idx="8">
                  <c:v>4.5373824802268321E-2</c:v>
                </c:pt>
                <c:pt idx="9">
                  <c:v>9.4090434263542754E-3</c:v>
                </c:pt>
                <c:pt idx="10">
                  <c:v>4.1016266228921058E-2</c:v>
                </c:pt>
                <c:pt idx="11">
                  <c:v>2.2474257573496494E-2</c:v>
                </c:pt>
                <c:pt idx="12">
                  <c:v>7.1892254887330254E-2</c:v>
                </c:pt>
                <c:pt idx="13">
                  <c:v>8.455454409789584E-2</c:v>
                </c:pt>
                <c:pt idx="14">
                  <c:v>4.6336367706312491E-2</c:v>
                </c:pt>
                <c:pt idx="15">
                  <c:v>7.1504253096552756E-2</c:v>
                </c:pt>
                <c:pt idx="16">
                  <c:v>0.1303984479928369</c:v>
                </c:pt>
                <c:pt idx="17">
                  <c:v>1.685569318012237E-2</c:v>
                </c:pt>
                <c:pt idx="18">
                  <c:v>4.5985673780032828E-2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9-42CF-8ED3-565BFBC3510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9-42CF-8ED3-565BFBC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9.59'!$Y$44:$Y$60</c:f>
              <c:numCache>
                <c:formatCode>#,##0</c:formatCode>
                <c:ptCount val="17"/>
                <c:pt idx="0">
                  <c:v>101</c:v>
                </c:pt>
                <c:pt idx="1">
                  <c:v>1795</c:v>
                </c:pt>
                <c:pt idx="2">
                  <c:v>4538</c:v>
                </c:pt>
                <c:pt idx="3">
                  <c:v>5714</c:v>
                </c:pt>
                <c:pt idx="4">
                  <c:v>6174</c:v>
                </c:pt>
                <c:pt idx="5">
                  <c:v>5979</c:v>
                </c:pt>
                <c:pt idx="6">
                  <c:v>6347</c:v>
                </c:pt>
                <c:pt idx="7">
                  <c:v>5980</c:v>
                </c:pt>
                <c:pt idx="8">
                  <c:v>6326</c:v>
                </c:pt>
                <c:pt idx="9">
                  <c:v>5979</c:v>
                </c:pt>
                <c:pt idx="10">
                  <c:v>5863</c:v>
                </c:pt>
                <c:pt idx="11">
                  <c:v>4486</c:v>
                </c:pt>
                <c:pt idx="12">
                  <c:v>2335</c:v>
                </c:pt>
                <c:pt idx="13">
                  <c:v>952</c:v>
                </c:pt>
                <c:pt idx="14">
                  <c:v>324</c:v>
                </c:pt>
                <c:pt idx="15">
                  <c:v>125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6-439A-B2C2-D96DEB1486AC}"/>
            </c:ext>
          </c:extLst>
        </c:ser>
        <c:ser>
          <c:idx val="1"/>
          <c:order val="1"/>
          <c:tx>
            <c:strRef>
              <c:f>'Table 9.59'!$S$62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9.59'!$Y$63:$Y$79</c:f>
              <c:numCache>
                <c:formatCode>#,##0</c:formatCode>
                <c:ptCount val="17"/>
                <c:pt idx="0">
                  <c:v>200</c:v>
                </c:pt>
                <c:pt idx="1">
                  <c:v>2070</c:v>
                </c:pt>
                <c:pt idx="2">
                  <c:v>4423</c:v>
                </c:pt>
                <c:pt idx="3">
                  <c:v>5471</c:v>
                </c:pt>
                <c:pt idx="4">
                  <c:v>5755</c:v>
                </c:pt>
                <c:pt idx="5">
                  <c:v>5609</c:v>
                </c:pt>
                <c:pt idx="6">
                  <c:v>6047</c:v>
                </c:pt>
                <c:pt idx="7">
                  <c:v>5962</c:v>
                </c:pt>
                <c:pt idx="8">
                  <c:v>6640</c:v>
                </c:pt>
                <c:pt idx="9">
                  <c:v>6383</c:v>
                </c:pt>
                <c:pt idx="10">
                  <c:v>5763</c:v>
                </c:pt>
                <c:pt idx="11">
                  <c:v>4246</c:v>
                </c:pt>
                <c:pt idx="12">
                  <c:v>1844</c:v>
                </c:pt>
                <c:pt idx="13">
                  <c:v>709</c:v>
                </c:pt>
                <c:pt idx="14">
                  <c:v>252</c:v>
                </c:pt>
                <c:pt idx="15">
                  <c:v>107</c:v>
                </c:pt>
                <c:pt idx="16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6-439A-B2C2-D96DEB14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9.59'!$Y$83:$Y$90</c:f>
              <c:numCache>
                <c:formatCode>#,##0</c:formatCode>
                <c:ptCount val="8"/>
                <c:pt idx="0">
                  <c:v>6366</c:v>
                </c:pt>
                <c:pt idx="1">
                  <c:v>5735</c:v>
                </c:pt>
                <c:pt idx="2">
                  <c:v>9695</c:v>
                </c:pt>
                <c:pt idx="3">
                  <c:v>2299</c:v>
                </c:pt>
                <c:pt idx="4">
                  <c:v>2412</c:v>
                </c:pt>
                <c:pt idx="5">
                  <c:v>2444</c:v>
                </c:pt>
                <c:pt idx="6">
                  <c:v>4112</c:v>
                </c:pt>
                <c:pt idx="7">
                  <c:v>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B-456B-B3AD-0DD68B87A383}"/>
            </c:ext>
          </c:extLst>
        </c:ser>
        <c:ser>
          <c:idx val="1"/>
          <c:order val="1"/>
          <c:tx>
            <c:strRef>
              <c:f>'Table 9.59'!$S$92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9.59'!$Y$93:$Y$100</c:f>
              <c:numCache>
                <c:formatCode>#,##0</c:formatCode>
                <c:ptCount val="8"/>
                <c:pt idx="0">
                  <c:v>4516</c:v>
                </c:pt>
                <c:pt idx="1">
                  <c:v>8607</c:v>
                </c:pt>
                <c:pt idx="2">
                  <c:v>1459</c:v>
                </c:pt>
                <c:pt idx="3">
                  <c:v>6809</c:v>
                </c:pt>
                <c:pt idx="4">
                  <c:v>9636</c:v>
                </c:pt>
                <c:pt idx="5">
                  <c:v>4503</c:v>
                </c:pt>
                <c:pt idx="6">
                  <c:v>425</c:v>
                </c:pt>
                <c:pt idx="7">
                  <c:v>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B-456B-B3AD-0DD68B87A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9.59'!$U$8:$Y$8</c:f>
              <c:numCache>
                <c:formatCode>#,##0</c:formatCode>
                <c:ptCount val="5"/>
                <c:pt idx="1">
                  <c:v>47364</c:v>
                </c:pt>
                <c:pt idx="2">
                  <c:v>48768.91</c:v>
                </c:pt>
                <c:pt idx="3">
                  <c:v>49086.52</c:v>
                </c:pt>
                <c:pt idx="4">
                  <c:v>50598.55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E-4A83-9B62-31000B94ED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6E-4A83-9B62-31000B94E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9.59'!$V$4:$Z$4</c:f>
              <c:numCache>
                <c:formatCode>#,##0</c:formatCode>
                <c:ptCount val="5"/>
                <c:pt idx="0">
                  <c:v>119802</c:v>
                </c:pt>
                <c:pt idx="1">
                  <c:v>120586</c:v>
                </c:pt>
                <c:pt idx="2">
                  <c:v>119117</c:v>
                </c:pt>
                <c:pt idx="3">
                  <c:v>124802</c:v>
                </c:pt>
                <c:pt idx="4">
                  <c:v>134020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D-4837-B45A-406B8AC71ED8}"/>
            </c:ext>
          </c:extLst>
        </c:ser>
        <c:ser>
          <c:idx val="1"/>
          <c:order val="1"/>
          <c:tx>
            <c:strRef>
              <c:f>'Table 9.59'!$S$7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9.59'!$V$7:$Z$7</c:f>
              <c:numCache>
                <c:formatCode>#,##0</c:formatCode>
                <c:ptCount val="5"/>
                <c:pt idx="0">
                  <c:v>86853</c:v>
                </c:pt>
                <c:pt idx="1">
                  <c:v>87613</c:v>
                </c:pt>
                <c:pt idx="2">
                  <c:v>88276</c:v>
                </c:pt>
                <c:pt idx="3">
                  <c:v>89593</c:v>
                </c:pt>
                <c:pt idx="4">
                  <c:v>92270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D-4837-B45A-406B8AC71ED8}"/>
            </c:ext>
          </c:extLst>
        </c:ser>
        <c:ser>
          <c:idx val="2"/>
          <c:order val="2"/>
          <c:tx>
            <c:strRef>
              <c:f>'Table 9.59'!$S$11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9.59'!$V$11:$Z$11</c:f>
              <c:numCache>
                <c:formatCode>#,##0</c:formatCode>
                <c:ptCount val="5"/>
                <c:pt idx="0">
                  <c:v>109464</c:v>
                </c:pt>
                <c:pt idx="1">
                  <c:v>110102</c:v>
                </c:pt>
                <c:pt idx="2">
                  <c:v>108438</c:v>
                </c:pt>
                <c:pt idx="3">
                  <c:v>113637</c:v>
                </c:pt>
                <c:pt idx="4">
                  <c:v>122612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D-4837-B45A-406B8AC71ED8}"/>
            </c:ext>
          </c:extLst>
        </c:ser>
        <c:ser>
          <c:idx val="3"/>
          <c:order val="3"/>
          <c:tx>
            <c:strRef>
              <c:f>'Table 9.59'!$S$12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9.59'!$V$12:$Z$12</c:f>
              <c:numCache>
                <c:formatCode>#,##0</c:formatCode>
                <c:ptCount val="5"/>
                <c:pt idx="0">
                  <c:v>10336</c:v>
                </c:pt>
                <c:pt idx="1">
                  <c:v>10485</c:v>
                </c:pt>
                <c:pt idx="2">
                  <c:v>10676</c:v>
                </c:pt>
                <c:pt idx="3">
                  <c:v>11165</c:v>
                </c:pt>
                <c:pt idx="4">
                  <c:v>11411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2D-4837-B45A-406B8AC71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9.59'!$AB$15:$AB$33</c:f>
              <c:numCache>
                <c:formatCode>0.0%</c:formatCode>
                <c:ptCount val="19"/>
                <c:pt idx="0">
                  <c:v>5.0216385614087452E-3</c:v>
                </c:pt>
                <c:pt idx="1">
                  <c:v>7.469034472466796E-3</c:v>
                </c:pt>
                <c:pt idx="2">
                  <c:v>6.1901208774809729E-2</c:v>
                </c:pt>
                <c:pt idx="3">
                  <c:v>8.0361140128339045E-3</c:v>
                </c:pt>
                <c:pt idx="4">
                  <c:v>0.10083569616475153</c:v>
                </c:pt>
                <c:pt idx="5">
                  <c:v>4.2516042381734072E-2</c:v>
                </c:pt>
                <c:pt idx="6">
                  <c:v>9.8530070138785258E-2</c:v>
                </c:pt>
                <c:pt idx="7">
                  <c:v>6.8474854499328455E-2</c:v>
                </c:pt>
                <c:pt idx="8">
                  <c:v>4.5373824802268321E-2</c:v>
                </c:pt>
                <c:pt idx="9">
                  <c:v>9.4090434263542754E-3</c:v>
                </c:pt>
                <c:pt idx="10">
                  <c:v>4.1016266228921058E-2</c:v>
                </c:pt>
                <c:pt idx="11">
                  <c:v>2.2474257573496494E-2</c:v>
                </c:pt>
                <c:pt idx="12">
                  <c:v>7.1892254887330254E-2</c:v>
                </c:pt>
                <c:pt idx="13">
                  <c:v>8.455454409789584E-2</c:v>
                </c:pt>
                <c:pt idx="14">
                  <c:v>4.6336367706312491E-2</c:v>
                </c:pt>
                <c:pt idx="15">
                  <c:v>7.1504253096552756E-2</c:v>
                </c:pt>
                <c:pt idx="16">
                  <c:v>0.1303984479928369</c:v>
                </c:pt>
                <c:pt idx="17">
                  <c:v>1.685569318012237E-2</c:v>
                </c:pt>
                <c:pt idx="18">
                  <c:v>4.5985673780032828E-2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8-4AAA-86AC-1130005D9C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8-4AAA-86AC-1130005D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9.59'!$Z$44:$Z$60</c:f>
              <c:numCache>
                <c:formatCode>#,##0</c:formatCode>
                <c:ptCount val="17"/>
                <c:pt idx="0">
                  <c:v>138</c:v>
                </c:pt>
                <c:pt idx="1">
                  <c:v>2251</c:v>
                </c:pt>
                <c:pt idx="2">
                  <c:v>5139</c:v>
                </c:pt>
                <c:pt idx="3">
                  <c:v>6122</c:v>
                </c:pt>
                <c:pt idx="4">
                  <c:v>6481</c:v>
                </c:pt>
                <c:pt idx="5">
                  <c:v>6385</c:v>
                </c:pt>
                <c:pt idx="6">
                  <c:v>6452</c:v>
                </c:pt>
                <c:pt idx="7">
                  <c:v>6318</c:v>
                </c:pt>
                <c:pt idx="8">
                  <c:v>6478</c:v>
                </c:pt>
                <c:pt idx="9">
                  <c:v>6406</c:v>
                </c:pt>
                <c:pt idx="10">
                  <c:v>5879</c:v>
                </c:pt>
                <c:pt idx="11">
                  <c:v>4827</c:v>
                </c:pt>
                <c:pt idx="12">
                  <c:v>2519</c:v>
                </c:pt>
                <c:pt idx="13">
                  <c:v>989</c:v>
                </c:pt>
                <c:pt idx="14">
                  <c:v>367</c:v>
                </c:pt>
                <c:pt idx="15">
                  <c:v>136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D-4CDC-BA87-4A9A5276EBA6}"/>
            </c:ext>
          </c:extLst>
        </c:ser>
        <c:ser>
          <c:idx val="1"/>
          <c:order val="1"/>
          <c:tx>
            <c:strRef>
              <c:f>'Table 9.59'!$S$62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9.59'!$Z$63:$Z$79</c:f>
              <c:numCache>
                <c:formatCode>#,##0</c:formatCode>
                <c:ptCount val="17"/>
                <c:pt idx="0">
                  <c:v>231</c:v>
                </c:pt>
                <c:pt idx="1">
                  <c:v>2714</c:v>
                </c:pt>
                <c:pt idx="2">
                  <c:v>5178</c:v>
                </c:pt>
                <c:pt idx="3">
                  <c:v>5695</c:v>
                </c:pt>
                <c:pt idx="4">
                  <c:v>5862</c:v>
                </c:pt>
                <c:pt idx="5">
                  <c:v>6206</c:v>
                </c:pt>
                <c:pt idx="6">
                  <c:v>6586</c:v>
                </c:pt>
                <c:pt idx="7">
                  <c:v>6541</c:v>
                </c:pt>
                <c:pt idx="8">
                  <c:v>6967</c:v>
                </c:pt>
                <c:pt idx="9">
                  <c:v>7033</c:v>
                </c:pt>
                <c:pt idx="10">
                  <c:v>6046</c:v>
                </c:pt>
                <c:pt idx="11">
                  <c:v>4583</c:v>
                </c:pt>
                <c:pt idx="12">
                  <c:v>2012</c:v>
                </c:pt>
                <c:pt idx="13">
                  <c:v>722</c:v>
                </c:pt>
                <c:pt idx="14">
                  <c:v>308</c:v>
                </c:pt>
                <c:pt idx="15">
                  <c:v>111</c:v>
                </c:pt>
                <c:pt idx="1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3D-4CDC-BA87-4A9A5276E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9.59'!$Z$83:$Z$90</c:f>
              <c:numCache>
                <c:formatCode>#,##0</c:formatCode>
                <c:ptCount val="8"/>
                <c:pt idx="0">
                  <c:v>6497</c:v>
                </c:pt>
                <c:pt idx="1">
                  <c:v>5932</c:v>
                </c:pt>
                <c:pt idx="2">
                  <c:v>9959</c:v>
                </c:pt>
                <c:pt idx="3">
                  <c:v>2401</c:v>
                </c:pt>
                <c:pt idx="4">
                  <c:v>2539</c:v>
                </c:pt>
                <c:pt idx="5">
                  <c:v>2563</c:v>
                </c:pt>
                <c:pt idx="6">
                  <c:v>4158</c:v>
                </c:pt>
                <c:pt idx="7">
                  <c:v>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3-4307-847C-1F3AF8B9E5BA}"/>
            </c:ext>
          </c:extLst>
        </c:ser>
        <c:ser>
          <c:idx val="1"/>
          <c:order val="1"/>
          <c:tx>
            <c:strRef>
              <c:f>'Table 9.59'!$S$92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9.59'!$Z$93:$Z$100</c:f>
              <c:numCache>
                <c:formatCode>#,##0</c:formatCode>
                <c:ptCount val="8"/>
                <c:pt idx="0">
                  <c:v>4672</c:v>
                </c:pt>
                <c:pt idx="1">
                  <c:v>8881</c:v>
                </c:pt>
                <c:pt idx="2">
                  <c:v>1537</c:v>
                </c:pt>
                <c:pt idx="3">
                  <c:v>7157</c:v>
                </c:pt>
                <c:pt idx="4">
                  <c:v>9618</c:v>
                </c:pt>
                <c:pt idx="5">
                  <c:v>4605</c:v>
                </c:pt>
                <c:pt idx="6">
                  <c:v>505</c:v>
                </c:pt>
                <c:pt idx="7">
                  <c:v>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33-4307-847C-1F3AF8B9E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9.6'!$Z$83:$Z$90</c:f>
              <c:numCache>
                <c:formatCode>#,##0</c:formatCode>
                <c:ptCount val="8"/>
                <c:pt idx="0">
                  <c:v>50</c:v>
                </c:pt>
                <c:pt idx="1">
                  <c:v>22</c:v>
                </c:pt>
                <c:pt idx="2">
                  <c:v>71</c:v>
                </c:pt>
                <c:pt idx="3">
                  <c:v>13</c:v>
                </c:pt>
                <c:pt idx="4">
                  <c:v>6</c:v>
                </c:pt>
                <c:pt idx="5">
                  <c:v>13</c:v>
                </c:pt>
                <c:pt idx="6">
                  <c:v>57</c:v>
                </c:pt>
                <c:pt idx="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5-40AF-A75E-5F6C84544643}"/>
            </c:ext>
          </c:extLst>
        </c:ser>
        <c:ser>
          <c:idx val="1"/>
          <c:order val="1"/>
          <c:tx>
            <c:strRef>
              <c:f>'Table 9.6'!$S$92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9.6'!$Z$93:$Z$100</c:f>
              <c:numCache>
                <c:formatCode>#,##0</c:formatCode>
                <c:ptCount val="8"/>
                <c:pt idx="0">
                  <c:v>28</c:v>
                </c:pt>
                <c:pt idx="1">
                  <c:v>75</c:v>
                </c:pt>
                <c:pt idx="2">
                  <c:v>14</c:v>
                </c:pt>
                <c:pt idx="3">
                  <c:v>63</c:v>
                </c:pt>
                <c:pt idx="4">
                  <c:v>81</c:v>
                </c:pt>
                <c:pt idx="5">
                  <c:v>55</c:v>
                </c:pt>
                <c:pt idx="6">
                  <c:v>11</c:v>
                </c:pt>
                <c:pt idx="7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5-40AF-A75E-5F6C84544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9.59'!$V$8:$Z$8</c:f>
              <c:numCache>
                <c:formatCode>#,##0</c:formatCode>
                <c:ptCount val="5"/>
                <c:pt idx="0">
                  <c:v>47364</c:v>
                </c:pt>
                <c:pt idx="1">
                  <c:v>48768.91</c:v>
                </c:pt>
                <c:pt idx="2">
                  <c:v>49086.52</c:v>
                </c:pt>
                <c:pt idx="3">
                  <c:v>50598.55</c:v>
                </c:pt>
                <c:pt idx="4">
                  <c:v>51977.77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5-49F9-8555-C8C5C134AD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5-49F9-8555-C8C5C134A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9.60'!$U$4:$Y$4</c:f>
              <c:numCache>
                <c:formatCode>#,##0</c:formatCode>
                <c:ptCount val="5"/>
                <c:pt idx="1">
                  <c:v>855</c:v>
                </c:pt>
                <c:pt idx="2">
                  <c:v>674</c:v>
                </c:pt>
                <c:pt idx="3">
                  <c:v>968</c:v>
                </c:pt>
                <c:pt idx="4">
                  <c:v>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B-4CEE-B42F-D8FA736D432C}"/>
            </c:ext>
          </c:extLst>
        </c:ser>
        <c:ser>
          <c:idx val="1"/>
          <c:order val="1"/>
          <c:tx>
            <c:strRef>
              <c:f>'Table 9.60'!$S$7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9.60'!$U$7:$Y$7</c:f>
              <c:numCache>
                <c:formatCode>#,##0</c:formatCode>
                <c:ptCount val="5"/>
                <c:pt idx="1">
                  <c:v>555</c:v>
                </c:pt>
                <c:pt idx="2">
                  <c:v>410</c:v>
                </c:pt>
                <c:pt idx="3">
                  <c:v>609</c:v>
                </c:pt>
                <c:pt idx="4">
                  <c:v>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0B-4CEE-B42F-D8FA736D432C}"/>
            </c:ext>
          </c:extLst>
        </c:ser>
        <c:ser>
          <c:idx val="2"/>
          <c:order val="2"/>
          <c:tx>
            <c:strRef>
              <c:f>'Table 9.60'!$S$11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9.60'!$U$11:$Y$11</c:f>
              <c:numCache>
                <c:formatCode>#,##0</c:formatCode>
                <c:ptCount val="5"/>
                <c:pt idx="1">
                  <c:v>643</c:v>
                </c:pt>
                <c:pt idx="2">
                  <c:v>538</c:v>
                </c:pt>
                <c:pt idx="3">
                  <c:v>721</c:v>
                </c:pt>
                <c:pt idx="4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B-4CEE-B42F-D8FA736D432C}"/>
            </c:ext>
          </c:extLst>
        </c:ser>
        <c:ser>
          <c:idx val="3"/>
          <c:order val="3"/>
          <c:tx>
            <c:strRef>
              <c:f>'Table 9.60'!$S$12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9.60'!$U$12:$Y$12</c:f>
              <c:numCache>
                <c:formatCode>#,##0</c:formatCode>
                <c:ptCount val="5"/>
                <c:pt idx="1">
                  <c:v>209</c:v>
                </c:pt>
                <c:pt idx="2">
                  <c:v>135</c:v>
                </c:pt>
                <c:pt idx="3">
                  <c:v>243</c:v>
                </c:pt>
                <c:pt idx="4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0B-4CEE-B42F-D8FA736D4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9.60'!$AB$15:$AB$33</c:f>
              <c:numCache>
                <c:formatCode>0.0%</c:formatCode>
                <c:ptCount val="19"/>
                <c:pt idx="0">
                  <c:v>0.22209567198177677</c:v>
                </c:pt>
                <c:pt idx="1">
                  <c:v>1.366742596810934E-2</c:v>
                </c:pt>
                <c:pt idx="2">
                  <c:v>1.366742596810934E-2</c:v>
                </c:pt>
                <c:pt idx="3">
                  <c:v>1.1389521640091117E-2</c:v>
                </c:pt>
                <c:pt idx="4">
                  <c:v>6.3781321184510256E-2</c:v>
                </c:pt>
                <c:pt idx="5">
                  <c:v>3.1890660592255128E-2</c:v>
                </c:pt>
                <c:pt idx="6">
                  <c:v>5.9225512528473807E-2</c:v>
                </c:pt>
                <c:pt idx="7">
                  <c:v>2.6195899772209569E-2</c:v>
                </c:pt>
                <c:pt idx="8">
                  <c:v>3.0751708428246014E-2</c:v>
                </c:pt>
                <c:pt idx="9">
                  <c:v>1.5945330296127564E-2</c:v>
                </c:pt>
                <c:pt idx="10">
                  <c:v>2.3917995444191344E-2</c:v>
                </c:pt>
                <c:pt idx="11">
                  <c:v>1.8223234624145785E-2</c:v>
                </c:pt>
                <c:pt idx="12">
                  <c:v>1.9362186788154899E-2</c:v>
                </c:pt>
                <c:pt idx="13">
                  <c:v>4.8974943052391799E-2</c:v>
                </c:pt>
                <c:pt idx="14">
                  <c:v>0.11845102505694761</c:v>
                </c:pt>
                <c:pt idx="15">
                  <c:v>4.2141230068337129E-2</c:v>
                </c:pt>
                <c:pt idx="16">
                  <c:v>6.2642369020501146E-2</c:v>
                </c:pt>
                <c:pt idx="17">
                  <c:v>7.972665148063782E-3</c:v>
                </c:pt>
                <c:pt idx="18">
                  <c:v>3.530751708428246E-2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2-46BB-B47E-DCE9467C47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2-46BB-B47E-DCE9467C4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9.60'!$Y$44:$Y$60</c:f>
              <c:numCache>
                <c:formatCode>#,##0</c:formatCode>
                <c:ptCount val="17"/>
                <c:pt idx="0">
                  <c:v>5</c:v>
                </c:pt>
                <c:pt idx="1">
                  <c:v>3</c:v>
                </c:pt>
                <c:pt idx="2">
                  <c:v>37</c:v>
                </c:pt>
                <c:pt idx="3">
                  <c:v>54</c:v>
                </c:pt>
                <c:pt idx="4">
                  <c:v>63</c:v>
                </c:pt>
                <c:pt idx="5">
                  <c:v>67</c:v>
                </c:pt>
                <c:pt idx="6">
                  <c:v>56</c:v>
                </c:pt>
                <c:pt idx="7">
                  <c:v>25</c:v>
                </c:pt>
                <c:pt idx="8">
                  <c:v>46</c:v>
                </c:pt>
                <c:pt idx="9">
                  <c:v>33</c:v>
                </c:pt>
                <c:pt idx="10">
                  <c:v>37</c:v>
                </c:pt>
                <c:pt idx="11">
                  <c:v>40</c:v>
                </c:pt>
                <c:pt idx="12">
                  <c:v>34</c:v>
                </c:pt>
                <c:pt idx="13">
                  <c:v>5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6-4C01-B01D-F3FCE50A674B}"/>
            </c:ext>
          </c:extLst>
        </c:ser>
        <c:ser>
          <c:idx val="1"/>
          <c:order val="1"/>
          <c:tx>
            <c:strRef>
              <c:f>'Table 9.60'!$S$62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9.60'!$Y$63:$Y$79</c:f>
              <c:numCache>
                <c:formatCode>#,##0</c:formatCode>
                <c:ptCount val="17"/>
                <c:pt idx="0">
                  <c:v>1</c:v>
                </c:pt>
                <c:pt idx="1">
                  <c:v>8</c:v>
                </c:pt>
                <c:pt idx="2">
                  <c:v>26</c:v>
                </c:pt>
                <c:pt idx="3">
                  <c:v>45</c:v>
                </c:pt>
                <c:pt idx="4">
                  <c:v>57</c:v>
                </c:pt>
                <c:pt idx="5">
                  <c:v>62</c:v>
                </c:pt>
                <c:pt idx="6">
                  <c:v>36</c:v>
                </c:pt>
                <c:pt idx="7">
                  <c:v>27</c:v>
                </c:pt>
                <c:pt idx="8">
                  <c:v>24</c:v>
                </c:pt>
                <c:pt idx="9">
                  <c:v>36</c:v>
                </c:pt>
                <c:pt idx="10">
                  <c:v>42</c:v>
                </c:pt>
                <c:pt idx="11">
                  <c:v>36</c:v>
                </c:pt>
                <c:pt idx="12">
                  <c:v>15</c:v>
                </c:pt>
                <c:pt idx="13">
                  <c:v>5</c:v>
                </c:pt>
                <c:pt idx="14">
                  <c:v>5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6-4C01-B01D-F3FCE50A6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9.60'!$Y$83:$Y$90</c:f>
              <c:numCache>
                <c:formatCode>#,##0</c:formatCode>
                <c:ptCount val="8"/>
                <c:pt idx="0">
                  <c:v>38</c:v>
                </c:pt>
                <c:pt idx="1">
                  <c:v>17</c:v>
                </c:pt>
                <c:pt idx="2">
                  <c:v>30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9-4F96-94EE-D42D17081B6B}"/>
            </c:ext>
          </c:extLst>
        </c:ser>
        <c:ser>
          <c:idx val="1"/>
          <c:order val="1"/>
          <c:tx>
            <c:strRef>
              <c:f>'Table 9.60'!$S$92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9.60'!$Y$93:$Y$100</c:f>
              <c:numCache>
                <c:formatCode>#,##0</c:formatCode>
                <c:ptCount val="8"/>
                <c:pt idx="0">
                  <c:v>23</c:v>
                </c:pt>
                <c:pt idx="1">
                  <c:v>22</c:v>
                </c:pt>
                <c:pt idx="2">
                  <c:v>3</c:v>
                </c:pt>
                <c:pt idx="3">
                  <c:v>35</c:v>
                </c:pt>
                <c:pt idx="4">
                  <c:v>42</c:v>
                </c:pt>
                <c:pt idx="5">
                  <c:v>24</c:v>
                </c:pt>
                <c:pt idx="6">
                  <c:v>5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9-4F96-94EE-D42D17081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9.60'!$U$8:$Y$8</c:f>
              <c:numCache>
                <c:formatCode>#,##0</c:formatCode>
                <c:ptCount val="5"/>
                <c:pt idx="1">
                  <c:v>38359.83</c:v>
                </c:pt>
                <c:pt idx="2">
                  <c:v>46919.32</c:v>
                </c:pt>
                <c:pt idx="3">
                  <c:v>39570.54</c:v>
                </c:pt>
                <c:pt idx="4">
                  <c:v>43154.9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0-4A3B-B9AF-C9CDE2D946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D0-4A3B-B9AF-C9CDE2D94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9.60'!$V$4:$Z$4</c:f>
              <c:numCache>
                <c:formatCode>#,##0</c:formatCode>
                <c:ptCount val="5"/>
                <c:pt idx="0">
                  <c:v>855</c:v>
                </c:pt>
                <c:pt idx="1">
                  <c:v>674</c:v>
                </c:pt>
                <c:pt idx="2">
                  <c:v>968</c:v>
                </c:pt>
                <c:pt idx="3">
                  <c:v>943</c:v>
                </c:pt>
                <c:pt idx="4">
                  <c:v>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8-40B2-8AB1-15505A6E097F}"/>
            </c:ext>
          </c:extLst>
        </c:ser>
        <c:ser>
          <c:idx val="1"/>
          <c:order val="1"/>
          <c:tx>
            <c:strRef>
              <c:f>'Table 9.60'!$S$7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9.60'!$V$7:$Z$7</c:f>
              <c:numCache>
                <c:formatCode>#,##0</c:formatCode>
                <c:ptCount val="5"/>
                <c:pt idx="0">
                  <c:v>555</c:v>
                </c:pt>
                <c:pt idx="1">
                  <c:v>410</c:v>
                </c:pt>
                <c:pt idx="2">
                  <c:v>609</c:v>
                </c:pt>
                <c:pt idx="3">
                  <c:v>588</c:v>
                </c:pt>
                <c:pt idx="4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8-40B2-8AB1-15505A6E097F}"/>
            </c:ext>
          </c:extLst>
        </c:ser>
        <c:ser>
          <c:idx val="2"/>
          <c:order val="2"/>
          <c:tx>
            <c:strRef>
              <c:f>'Table 9.60'!$S$11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9.60'!$V$11:$Z$11</c:f>
              <c:numCache>
                <c:formatCode>#,##0</c:formatCode>
                <c:ptCount val="5"/>
                <c:pt idx="0">
                  <c:v>643</c:v>
                </c:pt>
                <c:pt idx="1">
                  <c:v>538</c:v>
                </c:pt>
                <c:pt idx="2">
                  <c:v>721</c:v>
                </c:pt>
                <c:pt idx="3">
                  <c:v>713</c:v>
                </c:pt>
                <c:pt idx="4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18-40B2-8AB1-15505A6E097F}"/>
            </c:ext>
          </c:extLst>
        </c:ser>
        <c:ser>
          <c:idx val="3"/>
          <c:order val="3"/>
          <c:tx>
            <c:strRef>
              <c:f>'Table 9.60'!$S$12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9.60'!$V$12:$Z$12</c:f>
              <c:numCache>
                <c:formatCode>#,##0</c:formatCode>
                <c:ptCount val="5"/>
                <c:pt idx="0">
                  <c:v>209</c:v>
                </c:pt>
                <c:pt idx="1">
                  <c:v>135</c:v>
                </c:pt>
                <c:pt idx="2">
                  <c:v>243</c:v>
                </c:pt>
                <c:pt idx="3">
                  <c:v>230</c:v>
                </c:pt>
                <c:pt idx="4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18-40B2-8AB1-15505A6E0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9.60'!$AB$15:$AB$33</c:f>
              <c:numCache>
                <c:formatCode>0.0%</c:formatCode>
                <c:ptCount val="19"/>
                <c:pt idx="0">
                  <c:v>0.22209567198177677</c:v>
                </c:pt>
                <c:pt idx="1">
                  <c:v>1.366742596810934E-2</c:v>
                </c:pt>
                <c:pt idx="2">
                  <c:v>1.366742596810934E-2</c:v>
                </c:pt>
                <c:pt idx="3">
                  <c:v>1.1389521640091117E-2</c:v>
                </c:pt>
                <c:pt idx="4">
                  <c:v>6.3781321184510256E-2</c:v>
                </c:pt>
                <c:pt idx="5">
                  <c:v>3.1890660592255128E-2</c:v>
                </c:pt>
                <c:pt idx="6">
                  <c:v>5.9225512528473807E-2</c:v>
                </c:pt>
                <c:pt idx="7">
                  <c:v>2.6195899772209569E-2</c:v>
                </c:pt>
                <c:pt idx="8">
                  <c:v>3.0751708428246014E-2</c:v>
                </c:pt>
                <c:pt idx="9">
                  <c:v>1.5945330296127564E-2</c:v>
                </c:pt>
                <c:pt idx="10">
                  <c:v>2.3917995444191344E-2</c:v>
                </c:pt>
                <c:pt idx="11">
                  <c:v>1.8223234624145785E-2</c:v>
                </c:pt>
                <c:pt idx="12">
                  <c:v>1.9362186788154899E-2</c:v>
                </c:pt>
                <c:pt idx="13">
                  <c:v>4.8974943052391799E-2</c:v>
                </c:pt>
                <c:pt idx="14">
                  <c:v>0.11845102505694761</c:v>
                </c:pt>
                <c:pt idx="15">
                  <c:v>4.2141230068337129E-2</c:v>
                </c:pt>
                <c:pt idx="16">
                  <c:v>6.2642369020501146E-2</c:v>
                </c:pt>
                <c:pt idx="17">
                  <c:v>7.972665148063782E-3</c:v>
                </c:pt>
                <c:pt idx="18">
                  <c:v>3.530751708428246E-2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8-40F7-89B8-91B4D7E521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8-40F7-89B8-91B4D7E5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9.60'!$Z$44:$Z$60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25</c:v>
                </c:pt>
                <c:pt idx="3">
                  <c:v>57</c:v>
                </c:pt>
                <c:pt idx="4">
                  <c:v>50</c:v>
                </c:pt>
                <c:pt idx="5">
                  <c:v>63</c:v>
                </c:pt>
                <c:pt idx="6">
                  <c:v>41</c:v>
                </c:pt>
                <c:pt idx="7">
                  <c:v>33</c:v>
                </c:pt>
                <c:pt idx="8">
                  <c:v>39</c:v>
                </c:pt>
                <c:pt idx="9">
                  <c:v>36</c:v>
                </c:pt>
                <c:pt idx="10">
                  <c:v>34</c:v>
                </c:pt>
                <c:pt idx="11">
                  <c:v>36</c:v>
                </c:pt>
                <c:pt idx="12">
                  <c:v>30</c:v>
                </c:pt>
                <c:pt idx="13">
                  <c:v>12</c:v>
                </c:pt>
                <c:pt idx="14">
                  <c:v>0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8-4D0C-8881-6C3D7C44DE32}"/>
            </c:ext>
          </c:extLst>
        </c:ser>
        <c:ser>
          <c:idx val="1"/>
          <c:order val="1"/>
          <c:tx>
            <c:strRef>
              <c:f>'Table 9.60'!$S$62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9.60'!$Z$63:$Z$79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25</c:v>
                </c:pt>
                <c:pt idx="3">
                  <c:v>42</c:v>
                </c:pt>
                <c:pt idx="4">
                  <c:v>35</c:v>
                </c:pt>
                <c:pt idx="5">
                  <c:v>54</c:v>
                </c:pt>
                <c:pt idx="6">
                  <c:v>50</c:v>
                </c:pt>
                <c:pt idx="7">
                  <c:v>22</c:v>
                </c:pt>
                <c:pt idx="8">
                  <c:v>26</c:v>
                </c:pt>
                <c:pt idx="9">
                  <c:v>30</c:v>
                </c:pt>
                <c:pt idx="10">
                  <c:v>44</c:v>
                </c:pt>
                <c:pt idx="11">
                  <c:v>31</c:v>
                </c:pt>
                <c:pt idx="12">
                  <c:v>12</c:v>
                </c:pt>
                <c:pt idx="13">
                  <c:v>9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8-4D0C-8881-6C3D7C44D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9.60'!$Z$83:$Z$90</c:f>
              <c:numCache>
                <c:formatCode>#,##0</c:formatCode>
                <c:ptCount val="8"/>
                <c:pt idx="0">
                  <c:v>34</c:v>
                </c:pt>
                <c:pt idx="1">
                  <c:v>12</c:v>
                </c:pt>
                <c:pt idx="2">
                  <c:v>41</c:v>
                </c:pt>
                <c:pt idx="3">
                  <c:v>9</c:v>
                </c:pt>
                <c:pt idx="4">
                  <c:v>0</c:v>
                </c:pt>
                <c:pt idx="5">
                  <c:v>4</c:v>
                </c:pt>
                <c:pt idx="6">
                  <c:v>49</c:v>
                </c:pt>
                <c:pt idx="7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8-452C-9B74-B6CFCC5CF2C5}"/>
            </c:ext>
          </c:extLst>
        </c:ser>
        <c:ser>
          <c:idx val="1"/>
          <c:order val="1"/>
          <c:tx>
            <c:strRef>
              <c:f>'Table 9.60'!$S$92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9.60'!$Z$93:$Z$100</c:f>
              <c:numCache>
                <c:formatCode>#,##0</c:formatCode>
                <c:ptCount val="8"/>
                <c:pt idx="0">
                  <c:v>34</c:v>
                </c:pt>
                <c:pt idx="1">
                  <c:v>21</c:v>
                </c:pt>
                <c:pt idx="2">
                  <c:v>4</c:v>
                </c:pt>
                <c:pt idx="3">
                  <c:v>33</c:v>
                </c:pt>
                <c:pt idx="4">
                  <c:v>39</c:v>
                </c:pt>
                <c:pt idx="5">
                  <c:v>19</c:v>
                </c:pt>
                <c:pt idx="6">
                  <c:v>7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8-452C-9B74-B6CFCC5CF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9.1'!$V$4:$Z$4</c:f>
              <c:numCache>
                <c:formatCode>#,##0</c:formatCode>
                <c:ptCount val="5"/>
                <c:pt idx="0">
                  <c:v>622</c:v>
                </c:pt>
                <c:pt idx="1">
                  <c:v>656</c:v>
                </c:pt>
                <c:pt idx="2">
                  <c:v>567</c:v>
                </c:pt>
                <c:pt idx="3">
                  <c:v>493</c:v>
                </c:pt>
                <c:pt idx="4">
                  <c:v>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2-4AD0-ADE7-84B0B0504795}"/>
            </c:ext>
          </c:extLst>
        </c:ser>
        <c:ser>
          <c:idx val="1"/>
          <c:order val="1"/>
          <c:tx>
            <c:strRef>
              <c:f>'Table 9.1'!$S$7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9.1'!$V$7:$Z$7</c:f>
              <c:numCache>
                <c:formatCode>#,##0</c:formatCode>
                <c:ptCount val="5"/>
                <c:pt idx="0">
                  <c:v>427</c:v>
                </c:pt>
                <c:pt idx="1">
                  <c:v>443</c:v>
                </c:pt>
                <c:pt idx="2">
                  <c:v>406</c:v>
                </c:pt>
                <c:pt idx="3">
                  <c:v>365</c:v>
                </c:pt>
                <c:pt idx="4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2-4AD0-ADE7-84B0B0504795}"/>
            </c:ext>
          </c:extLst>
        </c:ser>
        <c:ser>
          <c:idx val="2"/>
          <c:order val="2"/>
          <c:tx>
            <c:strRef>
              <c:f>'Table 9.1'!$S$11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9.1'!$V$11:$Z$11</c:f>
              <c:numCache>
                <c:formatCode>#,##0</c:formatCode>
                <c:ptCount val="5"/>
                <c:pt idx="0">
                  <c:v>615</c:v>
                </c:pt>
                <c:pt idx="1">
                  <c:v>643</c:v>
                </c:pt>
                <c:pt idx="2">
                  <c:v>552</c:v>
                </c:pt>
                <c:pt idx="3">
                  <c:v>481</c:v>
                </c:pt>
                <c:pt idx="4">
                  <c:v>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2-4AD0-ADE7-84B0B0504795}"/>
            </c:ext>
          </c:extLst>
        </c:ser>
        <c:ser>
          <c:idx val="3"/>
          <c:order val="3"/>
          <c:tx>
            <c:strRef>
              <c:f>'Table 9.1'!$S$12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9.1'!$V$12:$Z$12</c:f>
              <c:numCache>
                <c:formatCode>#,##0</c:formatCode>
                <c:ptCount val="5"/>
                <c:pt idx="0">
                  <c:v>11</c:v>
                </c:pt>
                <c:pt idx="1">
                  <c:v>11</c:v>
                </c:pt>
                <c:pt idx="2">
                  <c:v>17</c:v>
                </c:pt>
                <c:pt idx="3">
                  <c:v>12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52-4AD0-ADE7-84B0B0504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9.6'!$V$8:$Z$8</c:f>
              <c:numCache>
                <c:formatCode>#,##0</c:formatCode>
                <c:ptCount val="5"/>
                <c:pt idx="0">
                  <c:v>35357.5</c:v>
                </c:pt>
                <c:pt idx="1">
                  <c:v>35773</c:v>
                </c:pt>
                <c:pt idx="2">
                  <c:v>37464.639999999999</c:v>
                </c:pt>
                <c:pt idx="3">
                  <c:v>36783.53</c:v>
                </c:pt>
                <c:pt idx="4">
                  <c:v>42248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9-484F-AA44-88945ADD6B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9-484F-AA44-88945ADD6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9.60'!$V$8:$Z$8</c:f>
              <c:numCache>
                <c:formatCode>#,##0</c:formatCode>
                <c:ptCount val="5"/>
                <c:pt idx="0">
                  <c:v>38359.83</c:v>
                </c:pt>
                <c:pt idx="1">
                  <c:v>46919.32</c:v>
                </c:pt>
                <c:pt idx="2">
                  <c:v>39570.54</c:v>
                </c:pt>
                <c:pt idx="3">
                  <c:v>43154.9</c:v>
                </c:pt>
                <c:pt idx="4">
                  <c:v>48625.27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A-4145-97D5-E01455F10E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A-4145-97D5-E01455F10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9.61'!$U$4:$Y$4</c:f>
              <c:numCache>
                <c:formatCode>#,##0</c:formatCode>
                <c:ptCount val="5"/>
                <c:pt idx="1">
                  <c:v>60427</c:v>
                </c:pt>
                <c:pt idx="2">
                  <c:v>60778</c:v>
                </c:pt>
                <c:pt idx="3">
                  <c:v>61743</c:v>
                </c:pt>
                <c:pt idx="4">
                  <c:v>66473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C-4DCB-9C7E-CBA5E6FA3E1C}"/>
            </c:ext>
          </c:extLst>
        </c:ser>
        <c:ser>
          <c:idx val="1"/>
          <c:order val="1"/>
          <c:tx>
            <c:strRef>
              <c:f>'Table 9.61'!$S$7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9.61'!$U$7:$Y$7</c:f>
              <c:numCache>
                <c:formatCode>#,##0</c:formatCode>
                <c:ptCount val="5"/>
                <c:pt idx="1">
                  <c:v>42516</c:v>
                </c:pt>
                <c:pt idx="2">
                  <c:v>42929</c:v>
                </c:pt>
                <c:pt idx="3">
                  <c:v>44121</c:v>
                </c:pt>
                <c:pt idx="4">
                  <c:v>45278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C-4DCB-9C7E-CBA5E6FA3E1C}"/>
            </c:ext>
          </c:extLst>
        </c:ser>
        <c:ser>
          <c:idx val="2"/>
          <c:order val="2"/>
          <c:tx>
            <c:strRef>
              <c:f>'Table 9.61'!$S$11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9.61'!$U$11:$Y$11</c:f>
              <c:numCache>
                <c:formatCode>#,##0</c:formatCode>
                <c:ptCount val="5"/>
                <c:pt idx="1">
                  <c:v>55513</c:v>
                </c:pt>
                <c:pt idx="2">
                  <c:v>55997</c:v>
                </c:pt>
                <c:pt idx="3">
                  <c:v>56747</c:v>
                </c:pt>
                <c:pt idx="4">
                  <c:v>61354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2C-4DCB-9C7E-CBA5E6FA3E1C}"/>
            </c:ext>
          </c:extLst>
        </c:ser>
        <c:ser>
          <c:idx val="3"/>
          <c:order val="3"/>
          <c:tx>
            <c:strRef>
              <c:f>'Table 9.61'!$S$12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9.61'!$U$12:$Y$12</c:f>
              <c:numCache>
                <c:formatCode>#,##0</c:formatCode>
                <c:ptCount val="5"/>
                <c:pt idx="1">
                  <c:v>4918</c:v>
                </c:pt>
                <c:pt idx="2">
                  <c:v>4779</c:v>
                </c:pt>
                <c:pt idx="3">
                  <c:v>4994</c:v>
                </c:pt>
                <c:pt idx="4">
                  <c:v>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2C-4DCB-9C7E-CBA5E6FA3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9.61'!$AB$15:$AB$33</c:f>
              <c:numCache>
                <c:formatCode>0.0%</c:formatCode>
                <c:ptCount val="19"/>
                <c:pt idx="0">
                  <c:v>1.9522288062831648E-2</c:v>
                </c:pt>
                <c:pt idx="1">
                  <c:v>3.4948695933677706E-2</c:v>
                </c:pt>
                <c:pt idx="2">
                  <c:v>5.1472968598251859E-2</c:v>
                </c:pt>
                <c:pt idx="3">
                  <c:v>1.7453235182344082E-2</c:v>
                </c:pt>
                <c:pt idx="4">
                  <c:v>7.6090475319154929E-2</c:v>
                </c:pt>
                <c:pt idx="5">
                  <c:v>2.9501597534026772E-2</c:v>
                </c:pt>
                <c:pt idx="6">
                  <c:v>9.8202598280011821E-2</c:v>
                </c:pt>
                <c:pt idx="7">
                  <c:v>8.4634115444705615E-2</c:v>
                </c:pt>
                <c:pt idx="8">
                  <c:v>5.1205539994651425E-2</c:v>
                </c:pt>
                <c:pt idx="9">
                  <c:v>3.9551282953537801E-3</c:v>
                </c:pt>
                <c:pt idx="10">
                  <c:v>2.3505566737511786E-2</c:v>
                </c:pt>
                <c:pt idx="11">
                  <c:v>1.7847340492913141E-2</c:v>
                </c:pt>
                <c:pt idx="12">
                  <c:v>4.3886441369797455E-2</c:v>
                </c:pt>
                <c:pt idx="13">
                  <c:v>8.0918265373625911E-2</c:v>
                </c:pt>
                <c:pt idx="14">
                  <c:v>5.0670682787450558E-2</c:v>
                </c:pt>
                <c:pt idx="15">
                  <c:v>7.7146114543893474E-2</c:v>
                </c:pt>
                <c:pt idx="16">
                  <c:v>0.15638943234760089</c:v>
                </c:pt>
                <c:pt idx="17">
                  <c:v>1.2245415006967219E-2</c:v>
                </c:pt>
                <c:pt idx="18">
                  <c:v>4.809492307908849E-2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0-42FD-A8E9-21ABF1B960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70-42FD-A8E9-21ABF1B9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9.61'!$Y$44:$Y$60</c:f>
              <c:numCache>
                <c:formatCode>#,##0</c:formatCode>
                <c:ptCount val="17"/>
                <c:pt idx="0">
                  <c:v>83</c:v>
                </c:pt>
                <c:pt idx="1">
                  <c:v>1094</c:v>
                </c:pt>
                <c:pt idx="2">
                  <c:v>2379</c:v>
                </c:pt>
                <c:pt idx="3">
                  <c:v>3352</c:v>
                </c:pt>
                <c:pt idx="4">
                  <c:v>4358</c:v>
                </c:pt>
                <c:pt idx="5">
                  <c:v>4113</c:v>
                </c:pt>
                <c:pt idx="6">
                  <c:v>3838</c:v>
                </c:pt>
                <c:pt idx="7">
                  <c:v>3180</c:v>
                </c:pt>
                <c:pt idx="8">
                  <c:v>3046</c:v>
                </c:pt>
                <c:pt idx="9">
                  <c:v>2751</c:v>
                </c:pt>
                <c:pt idx="10">
                  <c:v>2629</c:v>
                </c:pt>
                <c:pt idx="11">
                  <c:v>2155</c:v>
                </c:pt>
                <c:pt idx="12">
                  <c:v>1031</c:v>
                </c:pt>
                <c:pt idx="13">
                  <c:v>391</c:v>
                </c:pt>
                <c:pt idx="14">
                  <c:v>124</c:v>
                </c:pt>
                <c:pt idx="15">
                  <c:v>53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3-4B14-A1EC-CE16A1041B82}"/>
            </c:ext>
          </c:extLst>
        </c:ser>
        <c:ser>
          <c:idx val="1"/>
          <c:order val="1"/>
          <c:tx>
            <c:strRef>
              <c:f>'Table 9.61'!$S$62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9.61'!$Y$63:$Y$79</c:f>
              <c:numCache>
                <c:formatCode>#,##0</c:formatCode>
                <c:ptCount val="17"/>
                <c:pt idx="0">
                  <c:v>104</c:v>
                </c:pt>
                <c:pt idx="1">
                  <c:v>1106</c:v>
                </c:pt>
                <c:pt idx="2">
                  <c:v>2619</c:v>
                </c:pt>
                <c:pt idx="3">
                  <c:v>3286</c:v>
                </c:pt>
                <c:pt idx="4">
                  <c:v>3740</c:v>
                </c:pt>
                <c:pt idx="5">
                  <c:v>3377</c:v>
                </c:pt>
                <c:pt idx="6">
                  <c:v>3245</c:v>
                </c:pt>
                <c:pt idx="7">
                  <c:v>2903</c:v>
                </c:pt>
                <c:pt idx="8">
                  <c:v>2899</c:v>
                </c:pt>
                <c:pt idx="9">
                  <c:v>2743</c:v>
                </c:pt>
                <c:pt idx="10">
                  <c:v>2465</c:v>
                </c:pt>
                <c:pt idx="11">
                  <c:v>1927</c:v>
                </c:pt>
                <c:pt idx="12">
                  <c:v>863</c:v>
                </c:pt>
                <c:pt idx="13">
                  <c:v>273</c:v>
                </c:pt>
                <c:pt idx="14">
                  <c:v>108</c:v>
                </c:pt>
                <c:pt idx="15">
                  <c:v>66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3-4B14-A1EC-CE16A1041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9.61'!$Y$83:$Y$90</c:f>
              <c:numCache>
                <c:formatCode>#,##0</c:formatCode>
                <c:ptCount val="8"/>
                <c:pt idx="0">
                  <c:v>1485</c:v>
                </c:pt>
                <c:pt idx="1">
                  <c:v>2242</c:v>
                </c:pt>
                <c:pt idx="2">
                  <c:v>5181</c:v>
                </c:pt>
                <c:pt idx="3">
                  <c:v>1619</c:v>
                </c:pt>
                <c:pt idx="4">
                  <c:v>773</c:v>
                </c:pt>
                <c:pt idx="5">
                  <c:v>1247</c:v>
                </c:pt>
                <c:pt idx="6">
                  <c:v>3509</c:v>
                </c:pt>
                <c:pt idx="7">
                  <c:v>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C-423D-80D3-6710DA396C24}"/>
            </c:ext>
          </c:extLst>
        </c:ser>
        <c:ser>
          <c:idx val="1"/>
          <c:order val="1"/>
          <c:tx>
            <c:strRef>
              <c:f>'Table 9.61'!$S$92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9.61'!$Y$93:$Y$100</c:f>
              <c:numCache>
                <c:formatCode>#,##0</c:formatCode>
                <c:ptCount val="8"/>
                <c:pt idx="0">
                  <c:v>1328</c:v>
                </c:pt>
                <c:pt idx="1">
                  <c:v>3909</c:v>
                </c:pt>
                <c:pt idx="2">
                  <c:v>690</c:v>
                </c:pt>
                <c:pt idx="3">
                  <c:v>4053</c:v>
                </c:pt>
                <c:pt idx="4">
                  <c:v>4035</c:v>
                </c:pt>
                <c:pt idx="5">
                  <c:v>2446</c:v>
                </c:pt>
                <c:pt idx="6">
                  <c:v>380</c:v>
                </c:pt>
                <c:pt idx="7">
                  <c:v>2025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C-423D-80D3-6710DA396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9.61'!$U$8:$Y$8</c:f>
              <c:numCache>
                <c:formatCode>#,##0</c:formatCode>
                <c:ptCount val="5"/>
                <c:pt idx="1">
                  <c:v>46428.39</c:v>
                </c:pt>
                <c:pt idx="2">
                  <c:v>48533.66</c:v>
                </c:pt>
                <c:pt idx="3">
                  <c:v>48233.85</c:v>
                </c:pt>
                <c:pt idx="4">
                  <c:v>48108.28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2-4D89-A958-90961B3E80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2-4D89-A958-90961B3E8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9.61'!$V$4:$Z$4</c:f>
              <c:numCache>
                <c:formatCode>#,##0</c:formatCode>
                <c:ptCount val="5"/>
                <c:pt idx="0">
                  <c:v>60427</c:v>
                </c:pt>
                <c:pt idx="1">
                  <c:v>60778</c:v>
                </c:pt>
                <c:pt idx="2">
                  <c:v>61743</c:v>
                </c:pt>
                <c:pt idx="3">
                  <c:v>66473</c:v>
                </c:pt>
                <c:pt idx="4">
                  <c:v>71047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0-44D9-BCE0-6A7A83A9D635}"/>
            </c:ext>
          </c:extLst>
        </c:ser>
        <c:ser>
          <c:idx val="1"/>
          <c:order val="1"/>
          <c:tx>
            <c:strRef>
              <c:f>'Table 9.61'!$S$7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9.61'!$V$7:$Z$7</c:f>
              <c:numCache>
                <c:formatCode>#,##0</c:formatCode>
                <c:ptCount val="5"/>
                <c:pt idx="0">
                  <c:v>42516</c:v>
                </c:pt>
                <c:pt idx="1">
                  <c:v>42929</c:v>
                </c:pt>
                <c:pt idx="2">
                  <c:v>44121</c:v>
                </c:pt>
                <c:pt idx="3">
                  <c:v>45278</c:v>
                </c:pt>
                <c:pt idx="4">
                  <c:v>47005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0-44D9-BCE0-6A7A83A9D635}"/>
            </c:ext>
          </c:extLst>
        </c:ser>
        <c:ser>
          <c:idx val="2"/>
          <c:order val="2"/>
          <c:tx>
            <c:strRef>
              <c:f>'Table 9.61'!$S$11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9.61'!$V$11:$Z$11</c:f>
              <c:numCache>
                <c:formatCode>#,##0</c:formatCode>
                <c:ptCount val="5"/>
                <c:pt idx="0">
                  <c:v>55513</c:v>
                </c:pt>
                <c:pt idx="1">
                  <c:v>55997</c:v>
                </c:pt>
                <c:pt idx="2">
                  <c:v>56747</c:v>
                </c:pt>
                <c:pt idx="3">
                  <c:v>61354</c:v>
                </c:pt>
                <c:pt idx="4">
                  <c:v>65742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0-44D9-BCE0-6A7A83A9D635}"/>
            </c:ext>
          </c:extLst>
        </c:ser>
        <c:ser>
          <c:idx val="3"/>
          <c:order val="3"/>
          <c:tx>
            <c:strRef>
              <c:f>'Table 9.61'!$S$12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9.61'!$V$12:$Z$12</c:f>
              <c:numCache>
                <c:formatCode>#,##0</c:formatCode>
                <c:ptCount val="5"/>
                <c:pt idx="0">
                  <c:v>4918</c:v>
                </c:pt>
                <c:pt idx="1">
                  <c:v>4779</c:v>
                </c:pt>
                <c:pt idx="2">
                  <c:v>4994</c:v>
                </c:pt>
                <c:pt idx="3">
                  <c:v>5119</c:v>
                </c:pt>
                <c:pt idx="4">
                  <c:v>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20-44D9-BCE0-6A7A83A9D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9.61'!$AB$15:$AB$33</c:f>
              <c:numCache>
                <c:formatCode>0.0%</c:formatCode>
                <c:ptCount val="19"/>
                <c:pt idx="0">
                  <c:v>1.9522288062831648E-2</c:v>
                </c:pt>
                <c:pt idx="1">
                  <c:v>3.4948695933677706E-2</c:v>
                </c:pt>
                <c:pt idx="2">
                  <c:v>5.1472968598251859E-2</c:v>
                </c:pt>
                <c:pt idx="3">
                  <c:v>1.7453235182344082E-2</c:v>
                </c:pt>
                <c:pt idx="4">
                  <c:v>7.6090475319154929E-2</c:v>
                </c:pt>
                <c:pt idx="5">
                  <c:v>2.9501597534026772E-2</c:v>
                </c:pt>
                <c:pt idx="6">
                  <c:v>9.8202598280011821E-2</c:v>
                </c:pt>
                <c:pt idx="7">
                  <c:v>8.4634115444705615E-2</c:v>
                </c:pt>
                <c:pt idx="8">
                  <c:v>5.1205539994651425E-2</c:v>
                </c:pt>
                <c:pt idx="9">
                  <c:v>3.9551282953537801E-3</c:v>
                </c:pt>
                <c:pt idx="10">
                  <c:v>2.3505566737511786E-2</c:v>
                </c:pt>
                <c:pt idx="11">
                  <c:v>1.7847340492913141E-2</c:v>
                </c:pt>
                <c:pt idx="12">
                  <c:v>4.3886441369797455E-2</c:v>
                </c:pt>
                <c:pt idx="13">
                  <c:v>8.0918265373625911E-2</c:v>
                </c:pt>
                <c:pt idx="14">
                  <c:v>5.0670682787450558E-2</c:v>
                </c:pt>
                <c:pt idx="15">
                  <c:v>7.7146114543893474E-2</c:v>
                </c:pt>
                <c:pt idx="16">
                  <c:v>0.15638943234760089</c:v>
                </c:pt>
                <c:pt idx="17">
                  <c:v>1.2245415006967219E-2</c:v>
                </c:pt>
                <c:pt idx="18">
                  <c:v>4.809492307908849E-2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7-49A7-993E-9D232A5441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C7-49A7-993E-9D232A544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9.61'!$Z$44:$Z$60</c:f>
              <c:numCache>
                <c:formatCode>#,##0</c:formatCode>
                <c:ptCount val="17"/>
                <c:pt idx="0">
                  <c:v>100</c:v>
                </c:pt>
                <c:pt idx="1">
                  <c:v>1242</c:v>
                </c:pt>
                <c:pt idx="2">
                  <c:v>2645</c:v>
                </c:pt>
                <c:pt idx="3">
                  <c:v>3540</c:v>
                </c:pt>
                <c:pt idx="4">
                  <c:v>4830</c:v>
                </c:pt>
                <c:pt idx="5">
                  <c:v>4390</c:v>
                </c:pt>
                <c:pt idx="6">
                  <c:v>4096</c:v>
                </c:pt>
                <c:pt idx="7">
                  <c:v>3476</c:v>
                </c:pt>
                <c:pt idx="8">
                  <c:v>3068</c:v>
                </c:pt>
                <c:pt idx="9">
                  <c:v>3021</c:v>
                </c:pt>
                <c:pt idx="10">
                  <c:v>2644</c:v>
                </c:pt>
                <c:pt idx="11">
                  <c:v>2320</c:v>
                </c:pt>
                <c:pt idx="12">
                  <c:v>1135</c:v>
                </c:pt>
                <c:pt idx="13">
                  <c:v>403</c:v>
                </c:pt>
                <c:pt idx="14">
                  <c:v>132</c:v>
                </c:pt>
                <c:pt idx="15">
                  <c:v>64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C-47B8-BB83-1E9E3012733D}"/>
            </c:ext>
          </c:extLst>
        </c:ser>
        <c:ser>
          <c:idx val="1"/>
          <c:order val="1"/>
          <c:tx>
            <c:strRef>
              <c:f>'Table 9.61'!$S$62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9.61'!$Z$63:$Z$79</c:f>
              <c:numCache>
                <c:formatCode>#,##0</c:formatCode>
                <c:ptCount val="17"/>
                <c:pt idx="0">
                  <c:v>138</c:v>
                </c:pt>
                <c:pt idx="1">
                  <c:v>1356</c:v>
                </c:pt>
                <c:pt idx="2">
                  <c:v>2672</c:v>
                </c:pt>
                <c:pt idx="3">
                  <c:v>3434</c:v>
                </c:pt>
                <c:pt idx="4">
                  <c:v>4058</c:v>
                </c:pt>
                <c:pt idx="5">
                  <c:v>3635</c:v>
                </c:pt>
                <c:pt idx="6">
                  <c:v>3583</c:v>
                </c:pt>
                <c:pt idx="7">
                  <c:v>3196</c:v>
                </c:pt>
                <c:pt idx="8">
                  <c:v>2903</c:v>
                </c:pt>
                <c:pt idx="9">
                  <c:v>2979</c:v>
                </c:pt>
                <c:pt idx="10">
                  <c:v>2490</c:v>
                </c:pt>
                <c:pt idx="11">
                  <c:v>1949</c:v>
                </c:pt>
                <c:pt idx="12">
                  <c:v>914</c:v>
                </c:pt>
                <c:pt idx="13">
                  <c:v>296</c:v>
                </c:pt>
                <c:pt idx="14">
                  <c:v>101</c:v>
                </c:pt>
                <c:pt idx="15">
                  <c:v>68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C-47B8-BB83-1E9E30127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9.61'!$Z$83:$Z$90</c:f>
              <c:numCache>
                <c:formatCode>#,##0</c:formatCode>
                <c:ptCount val="8"/>
                <c:pt idx="0">
                  <c:v>1528</c:v>
                </c:pt>
                <c:pt idx="1">
                  <c:v>2257</c:v>
                </c:pt>
                <c:pt idx="2">
                  <c:v>5388</c:v>
                </c:pt>
                <c:pt idx="3">
                  <c:v>1724</c:v>
                </c:pt>
                <c:pt idx="4">
                  <c:v>773</c:v>
                </c:pt>
                <c:pt idx="5">
                  <c:v>1370</c:v>
                </c:pt>
                <c:pt idx="6">
                  <c:v>3595</c:v>
                </c:pt>
                <c:pt idx="7">
                  <c:v>3932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D-4687-A10F-02D224962796}"/>
            </c:ext>
          </c:extLst>
        </c:ser>
        <c:ser>
          <c:idx val="1"/>
          <c:order val="1"/>
          <c:tx>
            <c:strRef>
              <c:f>'Table 9.61'!$S$92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9.61'!$Z$93:$Z$100</c:f>
              <c:numCache>
                <c:formatCode>#,##0</c:formatCode>
                <c:ptCount val="8"/>
                <c:pt idx="0">
                  <c:v>1396</c:v>
                </c:pt>
                <c:pt idx="1">
                  <c:v>4030</c:v>
                </c:pt>
                <c:pt idx="2">
                  <c:v>726</c:v>
                </c:pt>
                <c:pt idx="3">
                  <c:v>4257</c:v>
                </c:pt>
                <c:pt idx="4">
                  <c:v>4102</c:v>
                </c:pt>
                <c:pt idx="5">
                  <c:v>2509</c:v>
                </c:pt>
                <c:pt idx="6">
                  <c:v>396</c:v>
                </c:pt>
                <c:pt idx="7">
                  <c:v>2089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D-4687-A10F-02D224962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9.7'!$U$4:$Y$4</c:f>
              <c:numCache>
                <c:formatCode>#,##0</c:formatCode>
                <c:ptCount val="5"/>
                <c:pt idx="1">
                  <c:v>320</c:v>
                </c:pt>
                <c:pt idx="2">
                  <c:v>220</c:v>
                </c:pt>
                <c:pt idx="3">
                  <c:v>336</c:v>
                </c:pt>
                <c:pt idx="4">
                  <c:v>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D-4177-8786-C5ABFE743A0C}"/>
            </c:ext>
          </c:extLst>
        </c:ser>
        <c:ser>
          <c:idx val="1"/>
          <c:order val="1"/>
          <c:tx>
            <c:strRef>
              <c:f>'Table 9.7'!$S$7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9.7'!$U$7:$Y$7</c:f>
              <c:numCache>
                <c:formatCode>#,##0</c:formatCode>
                <c:ptCount val="5"/>
                <c:pt idx="1">
                  <c:v>231</c:v>
                </c:pt>
                <c:pt idx="2">
                  <c:v>154</c:v>
                </c:pt>
                <c:pt idx="3">
                  <c:v>229</c:v>
                </c:pt>
                <c:pt idx="4">
                  <c:v>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D-4177-8786-C5ABFE743A0C}"/>
            </c:ext>
          </c:extLst>
        </c:ser>
        <c:ser>
          <c:idx val="2"/>
          <c:order val="2"/>
          <c:tx>
            <c:strRef>
              <c:f>'Table 9.7'!$S$11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9.7'!$U$11:$Y$11</c:f>
              <c:numCache>
                <c:formatCode>#,##0</c:formatCode>
                <c:ptCount val="5"/>
                <c:pt idx="1">
                  <c:v>265</c:v>
                </c:pt>
                <c:pt idx="2">
                  <c:v>192</c:v>
                </c:pt>
                <c:pt idx="3">
                  <c:v>287</c:v>
                </c:pt>
                <c:pt idx="4">
                  <c:v>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D-4177-8786-C5ABFE743A0C}"/>
            </c:ext>
          </c:extLst>
        </c:ser>
        <c:ser>
          <c:idx val="3"/>
          <c:order val="3"/>
          <c:tx>
            <c:strRef>
              <c:f>'Table 9.7'!$S$12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9.7'!$U$12:$Y$12</c:f>
              <c:numCache>
                <c:formatCode>#,##0</c:formatCode>
                <c:ptCount val="5"/>
                <c:pt idx="1">
                  <c:v>54</c:v>
                </c:pt>
                <c:pt idx="2">
                  <c:v>29</c:v>
                </c:pt>
                <c:pt idx="3">
                  <c:v>51</c:v>
                </c:pt>
                <c:pt idx="4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4D-4177-8786-C5ABFE743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9.61'!$V$8:$Z$8</c:f>
              <c:numCache>
                <c:formatCode>#,##0</c:formatCode>
                <c:ptCount val="5"/>
                <c:pt idx="0">
                  <c:v>46428.39</c:v>
                </c:pt>
                <c:pt idx="1">
                  <c:v>48533.66</c:v>
                </c:pt>
                <c:pt idx="2">
                  <c:v>48233.85</c:v>
                </c:pt>
                <c:pt idx="3">
                  <c:v>48108.28</c:v>
                </c:pt>
                <c:pt idx="4">
                  <c:v>49683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F-4D02-997F-0E903F2214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F-4D02-997F-0E903F221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9.62'!$U$4:$Y$4</c:f>
              <c:numCache>
                <c:formatCode>#,##0</c:formatCode>
                <c:ptCount val="5"/>
                <c:pt idx="1">
                  <c:v>31006</c:v>
                </c:pt>
                <c:pt idx="2">
                  <c:v>31078</c:v>
                </c:pt>
                <c:pt idx="3">
                  <c:v>31217</c:v>
                </c:pt>
                <c:pt idx="4">
                  <c:v>32580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2-492C-AC2D-EB5E7D313BF6}"/>
            </c:ext>
          </c:extLst>
        </c:ser>
        <c:ser>
          <c:idx val="1"/>
          <c:order val="1"/>
          <c:tx>
            <c:strRef>
              <c:f>'Table 9.62'!$S$7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9.62'!$U$7:$Y$7</c:f>
              <c:numCache>
                <c:formatCode>#,##0</c:formatCode>
                <c:ptCount val="5"/>
                <c:pt idx="1">
                  <c:v>22193</c:v>
                </c:pt>
                <c:pt idx="2">
                  <c:v>22117</c:v>
                </c:pt>
                <c:pt idx="3">
                  <c:v>22543</c:v>
                </c:pt>
                <c:pt idx="4">
                  <c:v>22959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2-492C-AC2D-EB5E7D313BF6}"/>
            </c:ext>
          </c:extLst>
        </c:ser>
        <c:ser>
          <c:idx val="2"/>
          <c:order val="2"/>
          <c:tx>
            <c:strRef>
              <c:f>'Table 9.62'!$S$11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9.62'!$U$11:$Y$11</c:f>
              <c:numCache>
                <c:formatCode>#,##0</c:formatCode>
                <c:ptCount val="5"/>
                <c:pt idx="1">
                  <c:v>25925</c:v>
                </c:pt>
                <c:pt idx="2">
                  <c:v>26091</c:v>
                </c:pt>
                <c:pt idx="3">
                  <c:v>26223</c:v>
                </c:pt>
                <c:pt idx="4">
                  <c:v>27343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2-492C-AC2D-EB5E7D313BF6}"/>
            </c:ext>
          </c:extLst>
        </c:ser>
        <c:ser>
          <c:idx val="3"/>
          <c:order val="3"/>
          <c:tx>
            <c:strRef>
              <c:f>'Table 9.62'!$S$12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9.62'!$U$12:$Y$12</c:f>
              <c:numCache>
                <c:formatCode>#,##0</c:formatCode>
                <c:ptCount val="5"/>
                <c:pt idx="1">
                  <c:v>5084</c:v>
                </c:pt>
                <c:pt idx="2">
                  <c:v>4982</c:v>
                </c:pt>
                <c:pt idx="3">
                  <c:v>4993</c:v>
                </c:pt>
                <c:pt idx="4">
                  <c:v>5237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C2-492C-AC2D-EB5E7D313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9.62'!$AB$15:$AB$33</c:f>
              <c:numCache>
                <c:formatCode>0.0%</c:formatCode>
                <c:ptCount val="19"/>
                <c:pt idx="0">
                  <c:v>5.3975445367340662E-2</c:v>
                </c:pt>
                <c:pt idx="1">
                  <c:v>8.4738652571524457E-3</c:v>
                </c:pt>
                <c:pt idx="2">
                  <c:v>6.0100120256173617E-2</c:v>
                </c:pt>
                <c:pt idx="3">
                  <c:v>9.5086276812931733E-3</c:v>
                </c:pt>
                <c:pt idx="4">
                  <c:v>9.4443046116844259E-2</c:v>
                </c:pt>
                <c:pt idx="5">
                  <c:v>3.8621808317252565E-2</c:v>
                </c:pt>
                <c:pt idx="6">
                  <c:v>8.1886064267136502E-2</c:v>
                </c:pt>
                <c:pt idx="7">
                  <c:v>6.586122996895713E-2</c:v>
                </c:pt>
                <c:pt idx="8">
                  <c:v>4.0076069021450347E-2</c:v>
                </c:pt>
                <c:pt idx="9">
                  <c:v>1.4906172218027239E-2</c:v>
                </c:pt>
                <c:pt idx="10">
                  <c:v>2.9924210644069693E-2</c:v>
                </c:pt>
                <c:pt idx="11">
                  <c:v>2.4191067483289985E-2</c:v>
                </c:pt>
                <c:pt idx="12">
                  <c:v>6.1917946136420841E-2</c:v>
                </c:pt>
                <c:pt idx="13">
                  <c:v>7.1957938305786284E-2</c:v>
                </c:pt>
                <c:pt idx="14">
                  <c:v>5.1430489134994546E-2</c:v>
                </c:pt>
                <c:pt idx="15">
                  <c:v>7.0923175881645553E-2</c:v>
                </c:pt>
                <c:pt idx="16">
                  <c:v>0.10437117207819448</c:v>
                </c:pt>
                <c:pt idx="17">
                  <c:v>1.8765556394552116E-2</c:v>
                </c:pt>
                <c:pt idx="18">
                  <c:v>4.5641412870207232E-2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F-47E3-8BF9-596ACD6239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F-47E3-8BF9-596ACD623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9.62'!$Y$44:$Y$60</c:f>
              <c:numCache>
                <c:formatCode>#,##0</c:formatCode>
                <c:ptCount val="17"/>
                <c:pt idx="0">
                  <c:v>39</c:v>
                </c:pt>
                <c:pt idx="1">
                  <c:v>510</c:v>
                </c:pt>
                <c:pt idx="2">
                  <c:v>1068</c:v>
                </c:pt>
                <c:pt idx="3">
                  <c:v>1176</c:v>
                </c:pt>
                <c:pt idx="4">
                  <c:v>1581</c:v>
                </c:pt>
                <c:pt idx="5">
                  <c:v>1368</c:v>
                </c:pt>
                <c:pt idx="6">
                  <c:v>1494</c:v>
                </c:pt>
                <c:pt idx="7">
                  <c:v>1591</c:v>
                </c:pt>
                <c:pt idx="8">
                  <c:v>1633</c:v>
                </c:pt>
                <c:pt idx="9">
                  <c:v>1733</c:v>
                </c:pt>
                <c:pt idx="10">
                  <c:v>1619</c:v>
                </c:pt>
                <c:pt idx="11">
                  <c:v>1343</c:v>
                </c:pt>
                <c:pt idx="12">
                  <c:v>796</c:v>
                </c:pt>
                <c:pt idx="13">
                  <c:v>404</c:v>
                </c:pt>
                <c:pt idx="14">
                  <c:v>194</c:v>
                </c:pt>
                <c:pt idx="15">
                  <c:v>83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7-4645-BD4F-D92D9519BCF7}"/>
            </c:ext>
          </c:extLst>
        </c:ser>
        <c:ser>
          <c:idx val="1"/>
          <c:order val="1"/>
          <c:tx>
            <c:strRef>
              <c:f>'Table 9.62'!$S$62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9.62'!$Y$63:$Y$79</c:f>
              <c:numCache>
                <c:formatCode>#,##0</c:formatCode>
                <c:ptCount val="17"/>
                <c:pt idx="0">
                  <c:v>57</c:v>
                </c:pt>
                <c:pt idx="1">
                  <c:v>544</c:v>
                </c:pt>
                <c:pt idx="2">
                  <c:v>1068</c:v>
                </c:pt>
                <c:pt idx="3">
                  <c:v>1204</c:v>
                </c:pt>
                <c:pt idx="4">
                  <c:v>1332</c:v>
                </c:pt>
                <c:pt idx="5">
                  <c:v>1268</c:v>
                </c:pt>
                <c:pt idx="6">
                  <c:v>1399</c:v>
                </c:pt>
                <c:pt idx="7">
                  <c:v>1451</c:v>
                </c:pt>
                <c:pt idx="8">
                  <c:v>1811</c:v>
                </c:pt>
                <c:pt idx="9">
                  <c:v>1735</c:v>
                </c:pt>
                <c:pt idx="10">
                  <c:v>1625</c:v>
                </c:pt>
                <c:pt idx="11">
                  <c:v>1221</c:v>
                </c:pt>
                <c:pt idx="12">
                  <c:v>627</c:v>
                </c:pt>
                <c:pt idx="13">
                  <c:v>308</c:v>
                </c:pt>
                <c:pt idx="14">
                  <c:v>134</c:v>
                </c:pt>
                <c:pt idx="15">
                  <c:v>57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7-4645-BD4F-D92D9519B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9.62'!$Y$83:$Y$90</c:f>
              <c:numCache>
                <c:formatCode>#,##0</c:formatCode>
                <c:ptCount val="8"/>
                <c:pt idx="0">
                  <c:v>1329</c:v>
                </c:pt>
                <c:pt idx="1">
                  <c:v>1022</c:v>
                </c:pt>
                <c:pt idx="2">
                  <c:v>2203</c:v>
                </c:pt>
                <c:pt idx="3">
                  <c:v>612</c:v>
                </c:pt>
                <c:pt idx="4">
                  <c:v>312</c:v>
                </c:pt>
                <c:pt idx="5">
                  <c:v>479</c:v>
                </c:pt>
                <c:pt idx="6">
                  <c:v>1297</c:v>
                </c:pt>
                <c:pt idx="7">
                  <c:v>1624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A-44F7-9B05-D956C3AA5563}"/>
            </c:ext>
          </c:extLst>
        </c:ser>
        <c:ser>
          <c:idx val="1"/>
          <c:order val="1"/>
          <c:tx>
            <c:strRef>
              <c:f>'Table 9.62'!$S$92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9.62'!$Y$93:$Y$100</c:f>
              <c:numCache>
                <c:formatCode>#,##0</c:formatCode>
                <c:ptCount val="8"/>
                <c:pt idx="0">
                  <c:v>951</c:v>
                </c:pt>
                <c:pt idx="1">
                  <c:v>1824</c:v>
                </c:pt>
                <c:pt idx="2">
                  <c:v>451</c:v>
                </c:pt>
                <c:pt idx="3">
                  <c:v>1776</c:v>
                </c:pt>
                <c:pt idx="4">
                  <c:v>1810</c:v>
                </c:pt>
                <c:pt idx="5">
                  <c:v>934</c:v>
                </c:pt>
                <c:pt idx="6">
                  <c:v>129</c:v>
                </c:pt>
                <c:pt idx="7">
                  <c:v>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0A-44F7-9B05-D956C3AA5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9.62'!$U$8:$Y$8</c:f>
              <c:numCache>
                <c:formatCode>#,##0</c:formatCode>
                <c:ptCount val="5"/>
                <c:pt idx="1">
                  <c:v>41381</c:v>
                </c:pt>
                <c:pt idx="2">
                  <c:v>42242</c:v>
                </c:pt>
                <c:pt idx="3">
                  <c:v>42021.87</c:v>
                </c:pt>
                <c:pt idx="4">
                  <c:v>44492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7-42FF-9B15-41863F183B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17-42FF-9B15-41863F183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9.62'!$V$4:$Z$4</c:f>
              <c:numCache>
                <c:formatCode>#,##0</c:formatCode>
                <c:ptCount val="5"/>
                <c:pt idx="0">
                  <c:v>31006</c:v>
                </c:pt>
                <c:pt idx="1">
                  <c:v>31078</c:v>
                </c:pt>
                <c:pt idx="2">
                  <c:v>31217</c:v>
                </c:pt>
                <c:pt idx="3">
                  <c:v>32580</c:v>
                </c:pt>
                <c:pt idx="4">
                  <c:v>35761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9-4314-BF78-E64532E8DE7F}"/>
            </c:ext>
          </c:extLst>
        </c:ser>
        <c:ser>
          <c:idx val="1"/>
          <c:order val="1"/>
          <c:tx>
            <c:strRef>
              <c:f>'Table 9.62'!$S$7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9.62'!$V$7:$Z$7</c:f>
              <c:numCache>
                <c:formatCode>#,##0</c:formatCode>
                <c:ptCount val="5"/>
                <c:pt idx="0">
                  <c:v>22193</c:v>
                </c:pt>
                <c:pt idx="1">
                  <c:v>22117</c:v>
                </c:pt>
                <c:pt idx="2">
                  <c:v>22543</c:v>
                </c:pt>
                <c:pt idx="3">
                  <c:v>22959</c:v>
                </c:pt>
                <c:pt idx="4">
                  <c:v>24195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B9-4314-BF78-E64532E8DE7F}"/>
            </c:ext>
          </c:extLst>
        </c:ser>
        <c:ser>
          <c:idx val="2"/>
          <c:order val="2"/>
          <c:tx>
            <c:strRef>
              <c:f>'Table 9.62'!$S$11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9.62'!$V$11:$Z$11</c:f>
              <c:numCache>
                <c:formatCode>#,##0</c:formatCode>
                <c:ptCount val="5"/>
                <c:pt idx="0">
                  <c:v>25925</c:v>
                </c:pt>
                <c:pt idx="1">
                  <c:v>26091</c:v>
                </c:pt>
                <c:pt idx="2">
                  <c:v>26223</c:v>
                </c:pt>
                <c:pt idx="3">
                  <c:v>27343</c:v>
                </c:pt>
                <c:pt idx="4">
                  <c:v>30362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B9-4314-BF78-E64532E8DE7F}"/>
            </c:ext>
          </c:extLst>
        </c:ser>
        <c:ser>
          <c:idx val="3"/>
          <c:order val="3"/>
          <c:tx>
            <c:strRef>
              <c:f>'Table 9.62'!$S$12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9.62'!$V$12:$Z$12</c:f>
              <c:numCache>
                <c:formatCode>#,##0</c:formatCode>
                <c:ptCount val="5"/>
                <c:pt idx="0">
                  <c:v>5084</c:v>
                </c:pt>
                <c:pt idx="1">
                  <c:v>4982</c:v>
                </c:pt>
                <c:pt idx="2">
                  <c:v>4993</c:v>
                </c:pt>
                <c:pt idx="3">
                  <c:v>5237</c:v>
                </c:pt>
                <c:pt idx="4">
                  <c:v>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B9-4314-BF78-E64532E8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9.62'!$AB$15:$AB$33</c:f>
              <c:numCache>
                <c:formatCode>0.0%</c:formatCode>
                <c:ptCount val="19"/>
                <c:pt idx="0">
                  <c:v>5.3975445367340662E-2</c:v>
                </c:pt>
                <c:pt idx="1">
                  <c:v>8.4738652571524457E-3</c:v>
                </c:pt>
                <c:pt idx="2">
                  <c:v>6.0100120256173617E-2</c:v>
                </c:pt>
                <c:pt idx="3">
                  <c:v>9.5086276812931733E-3</c:v>
                </c:pt>
                <c:pt idx="4">
                  <c:v>9.4443046116844259E-2</c:v>
                </c:pt>
                <c:pt idx="5">
                  <c:v>3.8621808317252565E-2</c:v>
                </c:pt>
                <c:pt idx="6">
                  <c:v>8.1886064267136502E-2</c:v>
                </c:pt>
                <c:pt idx="7">
                  <c:v>6.586122996895713E-2</c:v>
                </c:pt>
                <c:pt idx="8">
                  <c:v>4.0076069021450347E-2</c:v>
                </c:pt>
                <c:pt idx="9">
                  <c:v>1.4906172218027239E-2</c:v>
                </c:pt>
                <c:pt idx="10">
                  <c:v>2.9924210644069693E-2</c:v>
                </c:pt>
                <c:pt idx="11">
                  <c:v>2.4191067483289985E-2</c:v>
                </c:pt>
                <c:pt idx="12">
                  <c:v>6.1917946136420841E-2</c:v>
                </c:pt>
                <c:pt idx="13">
                  <c:v>7.1957938305786284E-2</c:v>
                </c:pt>
                <c:pt idx="14">
                  <c:v>5.1430489134994546E-2</c:v>
                </c:pt>
                <c:pt idx="15">
                  <c:v>7.0923175881645553E-2</c:v>
                </c:pt>
                <c:pt idx="16">
                  <c:v>0.10437117207819448</c:v>
                </c:pt>
                <c:pt idx="17">
                  <c:v>1.8765556394552116E-2</c:v>
                </c:pt>
                <c:pt idx="18">
                  <c:v>4.5641412870207232E-2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0-4ED3-A487-846062306D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0-4ED3-A487-846062306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9.62'!$Z$44:$Z$60</c:f>
              <c:numCache>
                <c:formatCode>#,##0</c:formatCode>
                <c:ptCount val="17"/>
                <c:pt idx="0">
                  <c:v>73</c:v>
                </c:pt>
                <c:pt idx="1">
                  <c:v>679</c:v>
                </c:pt>
                <c:pt idx="2">
                  <c:v>1192</c:v>
                </c:pt>
                <c:pt idx="3">
                  <c:v>1398</c:v>
                </c:pt>
                <c:pt idx="4">
                  <c:v>1610</c:v>
                </c:pt>
                <c:pt idx="5">
                  <c:v>1526</c:v>
                </c:pt>
                <c:pt idx="6">
                  <c:v>1603</c:v>
                </c:pt>
                <c:pt idx="7">
                  <c:v>1628</c:v>
                </c:pt>
                <c:pt idx="8">
                  <c:v>1755</c:v>
                </c:pt>
                <c:pt idx="9">
                  <c:v>1771</c:v>
                </c:pt>
                <c:pt idx="10">
                  <c:v>1709</c:v>
                </c:pt>
                <c:pt idx="11">
                  <c:v>1452</c:v>
                </c:pt>
                <c:pt idx="12">
                  <c:v>889</c:v>
                </c:pt>
                <c:pt idx="13">
                  <c:v>378</c:v>
                </c:pt>
                <c:pt idx="14">
                  <c:v>235</c:v>
                </c:pt>
                <c:pt idx="15">
                  <c:v>82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2-4F11-BE14-5B2C9A7A3F3E}"/>
            </c:ext>
          </c:extLst>
        </c:ser>
        <c:ser>
          <c:idx val="1"/>
          <c:order val="1"/>
          <c:tx>
            <c:strRef>
              <c:f>'Table 9.62'!$S$62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9.62'!$Z$63:$Z$79</c:f>
              <c:numCache>
                <c:formatCode>#,##0</c:formatCode>
                <c:ptCount val="17"/>
                <c:pt idx="0">
                  <c:v>70</c:v>
                </c:pt>
                <c:pt idx="1">
                  <c:v>759</c:v>
                </c:pt>
                <c:pt idx="2">
                  <c:v>1241</c:v>
                </c:pt>
                <c:pt idx="3">
                  <c:v>1432</c:v>
                </c:pt>
                <c:pt idx="4">
                  <c:v>1425</c:v>
                </c:pt>
                <c:pt idx="5">
                  <c:v>1425</c:v>
                </c:pt>
                <c:pt idx="6">
                  <c:v>1555</c:v>
                </c:pt>
                <c:pt idx="7">
                  <c:v>1624</c:v>
                </c:pt>
                <c:pt idx="8">
                  <c:v>1912</c:v>
                </c:pt>
                <c:pt idx="9">
                  <c:v>1927</c:v>
                </c:pt>
                <c:pt idx="10">
                  <c:v>1751</c:v>
                </c:pt>
                <c:pt idx="11">
                  <c:v>1359</c:v>
                </c:pt>
                <c:pt idx="12">
                  <c:v>693</c:v>
                </c:pt>
                <c:pt idx="13">
                  <c:v>302</c:v>
                </c:pt>
                <c:pt idx="14">
                  <c:v>150</c:v>
                </c:pt>
                <c:pt idx="15">
                  <c:v>61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2-4F11-BE14-5B2C9A7A3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9.62'!$Z$83:$Z$90</c:f>
              <c:numCache>
                <c:formatCode>#,##0</c:formatCode>
                <c:ptCount val="8"/>
                <c:pt idx="0">
                  <c:v>1347</c:v>
                </c:pt>
                <c:pt idx="1">
                  <c:v>1102</c:v>
                </c:pt>
                <c:pt idx="2">
                  <c:v>2376</c:v>
                </c:pt>
                <c:pt idx="3">
                  <c:v>641</c:v>
                </c:pt>
                <c:pt idx="4">
                  <c:v>351</c:v>
                </c:pt>
                <c:pt idx="5">
                  <c:v>489</c:v>
                </c:pt>
                <c:pt idx="6">
                  <c:v>1373</c:v>
                </c:pt>
                <c:pt idx="7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B-4A46-BD87-DBCE9198618A}"/>
            </c:ext>
          </c:extLst>
        </c:ser>
        <c:ser>
          <c:idx val="1"/>
          <c:order val="1"/>
          <c:tx>
            <c:strRef>
              <c:f>'Table 9.62'!$S$92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9.62'!$Z$93:$Z$100</c:f>
              <c:numCache>
                <c:formatCode>#,##0</c:formatCode>
                <c:ptCount val="8"/>
                <c:pt idx="0">
                  <c:v>972</c:v>
                </c:pt>
                <c:pt idx="1">
                  <c:v>1938</c:v>
                </c:pt>
                <c:pt idx="2">
                  <c:v>469</c:v>
                </c:pt>
                <c:pt idx="3">
                  <c:v>1858</c:v>
                </c:pt>
                <c:pt idx="4">
                  <c:v>1933</c:v>
                </c:pt>
                <c:pt idx="5">
                  <c:v>1002</c:v>
                </c:pt>
                <c:pt idx="6">
                  <c:v>143</c:v>
                </c:pt>
                <c:pt idx="7">
                  <c:v>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9B-4A46-BD87-DBCE91986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9.7'!$AB$15:$AB$33</c:f>
              <c:numCache>
                <c:formatCode>0.0%</c:formatCode>
                <c:ptCount val="19"/>
                <c:pt idx="0">
                  <c:v>0.24925816023738873</c:v>
                </c:pt>
                <c:pt idx="1">
                  <c:v>1.483679525222552E-2</c:v>
                </c:pt>
                <c:pt idx="2">
                  <c:v>0</c:v>
                </c:pt>
                <c:pt idx="3">
                  <c:v>1.483679525222552E-2</c:v>
                </c:pt>
                <c:pt idx="4">
                  <c:v>4.7477744807121663E-2</c:v>
                </c:pt>
                <c:pt idx="5">
                  <c:v>8.9020771513353119E-3</c:v>
                </c:pt>
                <c:pt idx="6">
                  <c:v>4.4510385756676561E-2</c:v>
                </c:pt>
                <c:pt idx="7">
                  <c:v>3.2640949554896145E-2</c:v>
                </c:pt>
                <c:pt idx="8">
                  <c:v>6.5281899109792291E-2</c:v>
                </c:pt>
                <c:pt idx="9">
                  <c:v>0</c:v>
                </c:pt>
                <c:pt idx="10">
                  <c:v>2.0771513353115726E-2</c:v>
                </c:pt>
                <c:pt idx="11">
                  <c:v>0</c:v>
                </c:pt>
                <c:pt idx="12">
                  <c:v>2.6706231454005934E-2</c:v>
                </c:pt>
                <c:pt idx="13">
                  <c:v>5.3412462908011868E-2</c:v>
                </c:pt>
                <c:pt idx="14">
                  <c:v>0.19584569732937684</c:v>
                </c:pt>
                <c:pt idx="15">
                  <c:v>6.8249258160237386E-2</c:v>
                </c:pt>
                <c:pt idx="16">
                  <c:v>3.857566765578635E-2</c:v>
                </c:pt>
                <c:pt idx="17">
                  <c:v>2.0771513353115726E-2</c:v>
                </c:pt>
                <c:pt idx="18">
                  <c:v>8.9020771513353119E-3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B-4FF2-B62B-6CAACD1ABB5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B-4FF2-B62B-6CAACD1AB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9.62'!$V$8:$Z$8</c:f>
              <c:numCache>
                <c:formatCode>#,##0</c:formatCode>
                <c:ptCount val="5"/>
                <c:pt idx="0">
                  <c:v>41381</c:v>
                </c:pt>
                <c:pt idx="1">
                  <c:v>42242</c:v>
                </c:pt>
                <c:pt idx="2">
                  <c:v>42021.87</c:v>
                </c:pt>
                <c:pt idx="3">
                  <c:v>44492</c:v>
                </c:pt>
                <c:pt idx="4">
                  <c:v>45047.95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E-415F-9704-8BF4B4C5A2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E-415F-9704-8BF4B4C5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9.63'!$U$4:$Y$4</c:f>
              <c:numCache>
                <c:formatCode>#,##0</c:formatCode>
                <c:ptCount val="5"/>
                <c:pt idx="1">
                  <c:v>16847</c:v>
                </c:pt>
                <c:pt idx="2">
                  <c:v>17037</c:v>
                </c:pt>
                <c:pt idx="3">
                  <c:v>17266</c:v>
                </c:pt>
                <c:pt idx="4">
                  <c:v>18442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F-4C64-912C-99BE57121BAA}"/>
            </c:ext>
          </c:extLst>
        </c:ser>
        <c:ser>
          <c:idx val="1"/>
          <c:order val="1"/>
          <c:tx>
            <c:strRef>
              <c:f>'Table 9.63'!$S$7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9.63'!$U$7:$Y$7</c:f>
              <c:numCache>
                <c:formatCode>#,##0</c:formatCode>
                <c:ptCount val="5"/>
                <c:pt idx="1">
                  <c:v>12238</c:v>
                </c:pt>
                <c:pt idx="2">
                  <c:v>12317</c:v>
                </c:pt>
                <c:pt idx="3">
                  <c:v>12728</c:v>
                </c:pt>
                <c:pt idx="4">
                  <c:v>12996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F-4C64-912C-99BE57121BAA}"/>
            </c:ext>
          </c:extLst>
        </c:ser>
        <c:ser>
          <c:idx val="2"/>
          <c:order val="2"/>
          <c:tx>
            <c:strRef>
              <c:f>'Table 9.63'!$S$11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9.63'!$U$11:$Y$11</c:f>
              <c:numCache>
                <c:formatCode>#,##0</c:formatCode>
                <c:ptCount val="5"/>
                <c:pt idx="1">
                  <c:v>14370</c:v>
                </c:pt>
                <c:pt idx="2">
                  <c:v>14619</c:v>
                </c:pt>
                <c:pt idx="3">
                  <c:v>14731</c:v>
                </c:pt>
                <c:pt idx="4">
                  <c:v>15877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F-4C64-912C-99BE57121BAA}"/>
            </c:ext>
          </c:extLst>
        </c:ser>
        <c:ser>
          <c:idx val="3"/>
          <c:order val="3"/>
          <c:tx>
            <c:strRef>
              <c:f>'Table 9.63'!$S$12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9.63'!$U$12:$Y$12</c:f>
              <c:numCache>
                <c:formatCode>#,##0</c:formatCode>
                <c:ptCount val="5"/>
                <c:pt idx="1">
                  <c:v>2477</c:v>
                </c:pt>
                <c:pt idx="2">
                  <c:v>2420</c:v>
                </c:pt>
                <c:pt idx="3">
                  <c:v>2544</c:v>
                </c:pt>
                <c:pt idx="4">
                  <c:v>2565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8F-4C64-912C-99BE57121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9.63'!$AB$15:$AB$33</c:f>
              <c:numCache>
                <c:formatCode>0.0%</c:formatCode>
                <c:ptCount val="19"/>
                <c:pt idx="0">
                  <c:v>6.1247599822756141E-2</c:v>
                </c:pt>
                <c:pt idx="1">
                  <c:v>1.3391758160602629E-2</c:v>
                </c:pt>
                <c:pt idx="2">
                  <c:v>0.11968883856038599</c:v>
                </c:pt>
                <c:pt idx="3">
                  <c:v>1.1077741125498499E-2</c:v>
                </c:pt>
                <c:pt idx="4">
                  <c:v>7.3506966668307819E-2</c:v>
                </c:pt>
                <c:pt idx="5">
                  <c:v>3.0279159076362562E-2</c:v>
                </c:pt>
                <c:pt idx="6">
                  <c:v>8.2664565998719908E-2</c:v>
                </c:pt>
                <c:pt idx="7">
                  <c:v>6.0755255772733989E-2</c:v>
                </c:pt>
                <c:pt idx="8">
                  <c:v>5.0465265127270939E-2</c:v>
                </c:pt>
                <c:pt idx="9">
                  <c:v>4.6772684752104769E-3</c:v>
                </c:pt>
                <c:pt idx="10">
                  <c:v>2.5404952981143224E-2</c:v>
                </c:pt>
                <c:pt idx="11">
                  <c:v>1.8659839495839693E-2</c:v>
                </c:pt>
                <c:pt idx="12">
                  <c:v>4.1947713061887645E-2</c:v>
                </c:pt>
                <c:pt idx="13">
                  <c:v>8.2172221948697749E-2</c:v>
                </c:pt>
                <c:pt idx="14">
                  <c:v>5.681650337255674E-2</c:v>
                </c:pt>
                <c:pt idx="15">
                  <c:v>6.2133819112796022E-2</c:v>
                </c:pt>
                <c:pt idx="16">
                  <c:v>0.1061001427797745</c:v>
                </c:pt>
                <c:pt idx="17">
                  <c:v>1.3736398995618139E-2</c:v>
                </c:pt>
                <c:pt idx="18">
                  <c:v>3.5301068386588551E-2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6-48FA-8749-CF0CB9489A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6-48FA-8749-CF0CB9489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9.63'!$Y$44:$Y$60</c:f>
              <c:numCache>
                <c:formatCode>#,##0</c:formatCode>
                <c:ptCount val="17"/>
                <c:pt idx="0">
                  <c:v>21</c:v>
                </c:pt>
                <c:pt idx="1">
                  <c:v>249</c:v>
                </c:pt>
                <c:pt idx="2">
                  <c:v>586</c:v>
                </c:pt>
                <c:pt idx="3">
                  <c:v>746</c:v>
                </c:pt>
                <c:pt idx="4">
                  <c:v>982</c:v>
                </c:pt>
                <c:pt idx="5">
                  <c:v>969</c:v>
                </c:pt>
                <c:pt idx="6">
                  <c:v>1091</c:v>
                </c:pt>
                <c:pt idx="7">
                  <c:v>869</c:v>
                </c:pt>
                <c:pt idx="8">
                  <c:v>880</c:v>
                </c:pt>
                <c:pt idx="9">
                  <c:v>987</c:v>
                </c:pt>
                <c:pt idx="10">
                  <c:v>898</c:v>
                </c:pt>
                <c:pt idx="11">
                  <c:v>779</c:v>
                </c:pt>
                <c:pt idx="12">
                  <c:v>403</c:v>
                </c:pt>
                <c:pt idx="13">
                  <c:v>196</c:v>
                </c:pt>
                <c:pt idx="14">
                  <c:v>87</c:v>
                </c:pt>
                <c:pt idx="15">
                  <c:v>34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4-4A47-BB82-C77AFE13FE05}"/>
            </c:ext>
          </c:extLst>
        </c:ser>
        <c:ser>
          <c:idx val="1"/>
          <c:order val="1"/>
          <c:tx>
            <c:strRef>
              <c:f>'Table 9.63'!$S$62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9.63'!$Y$63:$Y$79</c:f>
              <c:numCache>
                <c:formatCode>#,##0</c:formatCode>
                <c:ptCount val="17"/>
                <c:pt idx="0">
                  <c:v>29</c:v>
                </c:pt>
                <c:pt idx="1">
                  <c:v>309</c:v>
                </c:pt>
                <c:pt idx="2">
                  <c:v>573</c:v>
                </c:pt>
                <c:pt idx="3">
                  <c:v>576</c:v>
                </c:pt>
                <c:pt idx="4">
                  <c:v>801</c:v>
                </c:pt>
                <c:pt idx="5">
                  <c:v>858</c:v>
                </c:pt>
                <c:pt idx="6">
                  <c:v>853</c:v>
                </c:pt>
                <c:pt idx="7">
                  <c:v>760</c:v>
                </c:pt>
                <c:pt idx="8">
                  <c:v>921</c:v>
                </c:pt>
                <c:pt idx="9">
                  <c:v>960</c:v>
                </c:pt>
                <c:pt idx="10">
                  <c:v>888</c:v>
                </c:pt>
                <c:pt idx="11">
                  <c:v>618</c:v>
                </c:pt>
                <c:pt idx="12">
                  <c:v>264</c:v>
                </c:pt>
                <c:pt idx="13">
                  <c:v>127</c:v>
                </c:pt>
                <c:pt idx="14">
                  <c:v>56</c:v>
                </c:pt>
                <c:pt idx="15">
                  <c:v>22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64-4A47-BB82-C77AFE13F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9.63'!$Y$83:$Y$90</c:f>
              <c:numCache>
                <c:formatCode>#,##0</c:formatCode>
                <c:ptCount val="8"/>
                <c:pt idx="0">
                  <c:v>596</c:v>
                </c:pt>
                <c:pt idx="1">
                  <c:v>394</c:v>
                </c:pt>
                <c:pt idx="2">
                  <c:v>1291</c:v>
                </c:pt>
                <c:pt idx="3">
                  <c:v>352</c:v>
                </c:pt>
                <c:pt idx="4">
                  <c:v>198</c:v>
                </c:pt>
                <c:pt idx="5">
                  <c:v>268</c:v>
                </c:pt>
                <c:pt idx="6">
                  <c:v>948</c:v>
                </c:pt>
                <c:pt idx="7">
                  <c:v>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8-43B1-97C4-25DDA6703386}"/>
            </c:ext>
          </c:extLst>
        </c:ser>
        <c:ser>
          <c:idx val="1"/>
          <c:order val="1"/>
          <c:tx>
            <c:strRef>
              <c:f>'Table 9.63'!$S$92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9.63'!$Y$93:$Y$100</c:f>
              <c:numCache>
                <c:formatCode>#,##0</c:formatCode>
                <c:ptCount val="8"/>
                <c:pt idx="0">
                  <c:v>468</c:v>
                </c:pt>
                <c:pt idx="1">
                  <c:v>821</c:v>
                </c:pt>
                <c:pt idx="2">
                  <c:v>236</c:v>
                </c:pt>
                <c:pt idx="3">
                  <c:v>1130</c:v>
                </c:pt>
                <c:pt idx="4">
                  <c:v>926</c:v>
                </c:pt>
                <c:pt idx="5">
                  <c:v>526</c:v>
                </c:pt>
                <c:pt idx="6">
                  <c:v>85</c:v>
                </c:pt>
                <c:pt idx="7">
                  <c:v>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A8-43B1-97C4-25DDA6703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9.63'!$U$8:$Y$8</c:f>
              <c:numCache>
                <c:formatCode>#,##0</c:formatCode>
                <c:ptCount val="5"/>
                <c:pt idx="1">
                  <c:v>45172.5</c:v>
                </c:pt>
                <c:pt idx="2">
                  <c:v>46430.03</c:v>
                </c:pt>
                <c:pt idx="3">
                  <c:v>46913.21</c:v>
                </c:pt>
                <c:pt idx="4">
                  <c:v>47637.09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3-4F46-BFBB-FA801E1DCB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3-4F46-BFBB-FA801E1DC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9.63'!$V$4:$Z$4</c:f>
              <c:numCache>
                <c:formatCode>#,##0</c:formatCode>
                <c:ptCount val="5"/>
                <c:pt idx="0">
                  <c:v>16847</c:v>
                </c:pt>
                <c:pt idx="1">
                  <c:v>17037</c:v>
                </c:pt>
                <c:pt idx="2">
                  <c:v>17266</c:v>
                </c:pt>
                <c:pt idx="3">
                  <c:v>18442</c:v>
                </c:pt>
                <c:pt idx="4">
                  <c:v>20309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9-41A8-AE3B-A21DA22BF723}"/>
            </c:ext>
          </c:extLst>
        </c:ser>
        <c:ser>
          <c:idx val="1"/>
          <c:order val="1"/>
          <c:tx>
            <c:strRef>
              <c:f>'Table 9.63'!$S$7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9.63'!$V$7:$Z$7</c:f>
              <c:numCache>
                <c:formatCode>#,##0</c:formatCode>
                <c:ptCount val="5"/>
                <c:pt idx="0">
                  <c:v>12238</c:v>
                </c:pt>
                <c:pt idx="1">
                  <c:v>12317</c:v>
                </c:pt>
                <c:pt idx="2">
                  <c:v>12728</c:v>
                </c:pt>
                <c:pt idx="3">
                  <c:v>12996</c:v>
                </c:pt>
                <c:pt idx="4">
                  <c:v>13851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9-41A8-AE3B-A21DA22BF723}"/>
            </c:ext>
          </c:extLst>
        </c:ser>
        <c:ser>
          <c:idx val="2"/>
          <c:order val="2"/>
          <c:tx>
            <c:strRef>
              <c:f>'Table 9.63'!$S$11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9.63'!$V$11:$Z$11</c:f>
              <c:numCache>
                <c:formatCode>#,##0</c:formatCode>
                <c:ptCount val="5"/>
                <c:pt idx="0">
                  <c:v>14370</c:v>
                </c:pt>
                <c:pt idx="1">
                  <c:v>14619</c:v>
                </c:pt>
                <c:pt idx="2">
                  <c:v>14731</c:v>
                </c:pt>
                <c:pt idx="3">
                  <c:v>15877</c:v>
                </c:pt>
                <c:pt idx="4">
                  <c:v>17634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9-41A8-AE3B-A21DA22BF723}"/>
            </c:ext>
          </c:extLst>
        </c:ser>
        <c:ser>
          <c:idx val="3"/>
          <c:order val="3"/>
          <c:tx>
            <c:strRef>
              <c:f>'Table 9.63'!$S$12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9.63'!$V$12:$Z$12</c:f>
              <c:numCache>
                <c:formatCode>#,##0</c:formatCode>
                <c:ptCount val="5"/>
                <c:pt idx="0">
                  <c:v>2477</c:v>
                </c:pt>
                <c:pt idx="1">
                  <c:v>2420</c:v>
                </c:pt>
                <c:pt idx="2">
                  <c:v>2544</c:v>
                </c:pt>
                <c:pt idx="3">
                  <c:v>2565</c:v>
                </c:pt>
                <c:pt idx="4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49-41A8-AE3B-A21DA22BF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9.63'!$AB$15:$AB$33</c:f>
              <c:numCache>
                <c:formatCode>0.0%</c:formatCode>
                <c:ptCount val="19"/>
                <c:pt idx="0">
                  <c:v>6.1247599822756141E-2</c:v>
                </c:pt>
                <c:pt idx="1">
                  <c:v>1.3391758160602629E-2</c:v>
                </c:pt>
                <c:pt idx="2">
                  <c:v>0.11968883856038599</c:v>
                </c:pt>
                <c:pt idx="3">
                  <c:v>1.1077741125498499E-2</c:v>
                </c:pt>
                <c:pt idx="4">
                  <c:v>7.3506966668307819E-2</c:v>
                </c:pt>
                <c:pt idx="5">
                  <c:v>3.0279159076362562E-2</c:v>
                </c:pt>
                <c:pt idx="6">
                  <c:v>8.2664565998719908E-2</c:v>
                </c:pt>
                <c:pt idx="7">
                  <c:v>6.0755255772733989E-2</c:v>
                </c:pt>
                <c:pt idx="8">
                  <c:v>5.0465265127270939E-2</c:v>
                </c:pt>
                <c:pt idx="9">
                  <c:v>4.6772684752104769E-3</c:v>
                </c:pt>
                <c:pt idx="10">
                  <c:v>2.5404952981143224E-2</c:v>
                </c:pt>
                <c:pt idx="11">
                  <c:v>1.8659839495839693E-2</c:v>
                </c:pt>
                <c:pt idx="12">
                  <c:v>4.1947713061887645E-2</c:v>
                </c:pt>
                <c:pt idx="13">
                  <c:v>8.2172221948697749E-2</c:v>
                </c:pt>
                <c:pt idx="14">
                  <c:v>5.681650337255674E-2</c:v>
                </c:pt>
                <c:pt idx="15">
                  <c:v>6.2133819112796022E-2</c:v>
                </c:pt>
                <c:pt idx="16">
                  <c:v>0.1061001427797745</c:v>
                </c:pt>
                <c:pt idx="17">
                  <c:v>1.3736398995618139E-2</c:v>
                </c:pt>
                <c:pt idx="18">
                  <c:v>3.5301068386588551E-2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B-4F7B-8766-9FE2033FD4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B-4F7B-8766-9FE2033FD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9.63'!$Z$44:$Z$60</c:f>
              <c:numCache>
                <c:formatCode>#,##0</c:formatCode>
                <c:ptCount val="17"/>
                <c:pt idx="0">
                  <c:v>25</c:v>
                </c:pt>
                <c:pt idx="1">
                  <c:v>377</c:v>
                </c:pt>
                <c:pt idx="2">
                  <c:v>660</c:v>
                </c:pt>
                <c:pt idx="3">
                  <c:v>834</c:v>
                </c:pt>
                <c:pt idx="4">
                  <c:v>1002</c:v>
                </c:pt>
                <c:pt idx="5">
                  <c:v>1058</c:v>
                </c:pt>
                <c:pt idx="6">
                  <c:v>1123</c:v>
                </c:pt>
                <c:pt idx="7">
                  <c:v>983</c:v>
                </c:pt>
                <c:pt idx="8">
                  <c:v>957</c:v>
                </c:pt>
                <c:pt idx="9">
                  <c:v>1026</c:v>
                </c:pt>
                <c:pt idx="10">
                  <c:v>999</c:v>
                </c:pt>
                <c:pt idx="11">
                  <c:v>828</c:v>
                </c:pt>
                <c:pt idx="12">
                  <c:v>443</c:v>
                </c:pt>
                <c:pt idx="13">
                  <c:v>185</c:v>
                </c:pt>
                <c:pt idx="14">
                  <c:v>98</c:v>
                </c:pt>
                <c:pt idx="15">
                  <c:v>42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2-4343-A6E8-F93576400EB3}"/>
            </c:ext>
          </c:extLst>
        </c:ser>
        <c:ser>
          <c:idx val="1"/>
          <c:order val="1"/>
          <c:tx>
            <c:strRef>
              <c:f>'Table 9.63'!$S$62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9.63'!$Z$63:$Z$79</c:f>
              <c:numCache>
                <c:formatCode>#,##0</c:formatCode>
                <c:ptCount val="17"/>
                <c:pt idx="0">
                  <c:v>34</c:v>
                </c:pt>
                <c:pt idx="1">
                  <c:v>423</c:v>
                </c:pt>
                <c:pt idx="2">
                  <c:v>743</c:v>
                </c:pt>
                <c:pt idx="3">
                  <c:v>665</c:v>
                </c:pt>
                <c:pt idx="4">
                  <c:v>858</c:v>
                </c:pt>
                <c:pt idx="5">
                  <c:v>905</c:v>
                </c:pt>
                <c:pt idx="6">
                  <c:v>966</c:v>
                </c:pt>
                <c:pt idx="7">
                  <c:v>872</c:v>
                </c:pt>
                <c:pt idx="8">
                  <c:v>885</c:v>
                </c:pt>
                <c:pt idx="9">
                  <c:v>1075</c:v>
                </c:pt>
                <c:pt idx="10">
                  <c:v>946</c:v>
                </c:pt>
                <c:pt idx="11">
                  <c:v>729</c:v>
                </c:pt>
                <c:pt idx="12">
                  <c:v>311</c:v>
                </c:pt>
                <c:pt idx="13">
                  <c:v>123</c:v>
                </c:pt>
                <c:pt idx="14">
                  <c:v>71</c:v>
                </c:pt>
                <c:pt idx="15">
                  <c:v>20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2-4343-A6E8-F93576400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9.63'!$Z$83:$Z$90</c:f>
              <c:numCache>
                <c:formatCode>#,##0</c:formatCode>
                <c:ptCount val="8"/>
                <c:pt idx="0">
                  <c:v>609</c:v>
                </c:pt>
                <c:pt idx="1">
                  <c:v>416</c:v>
                </c:pt>
                <c:pt idx="2">
                  <c:v>1361</c:v>
                </c:pt>
                <c:pt idx="3">
                  <c:v>352</c:v>
                </c:pt>
                <c:pt idx="4">
                  <c:v>204</c:v>
                </c:pt>
                <c:pt idx="5">
                  <c:v>284</c:v>
                </c:pt>
                <c:pt idx="6">
                  <c:v>991</c:v>
                </c:pt>
                <c:pt idx="7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6-4EF8-BA38-25231500E76D}"/>
            </c:ext>
          </c:extLst>
        </c:ser>
        <c:ser>
          <c:idx val="1"/>
          <c:order val="1"/>
          <c:tx>
            <c:strRef>
              <c:f>'Table 9.63'!$S$92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9.63'!$Z$93:$Z$100</c:f>
              <c:numCache>
                <c:formatCode>#,##0</c:formatCode>
                <c:ptCount val="8"/>
                <c:pt idx="0">
                  <c:v>476</c:v>
                </c:pt>
                <c:pt idx="1">
                  <c:v>886</c:v>
                </c:pt>
                <c:pt idx="2">
                  <c:v>253</c:v>
                </c:pt>
                <c:pt idx="3">
                  <c:v>1212</c:v>
                </c:pt>
                <c:pt idx="4">
                  <c:v>1002</c:v>
                </c:pt>
                <c:pt idx="5">
                  <c:v>584</c:v>
                </c:pt>
                <c:pt idx="6">
                  <c:v>99</c:v>
                </c:pt>
                <c:pt idx="7">
                  <c:v>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6-4EF8-BA38-25231500E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32</c:v>
                </c:pt>
                <c:pt idx="5">
                  <c:v>18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15</c:v>
                </c:pt>
                <c:pt idx="10">
                  <c:v>14</c:v>
                </c:pt>
                <c:pt idx="11">
                  <c:v>12</c:v>
                </c:pt>
                <c:pt idx="12">
                  <c:v>12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3-4827-AE4B-D13133AB6A0F}"/>
            </c:ext>
          </c:extLst>
        </c:ser>
        <c:ser>
          <c:idx val="1"/>
          <c:order val="1"/>
          <c:tx>
            <c:strRef>
              <c:f>'Table 9.7'!$S$62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11</c:v>
                </c:pt>
                <c:pt idx="3">
                  <c:v>19</c:v>
                </c:pt>
                <c:pt idx="4">
                  <c:v>18</c:v>
                </c:pt>
                <c:pt idx="5">
                  <c:v>22</c:v>
                </c:pt>
                <c:pt idx="6">
                  <c:v>16</c:v>
                </c:pt>
                <c:pt idx="7">
                  <c:v>8</c:v>
                </c:pt>
                <c:pt idx="8">
                  <c:v>12</c:v>
                </c:pt>
                <c:pt idx="9">
                  <c:v>15</c:v>
                </c:pt>
                <c:pt idx="10">
                  <c:v>8</c:v>
                </c:pt>
                <c:pt idx="11">
                  <c:v>13</c:v>
                </c:pt>
                <c:pt idx="12">
                  <c:v>11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3-4827-AE4B-D13133AB6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9.63'!$V$8:$Z$8</c:f>
              <c:numCache>
                <c:formatCode>#,##0</c:formatCode>
                <c:ptCount val="5"/>
                <c:pt idx="0">
                  <c:v>45172.5</c:v>
                </c:pt>
                <c:pt idx="1">
                  <c:v>46430.03</c:v>
                </c:pt>
                <c:pt idx="2">
                  <c:v>46913.21</c:v>
                </c:pt>
                <c:pt idx="3">
                  <c:v>47637.09</c:v>
                </c:pt>
                <c:pt idx="4">
                  <c:v>47918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6-416E-BC10-4E82CC7F53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76-416E-BC10-4E82CC7F5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9.64'!$U$4:$Y$4</c:f>
              <c:numCache>
                <c:formatCode>#,##0</c:formatCode>
                <c:ptCount val="5"/>
                <c:pt idx="1">
                  <c:v>21445</c:v>
                </c:pt>
                <c:pt idx="2">
                  <c:v>21657</c:v>
                </c:pt>
                <c:pt idx="3">
                  <c:v>21705</c:v>
                </c:pt>
                <c:pt idx="4">
                  <c:v>23178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C-4C01-A741-6A1337C85269}"/>
            </c:ext>
          </c:extLst>
        </c:ser>
        <c:ser>
          <c:idx val="1"/>
          <c:order val="1"/>
          <c:tx>
            <c:strRef>
              <c:f>'Table 9.64'!$S$7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9.64'!$U$7:$Y$7</c:f>
              <c:numCache>
                <c:formatCode>#,##0</c:formatCode>
                <c:ptCount val="5"/>
                <c:pt idx="1">
                  <c:v>15201</c:v>
                </c:pt>
                <c:pt idx="2">
                  <c:v>15107</c:v>
                </c:pt>
                <c:pt idx="3">
                  <c:v>15462</c:v>
                </c:pt>
                <c:pt idx="4">
                  <c:v>15910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CC-4C01-A741-6A1337C85269}"/>
            </c:ext>
          </c:extLst>
        </c:ser>
        <c:ser>
          <c:idx val="2"/>
          <c:order val="2"/>
          <c:tx>
            <c:strRef>
              <c:f>'Table 9.64'!$S$11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9.64'!$U$11:$Y$11</c:f>
              <c:numCache>
                <c:formatCode>#,##0</c:formatCode>
                <c:ptCount val="5"/>
                <c:pt idx="1">
                  <c:v>17596</c:v>
                </c:pt>
                <c:pt idx="2">
                  <c:v>18003</c:v>
                </c:pt>
                <c:pt idx="3">
                  <c:v>17883</c:v>
                </c:pt>
                <c:pt idx="4">
                  <c:v>19277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C-4C01-A741-6A1337C85269}"/>
            </c:ext>
          </c:extLst>
        </c:ser>
        <c:ser>
          <c:idx val="3"/>
          <c:order val="3"/>
          <c:tx>
            <c:strRef>
              <c:f>'Table 9.64'!$S$12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9.64'!$U$12:$Y$12</c:f>
              <c:numCache>
                <c:formatCode>#,##0</c:formatCode>
                <c:ptCount val="5"/>
                <c:pt idx="1">
                  <c:v>3847</c:v>
                </c:pt>
                <c:pt idx="2">
                  <c:v>3656</c:v>
                </c:pt>
                <c:pt idx="3">
                  <c:v>3823</c:v>
                </c:pt>
                <c:pt idx="4">
                  <c:v>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CC-4C01-A741-6A1337C8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9.64'!$AB$15:$AB$33</c:f>
              <c:numCache>
                <c:formatCode>0.0%</c:formatCode>
                <c:ptCount val="19"/>
                <c:pt idx="0">
                  <c:v>9.0744685126391514E-2</c:v>
                </c:pt>
                <c:pt idx="1">
                  <c:v>2.2907205722782622E-2</c:v>
                </c:pt>
                <c:pt idx="2">
                  <c:v>9.3598038821685492E-2</c:v>
                </c:pt>
                <c:pt idx="3">
                  <c:v>1.3221878390869269E-2</c:v>
                </c:pt>
                <c:pt idx="4">
                  <c:v>7.7201302093798982E-2</c:v>
                </c:pt>
                <c:pt idx="5">
                  <c:v>2.3067958043644254E-2</c:v>
                </c:pt>
                <c:pt idx="6">
                  <c:v>9.9626250853996706E-2</c:v>
                </c:pt>
                <c:pt idx="7">
                  <c:v>6.2010207772374711E-2</c:v>
                </c:pt>
                <c:pt idx="8">
                  <c:v>2.7368082626692922E-2</c:v>
                </c:pt>
                <c:pt idx="9">
                  <c:v>3.3757987380942812E-3</c:v>
                </c:pt>
                <c:pt idx="10">
                  <c:v>2.3952095808383235E-2</c:v>
                </c:pt>
                <c:pt idx="11">
                  <c:v>1.7481814893702527E-2</c:v>
                </c:pt>
                <c:pt idx="12">
                  <c:v>3.5928143712574849E-2</c:v>
                </c:pt>
                <c:pt idx="13">
                  <c:v>6.8520676767270833E-2</c:v>
                </c:pt>
                <c:pt idx="14">
                  <c:v>4.8707953221074629E-2</c:v>
                </c:pt>
                <c:pt idx="15">
                  <c:v>6.4823373387453281E-2</c:v>
                </c:pt>
                <c:pt idx="16">
                  <c:v>0.11473696901499016</c:v>
                </c:pt>
                <c:pt idx="17">
                  <c:v>9.8460796527749875E-3</c:v>
                </c:pt>
                <c:pt idx="18">
                  <c:v>3.6008519873005664E-2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E-4B9A-9A38-AAFF6D981A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E-4B9A-9A38-AAFF6D981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9.64'!$Y$44:$Y$60</c:f>
              <c:numCache>
                <c:formatCode>#,##0</c:formatCode>
                <c:ptCount val="17"/>
                <c:pt idx="0">
                  <c:v>29</c:v>
                </c:pt>
                <c:pt idx="1">
                  <c:v>425</c:v>
                </c:pt>
                <c:pt idx="2">
                  <c:v>842</c:v>
                </c:pt>
                <c:pt idx="3">
                  <c:v>1035</c:v>
                </c:pt>
                <c:pt idx="4">
                  <c:v>1383</c:v>
                </c:pt>
                <c:pt idx="5">
                  <c:v>1106</c:v>
                </c:pt>
                <c:pt idx="6">
                  <c:v>1018</c:v>
                </c:pt>
                <c:pt idx="7">
                  <c:v>963</c:v>
                </c:pt>
                <c:pt idx="8">
                  <c:v>1087</c:v>
                </c:pt>
                <c:pt idx="9">
                  <c:v>1154</c:v>
                </c:pt>
                <c:pt idx="10">
                  <c:v>1110</c:v>
                </c:pt>
                <c:pt idx="11">
                  <c:v>889</c:v>
                </c:pt>
                <c:pt idx="12">
                  <c:v>551</c:v>
                </c:pt>
                <c:pt idx="13">
                  <c:v>313</c:v>
                </c:pt>
                <c:pt idx="14">
                  <c:v>146</c:v>
                </c:pt>
                <c:pt idx="15">
                  <c:v>89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3-4A30-8306-7A08E01A8108}"/>
            </c:ext>
          </c:extLst>
        </c:ser>
        <c:ser>
          <c:idx val="1"/>
          <c:order val="1"/>
          <c:tx>
            <c:strRef>
              <c:f>'Table 9.64'!$S$62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9.64'!$Y$63:$Y$79</c:f>
              <c:numCache>
                <c:formatCode>#,##0</c:formatCode>
                <c:ptCount val="17"/>
                <c:pt idx="0">
                  <c:v>34</c:v>
                </c:pt>
                <c:pt idx="1">
                  <c:v>461</c:v>
                </c:pt>
                <c:pt idx="2">
                  <c:v>742</c:v>
                </c:pt>
                <c:pt idx="3">
                  <c:v>905</c:v>
                </c:pt>
                <c:pt idx="4">
                  <c:v>998</c:v>
                </c:pt>
                <c:pt idx="5">
                  <c:v>923</c:v>
                </c:pt>
                <c:pt idx="6">
                  <c:v>935</c:v>
                </c:pt>
                <c:pt idx="7">
                  <c:v>970</c:v>
                </c:pt>
                <c:pt idx="8">
                  <c:v>1110</c:v>
                </c:pt>
                <c:pt idx="9">
                  <c:v>1131</c:v>
                </c:pt>
                <c:pt idx="10">
                  <c:v>1074</c:v>
                </c:pt>
                <c:pt idx="11">
                  <c:v>891</c:v>
                </c:pt>
                <c:pt idx="12">
                  <c:v>436</c:v>
                </c:pt>
                <c:pt idx="13">
                  <c:v>199</c:v>
                </c:pt>
                <c:pt idx="14">
                  <c:v>95</c:v>
                </c:pt>
                <c:pt idx="15">
                  <c:v>52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3-4A30-8306-7A08E01A8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9.64'!$Y$83:$Y$90</c:f>
              <c:numCache>
                <c:formatCode>#,##0</c:formatCode>
                <c:ptCount val="8"/>
                <c:pt idx="0">
                  <c:v>610</c:v>
                </c:pt>
                <c:pt idx="1">
                  <c:v>512</c:v>
                </c:pt>
                <c:pt idx="2">
                  <c:v>1352</c:v>
                </c:pt>
                <c:pt idx="3">
                  <c:v>378</c:v>
                </c:pt>
                <c:pt idx="4">
                  <c:v>183</c:v>
                </c:pt>
                <c:pt idx="5">
                  <c:v>419</c:v>
                </c:pt>
                <c:pt idx="6">
                  <c:v>984</c:v>
                </c:pt>
                <c:pt idx="7">
                  <c:v>1800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C-4098-9122-8BED337320C0}"/>
            </c:ext>
          </c:extLst>
        </c:ser>
        <c:ser>
          <c:idx val="1"/>
          <c:order val="1"/>
          <c:tx>
            <c:strRef>
              <c:f>'Table 9.64'!$S$92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9.64'!$Y$93:$Y$100</c:f>
              <c:numCache>
                <c:formatCode>#,##0</c:formatCode>
                <c:ptCount val="8"/>
                <c:pt idx="0">
                  <c:v>447</c:v>
                </c:pt>
                <c:pt idx="1">
                  <c:v>1133</c:v>
                </c:pt>
                <c:pt idx="2">
                  <c:v>253</c:v>
                </c:pt>
                <c:pt idx="3">
                  <c:v>1378</c:v>
                </c:pt>
                <c:pt idx="4">
                  <c:v>1049</c:v>
                </c:pt>
                <c:pt idx="5">
                  <c:v>833</c:v>
                </c:pt>
                <c:pt idx="6">
                  <c:v>88</c:v>
                </c:pt>
                <c:pt idx="7">
                  <c:v>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C-4098-9122-8BED33732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9.64'!$U$8:$Y$8</c:f>
              <c:numCache>
                <c:formatCode>#,##0</c:formatCode>
                <c:ptCount val="5"/>
                <c:pt idx="1">
                  <c:v>39926.94</c:v>
                </c:pt>
                <c:pt idx="2">
                  <c:v>40269</c:v>
                </c:pt>
                <c:pt idx="3">
                  <c:v>41137.550000000003</c:v>
                </c:pt>
                <c:pt idx="4">
                  <c:v>42907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6-4ACB-BE44-3A7267B899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6-4ACB-BE44-3A7267B89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9.64'!$V$4:$Z$4</c:f>
              <c:numCache>
                <c:formatCode>#,##0</c:formatCode>
                <c:ptCount val="5"/>
                <c:pt idx="0">
                  <c:v>21445</c:v>
                </c:pt>
                <c:pt idx="1">
                  <c:v>21657</c:v>
                </c:pt>
                <c:pt idx="2">
                  <c:v>21705</c:v>
                </c:pt>
                <c:pt idx="3">
                  <c:v>23178</c:v>
                </c:pt>
                <c:pt idx="4">
                  <c:v>24881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7-4018-BC82-576BD3627078}"/>
            </c:ext>
          </c:extLst>
        </c:ser>
        <c:ser>
          <c:idx val="1"/>
          <c:order val="1"/>
          <c:tx>
            <c:strRef>
              <c:f>'Table 9.64'!$S$7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9.64'!$V$7:$Z$7</c:f>
              <c:numCache>
                <c:formatCode>#,##0</c:formatCode>
                <c:ptCount val="5"/>
                <c:pt idx="0">
                  <c:v>15201</c:v>
                </c:pt>
                <c:pt idx="1">
                  <c:v>15107</c:v>
                </c:pt>
                <c:pt idx="2">
                  <c:v>15462</c:v>
                </c:pt>
                <c:pt idx="3">
                  <c:v>15910</c:v>
                </c:pt>
                <c:pt idx="4">
                  <c:v>16630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7-4018-BC82-576BD3627078}"/>
            </c:ext>
          </c:extLst>
        </c:ser>
        <c:ser>
          <c:idx val="2"/>
          <c:order val="2"/>
          <c:tx>
            <c:strRef>
              <c:f>'Table 9.64'!$S$11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9.64'!$V$11:$Z$11</c:f>
              <c:numCache>
                <c:formatCode>#,##0</c:formatCode>
                <c:ptCount val="5"/>
                <c:pt idx="0">
                  <c:v>17596</c:v>
                </c:pt>
                <c:pt idx="1">
                  <c:v>18003</c:v>
                </c:pt>
                <c:pt idx="2">
                  <c:v>17883</c:v>
                </c:pt>
                <c:pt idx="3">
                  <c:v>19277</c:v>
                </c:pt>
                <c:pt idx="4">
                  <c:v>20871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37-4018-BC82-576BD3627078}"/>
            </c:ext>
          </c:extLst>
        </c:ser>
        <c:ser>
          <c:idx val="3"/>
          <c:order val="3"/>
          <c:tx>
            <c:strRef>
              <c:f>'Table 9.64'!$S$12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9.64'!$V$12:$Z$12</c:f>
              <c:numCache>
                <c:formatCode>#,##0</c:formatCode>
                <c:ptCount val="5"/>
                <c:pt idx="0">
                  <c:v>3847</c:v>
                </c:pt>
                <c:pt idx="1">
                  <c:v>3656</c:v>
                </c:pt>
                <c:pt idx="2">
                  <c:v>3823</c:v>
                </c:pt>
                <c:pt idx="3">
                  <c:v>3901</c:v>
                </c:pt>
                <c:pt idx="4">
                  <c:v>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37-4018-BC82-576BD3627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9.64'!$AB$15:$AB$33</c:f>
              <c:numCache>
                <c:formatCode>0.0%</c:formatCode>
                <c:ptCount val="19"/>
                <c:pt idx="0">
                  <c:v>9.0744685126391514E-2</c:v>
                </c:pt>
                <c:pt idx="1">
                  <c:v>2.2907205722782622E-2</c:v>
                </c:pt>
                <c:pt idx="2">
                  <c:v>9.3598038821685492E-2</c:v>
                </c:pt>
                <c:pt idx="3">
                  <c:v>1.3221878390869269E-2</c:v>
                </c:pt>
                <c:pt idx="4">
                  <c:v>7.7201302093798982E-2</c:v>
                </c:pt>
                <c:pt idx="5">
                  <c:v>2.3067958043644254E-2</c:v>
                </c:pt>
                <c:pt idx="6">
                  <c:v>9.9626250853996706E-2</c:v>
                </c:pt>
                <c:pt idx="7">
                  <c:v>6.2010207772374711E-2</c:v>
                </c:pt>
                <c:pt idx="8">
                  <c:v>2.7368082626692922E-2</c:v>
                </c:pt>
                <c:pt idx="9">
                  <c:v>3.3757987380942812E-3</c:v>
                </c:pt>
                <c:pt idx="10">
                  <c:v>2.3952095808383235E-2</c:v>
                </c:pt>
                <c:pt idx="11">
                  <c:v>1.7481814893702527E-2</c:v>
                </c:pt>
                <c:pt idx="12">
                  <c:v>3.5928143712574849E-2</c:v>
                </c:pt>
                <c:pt idx="13">
                  <c:v>6.8520676767270833E-2</c:v>
                </c:pt>
                <c:pt idx="14">
                  <c:v>4.8707953221074629E-2</c:v>
                </c:pt>
                <c:pt idx="15">
                  <c:v>6.4823373387453281E-2</c:v>
                </c:pt>
                <c:pt idx="16">
                  <c:v>0.11473696901499016</c:v>
                </c:pt>
                <c:pt idx="17">
                  <c:v>9.8460796527749875E-3</c:v>
                </c:pt>
                <c:pt idx="18">
                  <c:v>3.6008519873005664E-2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F-4FB7-85A3-41239189D9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F-4FB7-85A3-41239189D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9.64'!$Z$44:$Z$60</c:f>
              <c:numCache>
                <c:formatCode>#,##0</c:formatCode>
                <c:ptCount val="17"/>
                <c:pt idx="0">
                  <c:v>42</c:v>
                </c:pt>
                <c:pt idx="1">
                  <c:v>449</c:v>
                </c:pt>
                <c:pt idx="2">
                  <c:v>860</c:v>
                </c:pt>
                <c:pt idx="3">
                  <c:v>1086</c:v>
                </c:pt>
                <c:pt idx="4">
                  <c:v>1396</c:v>
                </c:pt>
                <c:pt idx="5">
                  <c:v>1229</c:v>
                </c:pt>
                <c:pt idx="6">
                  <c:v>1073</c:v>
                </c:pt>
                <c:pt idx="7">
                  <c:v>1080</c:v>
                </c:pt>
                <c:pt idx="8">
                  <c:v>1128</c:v>
                </c:pt>
                <c:pt idx="9">
                  <c:v>1239</c:v>
                </c:pt>
                <c:pt idx="10">
                  <c:v>1205</c:v>
                </c:pt>
                <c:pt idx="11">
                  <c:v>1034</c:v>
                </c:pt>
                <c:pt idx="12">
                  <c:v>592</c:v>
                </c:pt>
                <c:pt idx="13">
                  <c:v>314</c:v>
                </c:pt>
                <c:pt idx="14">
                  <c:v>153</c:v>
                </c:pt>
                <c:pt idx="15">
                  <c:v>80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8-47C2-ADBC-745526DBC454}"/>
            </c:ext>
          </c:extLst>
        </c:ser>
        <c:ser>
          <c:idx val="1"/>
          <c:order val="1"/>
          <c:tx>
            <c:strRef>
              <c:f>'Table 9.64'!$S$62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9.64'!$Z$63:$Z$79</c:f>
              <c:numCache>
                <c:formatCode>#,##0</c:formatCode>
                <c:ptCount val="17"/>
                <c:pt idx="0">
                  <c:v>48</c:v>
                </c:pt>
                <c:pt idx="1">
                  <c:v>511</c:v>
                </c:pt>
                <c:pt idx="2">
                  <c:v>790</c:v>
                </c:pt>
                <c:pt idx="3">
                  <c:v>888</c:v>
                </c:pt>
                <c:pt idx="4">
                  <c:v>1056</c:v>
                </c:pt>
                <c:pt idx="5">
                  <c:v>1038</c:v>
                </c:pt>
                <c:pt idx="6">
                  <c:v>1021</c:v>
                </c:pt>
                <c:pt idx="7">
                  <c:v>1079</c:v>
                </c:pt>
                <c:pt idx="8">
                  <c:v>1188</c:v>
                </c:pt>
                <c:pt idx="9">
                  <c:v>1228</c:v>
                </c:pt>
                <c:pt idx="10">
                  <c:v>1144</c:v>
                </c:pt>
                <c:pt idx="11">
                  <c:v>984</c:v>
                </c:pt>
                <c:pt idx="12">
                  <c:v>478</c:v>
                </c:pt>
                <c:pt idx="13">
                  <c:v>209</c:v>
                </c:pt>
                <c:pt idx="14">
                  <c:v>109</c:v>
                </c:pt>
                <c:pt idx="15">
                  <c:v>46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8-47C2-ADBC-745526DBC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9.64'!$Z$83:$Z$90</c:f>
              <c:numCache>
                <c:formatCode>#,##0</c:formatCode>
                <c:ptCount val="8"/>
                <c:pt idx="0">
                  <c:v>604</c:v>
                </c:pt>
                <c:pt idx="1">
                  <c:v>503</c:v>
                </c:pt>
                <c:pt idx="2">
                  <c:v>1443</c:v>
                </c:pt>
                <c:pt idx="3">
                  <c:v>416</c:v>
                </c:pt>
                <c:pt idx="4">
                  <c:v>195</c:v>
                </c:pt>
                <c:pt idx="5">
                  <c:v>420</c:v>
                </c:pt>
                <c:pt idx="6">
                  <c:v>1023</c:v>
                </c:pt>
                <c:pt idx="7">
                  <c:v>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B-46C7-9C0A-06AAD40197E2}"/>
            </c:ext>
          </c:extLst>
        </c:ser>
        <c:ser>
          <c:idx val="1"/>
          <c:order val="1"/>
          <c:tx>
            <c:strRef>
              <c:f>'Table 9.64'!$S$92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9.64'!$Z$93:$Z$100</c:f>
              <c:numCache>
                <c:formatCode>#,##0</c:formatCode>
                <c:ptCount val="8"/>
                <c:pt idx="0">
                  <c:v>461</c:v>
                </c:pt>
                <c:pt idx="1">
                  <c:v>1165</c:v>
                </c:pt>
                <c:pt idx="2">
                  <c:v>264</c:v>
                </c:pt>
                <c:pt idx="3">
                  <c:v>1485</c:v>
                </c:pt>
                <c:pt idx="4">
                  <c:v>1083</c:v>
                </c:pt>
                <c:pt idx="5">
                  <c:v>859</c:v>
                </c:pt>
                <c:pt idx="6">
                  <c:v>98</c:v>
                </c:pt>
                <c:pt idx="7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B-46C7-9C0A-06AAD4019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9.7'!$Y$83:$Y$90</c:f>
              <c:numCache>
                <c:formatCode>#,##0</c:formatCode>
                <c:ptCount val="8"/>
                <c:pt idx="0">
                  <c:v>7</c:v>
                </c:pt>
                <c:pt idx="1">
                  <c:v>5</c:v>
                </c:pt>
                <c:pt idx="2">
                  <c:v>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D-44FC-BD8C-882FB3A60E05}"/>
            </c:ext>
          </c:extLst>
        </c:ser>
        <c:ser>
          <c:idx val="1"/>
          <c:order val="1"/>
          <c:tx>
            <c:strRef>
              <c:f>'Table 9.7'!$S$92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9.7'!$Y$93:$Y$100</c:f>
              <c:numCache>
                <c:formatCode>#,##0</c:formatCode>
                <c:ptCount val="8"/>
                <c:pt idx="0">
                  <c:v>18</c:v>
                </c:pt>
                <c:pt idx="1">
                  <c:v>11</c:v>
                </c:pt>
                <c:pt idx="2">
                  <c:v>4</c:v>
                </c:pt>
                <c:pt idx="3">
                  <c:v>9</c:v>
                </c:pt>
                <c:pt idx="4">
                  <c:v>26</c:v>
                </c:pt>
                <c:pt idx="5">
                  <c:v>5</c:v>
                </c:pt>
                <c:pt idx="6">
                  <c:v>4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D-44FC-BD8C-882FB3A60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9.64'!$V$8:$Z$8</c:f>
              <c:numCache>
                <c:formatCode>#,##0</c:formatCode>
                <c:ptCount val="5"/>
                <c:pt idx="0">
                  <c:v>39926.94</c:v>
                </c:pt>
                <c:pt idx="1">
                  <c:v>40269</c:v>
                </c:pt>
                <c:pt idx="2">
                  <c:v>41137.550000000003</c:v>
                </c:pt>
                <c:pt idx="3">
                  <c:v>42907</c:v>
                </c:pt>
                <c:pt idx="4">
                  <c:v>43786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5-4573-81BF-32737B07E0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5-4573-81BF-32737B07E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9.65'!$U$4:$Y$4</c:f>
              <c:numCache>
                <c:formatCode>#,##0</c:formatCode>
                <c:ptCount val="5"/>
                <c:pt idx="1">
                  <c:v>30345</c:v>
                </c:pt>
                <c:pt idx="2">
                  <c:v>29057</c:v>
                </c:pt>
                <c:pt idx="3">
                  <c:v>28016</c:v>
                </c:pt>
                <c:pt idx="4">
                  <c:v>29428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7-497E-8616-6C2CA797B538}"/>
            </c:ext>
          </c:extLst>
        </c:ser>
        <c:ser>
          <c:idx val="1"/>
          <c:order val="1"/>
          <c:tx>
            <c:strRef>
              <c:f>'Table 9.65'!$S$7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9.65'!$U$7:$Y$7</c:f>
              <c:numCache>
                <c:formatCode>#,##0</c:formatCode>
                <c:ptCount val="5"/>
                <c:pt idx="1">
                  <c:v>20191</c:v>
                </c:pt>
                <c:pt idx="2">
                  <c:v>19386</c:v>
                </c:pt>
                <c:pt idx="3">
                  <c:v>19455</c:v>
                </c:pt>
                <c:pt idx="4">
                  <c:v>19456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7-497E-8616-6C2CA797B538}"/>
            </c:ext>
          </c:extLst>
        </c:ser>
        <c:ser>
          <c:idx val="2"/>
          <c:order val="2"/>
          <c:tx>
            <c:strRef>
              <c:f>'Table 9.65'!$S$11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9.65'!$U$11:$Y$11</c:f>
              <c:numCache>
                <c:formatCode>#,##0</c:formatCode>
                <c:ptCount val="5"/>
                <c:pt idx="1">
                  <c:v>25541</c:v>
                </c:pt>
                <c:pt idx="2">
                  <c:v>24552</c:v>
                </c:pt>
                <c:pt idx="3">
                  <c:v>23243</c:v>
                </c:pt>
                <c:pt idx="4">
                  <c:v>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57-497E-8616-6C2CA797B538}"/>
            </c:ext>
          </c:extLst>
        </c:ser>
        <c:ser>
          <c:idx val="3"/>
          <c:order val="3"/>
          <c:tx>
            <c:strRef>
              <c:f>'Table 9.65'!$S$12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9.65'!$U$12:$Y$12</c:f>
              <c:numCache>
                <c:formatCode>#,##0</c:formatCode>
                <c:ptCount val="5"/>
                <c:pt idx="1">
                  <c:v>4805</c:v>
                </c:pt>
                <c:pt idx="2">
                  <c:v>4499</c:v>
                </c:pt>
                <c:pt idx="3">
                  <c:v>4771</c:v>
                </c:pt>
                <c:pt idx="4">
                  <c:v>4776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57-497E-8616-6C2CA797B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9.65'!$AB$15:$AB$33</c:f>
              <c:numCache>
                <c:formatCode>0.0%</c:formatCode>
                <c:ptCount val="19"/>
                <c:pt idx="0">
                  <c:v>9.5356849876948313E-2</c:v>
                </c:pt>
                <c:pt idx="1">
                  <c:v>9.4175553732567686E-3</c:v>
                </c:pt>
                <c:pt idx="2">
                  <c:v>4.7481542247744049E-2</c:v>
                </c:pt>
                <c:pt idx="3">
                  <c:v>5.4470877768662837E-3</c:v>
                </c:pt>
                <c:pt idx="4">
                  <c:v>5.9327317473338803E-2</c:v>
                </c:pt>
                <c:pt idx="5">
                  <c:v>2.8055783429040197E-2</c:v>
                </c:pt>
                <c:pt idx="6">
                  <c:v>0.10474159146841673</c:v>
                </c:pt>
                <c:pt idx="7">
                  <c:v>7.1894995898277275E-2</c:v>
                </c:pt>
                <c:pt idx="8">
                  <c:v>4.6103363412633304E-2</c:v>
                </c:pt>
                <c:pt idx="9">
                  <c:v>3.4782608695652175E-3</c:v>
                </c:pt>
                <c:pt idx="10">
                  <c:v>2.5660377358490565E-2</c:v>
                </c:pt>
                <c:pt idx="11">
                  <c:v>1.6275635767022151E-2</c:v>
                </c:pt>
                <c:pt idx="12">
                  <c:v>4.5512715340442988E-2</c:v>
                </c:pt>
                <c:pt idx="13">
                  <c:v>8.3051681706316646E-2</c:v>
                </c:pt>
                <c:pt idx="14">
                  <c:v>4.1542247744052505E-2</c:v>
                </c:pt>
                <c:pt idx="15">
                  <c:v>6.4872846595570133E-2</c:v>
                </c:pt>
                <c:pt idx="16">
                  <c:v>0.12485643970467597</c:v>
                </c:pt>
                <c:pt idx="17">
                  <c:v>1.2337981952420016E-2</c:v>
                </c:pt>
                <c:pt idx="18">
                  <c:v>3.2190319934372436E-2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FB-894B-339D5222BB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4-4DFB-894B-339D5222B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9.65'!$Y$44:$Y$60</c:f>
              <c:numCache>
                <c:formatCode>#,##0</c:formatCode>
                <c:ptCount val="17"/>
                <c:pt idx="0">
                  <c:v>65</c:v>
                </c:pt>
                <c:pt idx="1">
                  <c:v>521</c:v>
                </c:pt>
                <c:pt idx="2">
                  <c:v>1077</c:v>
                </c:pt>
                <c:pt idx="3">
                  <c:v>1362</c:v>
                </c:pt>
                <c:pt idx="4">
                  <c:v>1718</c:v>
                </c:pt>
                <c:pt idx="5">
                  <c:v>1416</c:v>
                </c:pt>
                <c:pt idx="6">
                  <c:v>1186</c:v>
                </c:pt>
                <c:pt idx="7">
                  <c:v>1158</c:v>
                </c:pt>
                <c:pt idx="8">
                  <c:v>1227</c:v>
                </c:pt>
                <c:pt idx="9">
                  <c:v>1288</c:v>
                </c:pt>
                <c:pt idx="10">
                  <c:v>1337</c:v>
                </c:pt>
                <c:pt idx="11">
                  <c:v>1226</c:v>
                </c:pt>
                <c:pt idx="12">
                  <c:v>741</c:v>
                </c:pt>
                <c:pt idx="13">
                  <c:v>404</c:v>
                </c:pt>
                <c:pt idx="14">
                  <c:v>196</c:v>
                </c:pt>
                <c:pt idx="15">
                  <c:v>83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8-4BFC-81F8-482D4BCCF113}"/>
            </c:ext>
          </c:extLst>
        </c:ser>
        <c:ser>
          <c:idx val="1"/>
          <c:order val="1"/>
          <c:tx>
            <c:strRef>
              <c:f>'Table 9.65'!$S$62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9.65'!$Y$63:$Y$79</c:f>
              <c:numCache>
                <c:formatCode>#,##0</c:formatCode>
                <c:ptCount val="17"/>
                <c:pt idx="0">
                  <c:v>65</c:v>
                </c:pt>
                <c:pt idx="1">
                  <c:v>612</c:v>
                </c:pt>
                <c:pt idx="2">
                  <c:v>923</c:v>
                </c:pt>
                <c:pt idx="3">
                  <c:v>1082</c:v>
                </c:pt>
                <c:pt idx="4">
                  <c:v>1561</c:v>
                </c:pt>
                <c:pt idx="5">
                  <c:v>1230</c:v>
                </c:pt>
                <c:pt idx="6">
                  <c:v>1136</c:v>
                </c:pt>
                <c:pt idx="7">
                  <c:v>1148</c:v>
                </c:pt>
                <c:pt idx="8">
                  <c:v>1374</c:v>
                </c:pt>
                <c:pt idx="9">
                  <c:v>1426</c:v>
                </c:pt>
                <c:pt idx="10">
                  <c:v>1419</c:v>
                </c:pt>
                <c:pt idx="11">
                  <c:v>1191</c:v>
                </c:pt>
                <c:pt idx="12">
                  <c:v>644</c:v>
                </c:pt>
                <c:pt idx="13">
                  <c:v>276</c:v>
                </c:pt>
                <c:pt idx="14">
                  <c:v>105</c:v>
                </c:pt>
                <c:pt idx="15">
                  <c:v>78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8-4BFC-81F8-482D4BCCF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9.65'!$Y$83:$Y$90</c:f>
              <c:numCache>
                <c:formatCode>#,##0</c:formatCode>
                <c:ptCount val="8"/>
                <c:pt idx="0">
                  <c:v>893</c:v>
                </c:pt>
                <c:pt idx="1">
                  <c:v>684</c:v>
                </c:pt>
                <c:pt idx="2">
                  <c:v>1477</c:v>
                </c:pt>
                <c:pt idx="3">
                  <c:v>426</c:v>
                </c:pt>
                <c:pt idx="4">
                  <c:v>252</c:v>
                </c:pt>
                <c:pt idx="5">
                  <c:v>457</c:v>
                </c:pt>
                <c:pt idx="6">
                  <c:v>1342</c:v>
                </c:pt>
                <c:pt idx="7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6-482B-9CFC-706726678AE1}"/>
            </c:ext>
          </c:extLst>
        </c:ser>
        <c:ser>
          <c:idx val="1"/>
          <c:order val="1"/>
          <c:tx>
            <c:strRef>
              <c:f>'Table 9.65'!$S$92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9.65'!$Y$93:$Y$100</c:f>
              <c:numCache>
                <c:formatCode>#,##0</c:formatCode>
                <c:ptCount val="8"/>
                <c:pt idx="0">
                  <c:v>639</c:v>
                </c:pt>
                <c:pt idx="1">
                  <c:v>1359</c:v>
                </c:pt>
                <c:pt idx="2">
                  <c:v>320</c:v>
                </c:pt>
                <c:pt idx="3">
                  <c:v>1516</c:v>
                </c:pt>
                <c:pt idx="4">
                  <c:v>1328</c:v>
                </c:pt>
                <c:pt idx="5">
                  <c:v>899</c:v>
                </c:pt>
                <c:pt idx="6">
                  <c:v>146</c:v>
                </c:pt>
                <c:pt idx="7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36-482B-9CFC-706726678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9.65'!$U$8:$Y$8</c:f>
              <c:numCache>
                <c:formatCode>#,##0</c:formatCode>
                <c:ptCount val="5"/>
                <c:pt idx="1">
                  <c:v>34860</c:v>
                </c:pt>
                <c:pt idx="2">
                  <c:v>35242</c:v>
                </c:pt>
                <c:pt idx="3">
                  <c:v>36162.449999999997</c:v>
                </c:pt>
                <c:pt idx="4">
                  <c:v>37686.25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6-4D48-828B-29F090EFE9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6-4D48-828B-29F090EFE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9.65'!$V$4:$Z$4</c:f>
              <c:numCache>
                <c:formatCode>#,##0</c:formatCode>
                <c:ptCount val="5"/>
                <c:pt idx="0">
                  <c:v>30345</c:v>
                </c:pt>
                <c:pt idx="1">
                  <c:v>29057</c:v>
                </c:pt>
                <c:pt idx="2">
                  <c:v>28016</c:v>
                </c:pt>
                <c:pt idx="3">
                  <c:v>29428</c:v>
                </c:pt>
                <c:pt idx="4">
                  <c:v>30471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7-4104-9596-6DAD746AACF3}"/>
            </c:ext>
          </c:extLst>
        </c:ser>
        <c:ser>
          <c:idx val="1"/>
          <c:order val="1"/>
          <c:tx>
            <c:strRef>
              <c:f>'Table 9.65'!$S$7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9.65'!$V$7:$Z$7</c:f>
              <c:numCache>
                <c:formatCode>#,##0</c:formatCode>
                <c:ptCount val="5"/>
                <c:pt idx="0">
                  <c:v>20191</c:v>
                </c:pt>
                <c:pt idx="1">
                  <c:v>19386</c:v>
                </c:pt>
                <c:pt idx="2">
                  <c:v>19455</c:v>
                </c:pt>
                <c:pt idx="3">
                  <c:v>19456</c:v>
                </c:pt>
                <c:pt idx="4">
                  <c:v>20112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7-4104-9596-6DAD746AACF3}"/>
            </c:ext>
          </c:extLst>
        </c:ser>
        <c:ser>
          <c:idx val="2"/>
          <c:order val="2"/>
          <c:tx>
            <c:strRef>
              <c:f>'Table 9.65'!$S$11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9.65'!$V$11:$Z$11</c:f>
              <c:numCache>
                <c:formatCode>#,##0</c:formatCode>
                <c:ptCount val="5"/>
                <c:pt idx="0">
                  <c:v>25541</c:v>
                </c:pt>
                <c:pt idx="1">
                  <c:v>24552</c:v>
                </c:pt>
                <c:pt idx="2">
                  <c:v>23243</c:v>
                </c:pt>
                <c:pt idx="3">
                  <c:v>24652</c:v>
                </c:pt>
                <c:pt idx="4">
                  <c:v>25551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7-4104-9596-6DAD746AACF3}"/>
            </c:ext>
          </c:extLst>
        </c:ser>
        <c:ser>
          <c:idx val="3"/>
          <c:order val="3"/>
          <c:tx>
            <c:strRef>
              <c:f>'Table 9.65'!$S$12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9.65'!$V$12:$Z$12</c:f>
              <c:numCache>
                <c:formatCode>#,##0</c:formatCode>
                <c:ptCount val="5"/>
                <c:pt idx="0">
                  <c:v>4805</c:v>
                </c:pt>
                <c:pt idx="1">
                  <c:v>4499</c:v>
                </c:pt>
                <c:pt idx="2">
                  <c:v>4771</c:v>
                </c:pt>
                <c:pt idx="3">
                  <c:v>4776</c:v>
                </c:pt>
                <c:pt idx="4">
                  <c:v>4923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47-4104-9596-6DAD746AA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9.65'!$AB$15:$AB$33</c:f>
              <c:numCache>
                <c:formatCode>0.0%</c:formatCode>
                <c:ptCount val="19"/>
                <c:pt idx="0">
                  <c:v>9.5356849876948313E-2</c:v>
                </c:pt>
                <c:pt idx="1">
                  <c:v>9.4175553732567686E-3</c:v>
                </c:pt>
                <c:pt idx="2">
                  <c:v>4.7481542247744049E-2</c:v>
                </c:pt>
                <c:pt idx="3">
                  <c:v>5.4470877768662837E-3</c:v>
                </c:pt>
                <c:pt idx="4">
                  <c:v>5.9327317473338803E-2</c:v>
                </c:pt>
                <c:pt idx="5">
                  <c:v>2.8055783429040197E-2</c:v>
                </c:pt>
                <c:pt idx="6">
                  <c:v>0.10474159146841673</c:v>
                </c:pt>
                <c:pt idx="7">
                  <c:v>7.1894995898277275E-2</c:v>
                </c:pt>
                <c:pt idx="8">
                  <c:v>4.6103363412633304E-2</c:v>
                </c:pt>
                <c:pt idx="9">
                  <c:v>3.4782608695652175E-3</c:v>
                </c:pt>
                <c:pt idx="10">
                  <c:v>2.5660377358490565E-2</c:v>
                </c:pt>
                <c:pt idx="11">
                  <c:v>1.6275635767022151E-2</c:v>
                </c:pt>
                <c:pt idx="12">
                  <c:v>4.5512715340442988E-2</c:v>
                </c:pt>
                <c:pt idx="13">
                  <c:v>8.3051681706316646E-2</c:v>
                </c:pt>
                <c:pt idx="14">
                  <c:v>4.1542247744052505E-2</c:v>
                </c:pt>
                <c:pt idx="15">
                  <c:v>6.4872846595570133E-2</c:v>
                </c:pt>
                <c:pt idx="16">
                  <c:v>0.12485643970467597</c:v>
                </c:pt>
                <c:pt idx="17">
                  <c:v>1.2337981952420016E-2</c:v>
                </c:pt>
                <c:pt idx="18">
                  <c:v>3.2190319934372436E-2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A-425D-972F-BDC937112C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A-425D-972F-BDC937112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9.65'!$Z$44:$Z$60</c:f>
              <c:numCache>
                <c:formatCode>#,##0</c:formatCode>
                <c:ptCount val="17"/>
                <c:pt idx="0">
                  <c:v>84</c:v>
                </c:pt>
                <c:pt idx="1">
                  <c:v>606</c:v>
                </c:pt>
                <c:pt idx="2">
                  <c:v>1002</c:v>
                </c:pt>
                <c:pt idx="3">
                  <c:v>1277</c:v>
                </c:pt>
                <c:pt idx="4">
                  <c:v>1621</c:v>
                </c:pt>
                <c:pt idx="5">
                  <c:v>1521</c:v>
                </c:pt>
                <c:pt idx="6">
                  <c:v>1210</c:v>
                </c:pt>
                <c:pt idx="7">
                  <c:v>1215</c:v>
                </c:pt>
                <c:pt idx="8">
                  <c:v>1215</c:v>
                </c:pt>
                <c:pt idx="9">
                  <c:v>1413</c:v>
                </c:pt>
                <c:pt idx="10">
                  <c:v>1469</c:v>
                </c:pt>
                <c:pt idx="11">
                  <c:v>1260</c:v>
                </c:pt>
                <c:pt idx="12">
                  <c:v>779</c:v>
                </c:pt>
                <c:pt idx="13">
                  <c:v>425</c:v>
                </c:pt>
                <c:pt idx="14">
                  <c:v>215</c:v>
                </c:pt>
                <c:pt idx="15">
                  <c:v>89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A-4898-A3F8-8FA3F9BDD4B4}"/>
            </c:ext>
          </c:extLst>
        </c:ser>
        <c:ser>
          <c:idx val="1"/>
          <c:order val="1"/>
          <c:tx>
            <c:strRef>
              <c:f>'Table 9.65'!$S$62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9.65'!$Z$63:$Z$79</c:f>
              <c:numCache>
                <c:formatCode>#,##0</c:formatCode>
                <c:ptCount val="17"/>
                <c:pt idx="0">
                  <c:v>85</c:v>
                </c:pt>
                <c:pt idx="1">
                  <c:v>638</c:v>
                </c:pt>
                <c:pt idx="2">
                  <c:v>960</c:v>
                </c:pt>
                <c:pt idx="3">
                  <c:v>1120</c:v>
                </c:pt>
                <c:pt idx="4">
                  <c:v>1387</c:v>
                </c:pt>
                <c:pt idx="5">
                  <c:v>1315</c:v>
                </c:pt>
                <c:pt idx="6">
                  <c:v>1256</c:v>
                </c:pt>
                <c:pt idx="7">
                  <c:v>1230</c:v>
                </c:pt>
                <c:pt idx="8">
                  <c:v>1427</c:v>
                </c:pt>
                <c:pt idx="9">
                  <c:v>1563</c:v>
                </c:pt>
                <c:pt idx="10">
                  <c:v>1497</c:v>
                </c:pt>
                <c:pt idx="11">
                  <c:v>1285</c:v>
                </c:pt>
                <c:pt idx="12">
                  <c:v>670</c:v>
                </c:pt>
                <c:pt idx="13">
                  <c:v>332</c:v>
                </c:pt>
                <c:pt idx="14">
                  <c:v>123</c:v>
                </c:pt>
                <c:pt idx="15">
                  <c:v>71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A-4898-A3F8-8FA3F9BDD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9.65'!$Z$83:$Z$90</c:f>
              <c:numCache>
                <c:formatCode>#,##0</c:formatCode>
                <c:ptCount val="8"/>
                <c:pt idx="0">
                  <c:v>929</c:v>
                </c:pt>
                <c:pt idx="1">
                  <c:v>683</c:v>
                </c:pt>
                <c:pt idx="2">
                  <c:v>1524</c:v>
                </c:pt>
                <c:pt idx="3">
                  <c:v>457</c:v>
                </c:pt>
                <c:pt idx="4">
                  <c:v>272</c:v>
                </c:pt>
                <c:pt idx="5">
                  <c:v>461</c:v>
                </c:pt>
                <c:pt idx="6">
                  <c:v>1365</c:v>
                </c:pt>
                <c:pt idx="7">
                  <c:v>2087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BC2-8D56-09D636624B29}"/>
            </c:ext>
          </c:extLst>
        </c:ser>
        <c:ser>
          <c:idx val="1"/>
          <c:order val="1"/>
          <c:tx>
            <c:strRef>
              <c:f>'Table 9.65'!$S$92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9.65'!$Z$93:$Z$100</c:f>
              <c:numCache>
                <c:formatCode>#,##0</c:formatCode>
                <c:ptCount val="8"/>
                <c:pt idx="0">
                  <c:v>664</c:v>
                </c:pt>
                <c:pt idx="1">
                  <c:v>1438</c:v>
                </c:pt>
                <c:pt idx="2">
                  <c:v>320</c:v>
                </c:pt>
                <c:pt idx="3">
                  <c:v>1623</c:v>
                </c:pt>
                <c:pt idx="4">
                  <c:v>1366</c:v>
                </c:pt>
                <c:pt idx="5">
                  <c:v>941</c:v>
                </c:pt>
                <c:pt idx="6">
                  <c:v>151</c:v>
                </c:pt>
                <c:pt idx="7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BC2-8D56-09D636624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9.7'!$U$8:$Y$8</c:f>
              <c:numCache>
                <c:formatCode>#,##0</c:formatCode>
                <c:ptCount val="5"/>
                <c:pt idx="1">
                  <c:v>43678</c:v>
                </c:pt>
                <c:pt idx="2">
                  <c:v>46073.5</c:v>
                </c:pt>
                <c:pt idx="3">
                  <c:v>48056.27</c:v>
                </c:pt>
                <c:pt idx="4">
                  <c:v>52221.87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9-4EB2-8968-D270FF8A86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9-4EB2-8968-D270FF8A8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9.65'!$V$8:$Z$8</c:f>
              <c:numCache>
                <c:formatCode>#,##0</c:formatCode>
                <c:ptCount val="5"/>
                <c:pt idx="0">
                  <c:v>34860</c:v>
                </c:pt>
                <c:pt idx="1">
                  <c:v>35242</c:v>
                </c:pt>
                <c:pt idx="2">
                  <c:v>36162.449999999997</c:v>
                </c:pt>
                <c:pt idx="3">
                  <c:v>37686.25</c:v>
                </c:pt>
                <c:pt idx="4">
                  <c:v>38973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9-4150-8695-30F1DD4134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9-4150-8695-30F1DD413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9.66'!$U$4:$Y$4</c:f>
              <c:numCache>
                <c:formatCode>#,##0</c:formatCode>
                <c:ptCount val="5"/>
                <c:pt idx="1">
                  <c:v>244203</c:v>
                </c:pt>
                <c:pt idx="2">
                  <c:v>252582</c:v>
                </c:pt>
                <c:pt idx="3">
                  <c:v>257850</c:v>
                </c:pt>
                <c:pt idx="4">
                  <c:v>280756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4-46EE-8018-888E0E0F0EC0}"/>
            </c:ext>
          </c:extLst>
        </c:ser>
        <c:ser>
          <c:idx val="1"/>
          <c:order val="1"/>
          <c:tx>
            <c:strRef>
              <c:f>'Table 9.66'!$S$7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9.66'!$U$7:$Y$7</c:f>
              <c:numCache>
                <c:formatCode>#,##0</c:formatCode>
                <c:ptCount val="5"/>
                <c:pt idx="1">
                  <c:v>172075</c:v>
                </c:pt>
                <c:pt idx="2">
                  <c:v>177083</c:v>
                </c:pt>
                <c:pt idx="3">
                  <c:v>183982</c:v>
                </c:pt>
                <c:pt idx="4">
                  <c:v>191221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4-46EE-8018-888E0E0F0EC0}"/>
            </c:ext>
          </c:extLst>
        </c:ser>
        <c:ser>
          <c:idx val="2"/>
          <c:order val="2"/>
          <c:tx>
            <c:strRef>
              <c:f>'Table 9.66'!$S$11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9.66'!$U$11:$Y$11</c:f>
              <c:numCache>
                <c:formatCode>#,##0</c:formatCode>
                <c:ptCount val="5"/>
                <c:pt idx="1">
                  <c:v>214547</c:v>
                </c:pt>
                <c:pt idx="2">
                  <c:v>221978</c:v>
                </c:pt>
                <c:pt idx="3">
                  <c:v>226243</c:v>
                </c:pt>
                <c:pt idx="4">
                  <c:v>247461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4-46EE-8018-888E0E0F0EC0}"/>
            </c:ext>
          </c:extLst>
        </c:ser>
        <c:ser>
          <c:idx val="3"/>
          <c:order val="3"/>
          <c:tx>
            <c:strRef>
              <c:f>'Table 9.66'!$S$12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9.66'!$U$12:$Y$12</c:f>
              <c:numCache>
                <c:formatCode>#,##0</c:formatCode>
                <c:ptCount val="5"/>
                <c:pt idx="1">
                  <c:v>29657</c:v>
                </c:pt>
                <c:pt idx="2">
                  <c:v>30601</c:v>
                </c:pt>
                <c:pt idx="3">
                  <c:v>31606</c:v>
                </c:pt>
                <c:pt idx="4">
                  <c:v>33295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94-46EE-8018-888E0E0F0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9.66'!$AB$15:$AB$33</c:f>
              <c:numCache>
                <c:formatCode>0.0%</c:formatCode>
                <c:ptCount val="19"/>
                <c:pt idx="0">
                  <c:v>1.3491079836514907E-2</c:v>
                </c:pt>
                <c:pt idx="1">
                  <c:v>1.1293803940858006E-2</c:v>
                </c:pt>
                <c:pt idx="2">
                  <c:v>4.324329571968067E-2</c:v>
                </c:pt>
                <c:pt idx="3">
                  <c:v>6.6986172371278144E-3</c:v>
                </c:pt>
                <c:pt idx="4">
                  <c:v>9.7524747669237161E-2</c:v>
                </c:pt>
                <c:pt idx="5">
                  <c:v>2.6807413136409088E-2</c:v>
                </c:pt>
                <c:pt idx="6">
                  <c:v>9.8036043091201508E-2</c:v>
                </c:pt>
                <c:pt idx="7">
                  <c:v>9.4602597251301698E-2</c:v>
                </c:pt>
                <c:pt idx="8">
                  <c:v>2.839307615389345E-2</c:v>
                </c:pt>
                <c:pt idx="9">
                  <c:v>8.863532663040137E-3</c:v>
                </c:pt>
                <c:pt idx="10">
                  <c:v>4.0667402328012192E-2</c:v>
                </c:pt>
                <c:pt idx="11">
                  <c:v>2.5665088554425456E-2</c:v>
                </c:pt>
                <c:pt idx="12">
                  <c:v>7.1633135826599664E-2</c:v>
                </c:pt>
                <c:pt idx="13">
                  <c:v>7.9600283477714959E-2</c:v>
                </c:pt>
                <c:pt idx="14">
                  <c:v>3.390406415139522E-2</c:v>
                </c:pt>
                <c:pt idx="15">
                  <c:v>7.4917723505674411E-2</c:v>
                </c:pt>
                <c:pt idx="16">
                  <c:v>0.15442739766810454</c:v>
                </c:pt>
                <c:pt idx="17">
                  <c:v>2.0836906468534297E-2</c:v>
                </c:pt>
                <c:pt idx="18">
                  <c:v>4.1987709493591006E-2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D-4B96-B7EC-F0719AD076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3D-4B96-B7EC-F0719AD07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9.66'!$Y$44:$Y$60</c:f>
              <c:numCache>
                <c:formatCode>#,##0</c:formatCode>
                <c:ptCount val="17"/>
                <c:pt idx="0">
                  <c:v>371</c:v>
                </c:pt>
                <c:pt idx="1">
                  <c:v>4356</c:v>
                </c:pt>
                <c:pt idx="2">
                  <c:v>9073</c:v>
                </c:pt>
                <c:pt idx="3">
                  <c:v>11595</c:v>
                </c:pt>
                <c:pt idx="4">
                  <c:v>14841</c:v>
                </c:pt>
                <c:pt idx="5">
                  <c:v>14809</c:v>
                </c:pt>
                <c:pt idx="6">
                  <c:v>14459</c:v>
                </c:pt>
                <c:pt idx="7">
                  <c:v>13254</c:v>
                </c:pt>
                <c:pt idx="8">
                  <c:v>13736</c:v>
                </c:pt>
                <c:pt idx="9">
                  <c:v>12780</c:v>
                </c:pt>
                <c:pt idx="10">
                  <c:v>11046</c:v>
                </c:pt>
                <c:pt idx="11">
                  <c:v>8820</c:v>
                </c:pt>
                <c:pt idx="12">
                  <c:v>4752</c:v>
                </c:pt>
                <c:pt idx="13">
                  <c:v>2054</c:v>
                </c:pt>
                <c:pt idx="14">
                  <c:v>734</c:v>
                </c:pt>
                <c:pt idx="15">
                  <c:v>299</c:v>
                </c:pt>
                <c:pt idx="16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C-4282-A555-FE58631B1ACF}"/>
            </c:ext>
          </c:extLst>
        </c:ser>
        <c:ser>
          <c:idx val="1"/>
          <c:order val="1"/>
          <c:tx>
            <c:strRef>
              <c:f>'Table 9.66'!$S$62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9.66'!$Y$63:$Y$79</c:f>
              <c:numCache>
                <c:formatCode>#,##0</c:formatCode>
                <c:ptCount val="17"/>
                <c:pt idx="0">
                  <c:v>462</c:v>
                </c:pt>
                <c:pt idx="1">
                  <c:v>5307</c:v>
                </c:pt>
                <c:pt idx="2">
                  <c:v>10022</c:v>
                </c:pt>
                <c:pt idx="3">
                  <c:v>13141</c:v>
                </c:pt>
                <c:pt idx="4">
                  <c:v>14917</c:v>
                </c:pt>
                <c:pt idx="5">
                  <c:v>14430</c:v>
                </c:pt>
                <c:pt idx="6">
                  <c:v>14288</c:v>
                </c:pt>
                <c:pt idx="7">
                  <c:v>13476</c:v>
                </c:pt>
                <c:pt idx="8">
                  <c:v>14883</c:v>
                </c:pt>
                <c:pt idx="9">
                  <c:v>14008</c:v>
                </c:pt>
                <c:pt idx="10">
                  <c:v>12705</c:v>
                </c:pt>
                <c:pt idx="11">
                  <c:v>8908</c:v>
                </c:pt>
                <c:pt idx="12">
                  <c:v>4178</c:v>
                </c:pt>
                <c:pt idx="13">
                  <c:v>1490</c:v>
                </c:pt>
                <c:pt idx="14">
                  <c:v>514</c:v>
                </c:pt>
                <c:pt idx="15">
                  <c:v>283</c:v>
                </c:pt>
                <c:pt idx="16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C-4282-A555-FE58631B1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9.66'!$Y$83:$Y$90</c:f>
              <c:numCache>
                <c:formatCode>#,##0</c:formatCode>
                <c:ptCount val="8"/>
                <c:pt idx="0">
                  <c:v>11771</c:v>
                </c:pt>
                <c:pt idx="1">
                  <c:v>12594</c:v>
                </c:pt>
                <c:pt idx="2">
                  <c:v>18845</c:v>
                </c:pt>
                <c:pt idx="3">
                  <c:v>6313</c:v>
                </c:pt>
                <c:pt idx="4">
                  <c:v>3403</c:v>
                </c:pt>
                <c:pt idx="5">
                  <c:v>5664</c:v>
                </c:pt>
                <c:pt idx="6">
                  <c:v>6907</c:v>
                </c:pt>
                <c:pt idx="7">
                  <c:v>10383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6-40FF-AA8F-F11BDC9DE826}"/>
            </c:ext>
          </c:extLst>
        </c:ser>
        <c:ser>
          <c:idx val="1"/>
          <c:order val="1"/>
          <c:tx>
            <c:strRef>
              <c:f>'Table 9.66'!$S$92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9.66'!$Y$93:$Y$100</c:f>
              <c:numCache>
                <c:formatCode>#,##0</c:formatCode>
                <c:ptCount val="8"/>
                <c:pt idx="0">
                  <c:v>8854</c:v>
                </c:pt>
                <c:pt idx="1">
                  <c:v>19820</c:v>
                </c:pt>
                <c:pt idx="2">
                  <c:v>3389</c:v>
                </c:pt>
                <c:pt idx="3">
                  <c:v>16404</c:v>
                </c:pt>
                <c:pt idx="4">
                  <c:v>16086</c:v>
                </c:pt>
                <c:pt idx="5">
                  <c:v>10024</c:v>
                </c:pt>
                <c:pt idx="6">
                  <c:v>855</c:v>
                </c:pt>
                <c:pt idx="7">
                  <c:v>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6-40FF-AA8F-F11BDC9DE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9.66'!$U$8:$Y$8</c:f>
              <c:numCache>
                <c:formatCode>#,##0</c:formatCode>
                <c:ptCount val="5"/>
                <c:pt idx="1">
                  <c:v>40286</c:v>
                </c:pt>
                <c:pt idx="2">
                  <c:v>41456.35</c:v>
                </c:pt>
                <c:pt idx="3">
                  <c:v>41514.089999999997</c:v>
                </c:pt>
                <c:pt idx="4">
                  <c:v>43149.4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3-4CB2-84C6-4D1698C76C4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D3-4CB2-84C6-4D1698C76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9.66'!$V$4:$Z$4</c:f>
              <c:numCache>
                <c:formatCode>#,##0</c:formatCode>
                <c:ptCount val="5"/>
                <c:pt idx="0">
                  <c:v>244203</c:v>
                </c:pt>
                <c:pt idx="1">
                  <c:v>252582</c:v>
                </c:pt>
                <c:pt idx="2">
                  <c:v>257850</c:v>
                </c:pt>
                <c:pt idx="3">
                  <c:v>280756</c:v>
                </c:pt>
                <c:pt idx="4">
                  <c:v>309019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2-46CD-B4AF-99620D451306}"/>
            </c:ext>
          </c:extLst>
        </c:ser>
        <c:ser>
          <c:idx val="1"/>
          <c:order val="1"/>
          <c:tx>
            <c:strRef>
              <c:f>'Table 9.66'!$S$7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9.66'!$V$7:$Z$7</c:f>
              <c:numCache>
                <c:formatCode>#,##0</c:formatCode>
                <c:ptCount val="5"/>
                <c:pt idx="0">
                  <c:v>172075</c:v>
                </c:pt>
                <c:pt idx="1">
                  <c:v>177083</c:v>
                </c:pt>
                <c:pt idx="2">
                  <c:v>183982</c:v>
                </c:pt>
                <c:pt idx="3">
                  <c:v>191221</c:v>
                </c:pt>
                <c:pt idx="4">
                  <c:v>201207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2-46CD-B4AF-99620D451306}"/>
            </c:ext>
          </c:extLst>
        </c:ser>
        <c:ser>
          <c:idx val="2"/>
          <c:order val="2"/>
          <c:tx>
            <c:strRef>
              <c:f>'Table 9.66'!$S$11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9.66'!$V$11:$Z$11</c:f>
              <c:numCache>
                <c:formatCode>#,##0</c:formatCode>
                <c:ptCount val="5"/>
                <c:pt idx="0">
                  <c:v>214547</c:v>
                </c:pt>
                <c:pt idx="1">
                  <c:v>221978</c:v>
                </c:pt>
                <c:pt idx="2">
                  <c:v>226243</c:v>
                </c:pt>
                <c:pt idx="3">
                  <c:v>247461</c:v>
                </c:pt>
                <c:pt idx="4">
                  <c:v>274540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2-46CD-B4AF-99620D451306}"/>
            </c:ext>
          </c:extLst>
        </c:ser>
        <c:ser>
          <c:idx val="3"/>
          <c:order val="3"/>
          <c:tx>
            <c:strRef>
              <c:f>'Table 9.66'!$S$12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9.66'!$V$12:$Z$12</c:f>
              <c:numCache>
                <c:formatCode>#,##0</c:formatCode>
                <c:ptCount val="5"/>
                <c:pt idx="0">
                  <c:v>29657</c:v>
                </c:pt>
                <c:pt idx="1">
                  <c:v>30601</c:v>
                </c:pt>
                <c:pt idx="2">
                  <c:v>31606</c:v>
                </c:pt>
                <c:pt idx="3">
                  <c:v>33295</c:v>
                </c:pt>
                <c:pt idx="4">
                  <c:v>34479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92-46CD-B4AF-99620D451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9.66'!$AB$15:$AB$33</c:f>
              <c:numCache>
                <c:formatCode>0.0%</c:formatCode>
                <c:ptCount val="19"/>
                <c:pt idx="0">
                  <c:v>1.3491079836514907E-2</c:v>
                </c:pt>
                <c:pt idx="1">
                  <c:v>1.1293803940858006E-2</c:v>
                </c:pt>
                <c:pt idx="2">
                  <c:v>4.324329571968067E-2</c:v>
                </c:pt>
                <c:pt idx="3">
                  <c:v>6.6986172371278144E-3</c:v>
                </c:pt>
                <c:pt idx="4">
                  <c:v>9.7524747669237161E-2</c:v>
                </c:pt>
                <c:pt idx="5">
                  <c:v>2.6807413136409088E-2</c:v>
                </c:pt>
                <c:pt idx="6">
                  <c:v>9.8036043091201508E-2</c:v>
                </c:pt>
                <c:pt idx="7">
                  <c:v>9.4602597251301698E-2</c:v>
                </c:pt>
                <c:pt idx="8">
                  <c:v>2.839307615389345E-2</c:v>
                </c:pt>
                <c:pt idx="9">
                  <c:v>8.863532663040137E-3</c:v>
                </c:pt>
                <c:pt idx="10">
                  <c:v>4.0667402328012192E-2</c:v>
                </c:pt>
                <c:pt idx="11">
                  <c:v>2.5665088554425456E-2</c:v>
                </c:pt>
                <c:pt idx="12">
                  <c:v>7.1633135826599664E-2</c:v>
                </c:pt>
                <c:pt idx="13">
                  <c:v>7.9600283477714959E-2</c:v>
                </c:pt>
                <c:pt idx="14">
                  <c:v>3.390406415139522E-2</c:v>
                </c:pt>
                <c:pt idx="15">
                  <c:v>7.4917723505674411E-2</c:v>
                </c:pt>
                <c:pt idx="16">
                  <c:v>0.15442739766810454</c:v>
                </c:pt>
                <c:pt idx="17">
                  <c:v>2.0836906468534297E-2</c:v>
                </c:pt>
                <c:pt idx="18">
                  <c:v>4.1987709493591006E-2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6-4266-A579-D21E68A77A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6-4266-A579-D21E68A77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9.66'!$Z$44:$Z$60</c:f>
              <c:numCache>
                <c:formatCode>#,##0</c:formatCode>
                <c:ptCount val="17"/>
                <c:pt idx="0">
                  <c:v>552</c:v>
                </c:pt>
                <c:pt idx="1">
                  <c:v>5862</c:v>
                </c:pt>
                <c:pt idx="2">
                  <c:v>10194</c:v>
                </c:pt>
                <c:pt idx="3">
                  <c:v>12719</c:v>
                </c:pt>
                <c:pt idx="4">
                  <c:v>16151</c:v>
                </c:pt>
                <c:pt idx="5">
                  <c:v>16093</c:v>
                </c:pt>
                <c:pt idx="6">
                  <c:v>15620</c:v>
                </c:pt>
                <c:pt idx="7">
                  <c:v>14645</c:v>
                </c:pt>
                <c:pt idx="8">
                  <c:v>13980</c:v>
                </c:pt>
                <c:pt idx="9">
                  <c:v>13776</c:v>
                </c:pt>
                <c:pt idx="10">
                  <c:v>11405</c:v>
                </c:pt>
                <c:pt idx="11">
                  <c:v>9389</c:v>
                </c:pt>
                <c:pt idx="12">
                  <c:v>5151</c:v>
                </c:pt>
                <c:pt idx="13">
                  <c:v>2139</c:v>
                </c:pt>
                <c:pt idx="14">
                  <c:v>859</c:v>
                </c:pt>
                <c:pt idx="15">
                  <c:v>303</c:v>
                </c:pt>
                <c:pt idx="16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D-44E1-822C-8069255DE449}"/>
            </c:ext>
          </c:extLst>
        </c:ser>
        <c:ser>
          <c:idx val="1"/>
          <c:order val="1"/>
          <c:tx>
            <c:strRef>
              <c:f>'Table 9.66'!$S$62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9.66'!$Z$63:$Z$79</c:f>
              <c:numCache>
                <c:formatCode>#,##0</c:formatCode>
                <c:ptCount val="17"/>
                <c:pt idx="0">
                  <c:v>657</c:v>
                </c:pt>
                <c:pt idx="1">
                  <c:v>6687</c:v>
                </c:pt>
                <c:pt idx="2">
                  <c:v>11646</c:v>
                </c:pt>
                <c:pt idx="3">
                  <c:v>14719</c:v>
                </c:pt>
                <c:pt idx="4">
                  <c:v>16626</c:v>
                </c:pt>
                <c:pt idx="5">
                  <c:v>16180</c:v>
                </c:pt>
                <c:pt idx="6">
                  <c:v>15760</c:v>
                </c:pt>
                <c:pt idx="7">
                  <c:v>15211</c:v>
                </c:pt>
                <c:pt idx="8">
                  <c:v>15630</c:v>
                </c:pt>
                <c:pt idx="9">
                  <c:v>15657</c:v>
                </c:pt>
                <c:pt idx="10">
                  <c:v>13494</c:v>
                </c:pt>
                <c:pt idx="11">
                  <c:v>9864</c:v>
                </c:pt>
                <c:pt idx="12">
                  <c:v>4700</c:v>
                </c:pt>
                <c:pt idx="13">
                  <c:v>1605</c:v>
                </c:pt>
                <c:pt idx="14">
                  <c:v>612</c:v>
                </c:pt>
                <c:pt idx="15">
                  <c:v>301</c:v>
                </c:pt>
                <c:pt idx="16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2D-44E1-822C-8069255D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9.66'!$Z$83:$Z$90</c:f>
              <c:numCache>
                <c:formatCode>#,##0</c:formatCode>
                <c:ptCount val="8"/>
                <c:pt idx="0">
                  <c:v>12192</c:v>
                </c:pt>
                <c:pt idx="1">
                  <c:v>13504</c:v>
                </c:pt>
                <c:pt idx="2">
                  <c:v>19793</c:v>
                </c:pt>
                <c:pt idx="3">
                  <c:v>6779</c:v>
                </c:pt>
                <c:pt idx="4">
                  <c:v>3618</c:v>
                </c:pt>
                <c:pt idx="5">
                  <c:v>6054</c:v>
                </c:pt>
                <c:pt idx="6">
                  <c:v>6972</c:v>
                </c:pt>
                <c:pt idx="7">
                  <c:v>10711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B-42B9-AD86-4D2CAB293C23}"/>
            </c:ext>
          </c:extLst>
        </c:ser>
        <c:ser>
          <c:idx val="1"/>
          <c:order val="1"/>
          <c:tx>
            <c:strRef>
              <c:f>'Table 9.66'!$S$92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9.66'!$Z$93:$Z$100</c:f>
              <c:numCache>
                <c:formatCode>#,##0</c:formatCode>
                <c:ptCount val="8"/>
                <c:pt idx="0">
                  <c:v>9327</c:v>
                </c:pt>
                <c:pt idx="1">
                  <c:v>21446</c:v>
                </c:pt>
                <c:pt idx="2">
                  <c:v>3560</c:v>
                </c:pt>
                <c:pt idx="3">
                  <c:v>17298</c:v>
                </c:pt>
                <c:pt idx="4">
                  <c:v>16863</c:v>
                </c:pt>
                <c:pt idx="5">
                  <c:v>10524</c:v>
                </c:pt>
                <c:pt idx="6">
                  <c:v>911</c:v>
                </c:pt>
                <c:pt idx="7">
                  <c:v>5367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B-42B9-AD86-4D2CAB293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9.7'!$V$4:$Z$4</c:f>
              <c:numCache>
                <c:formatCode>#,##0</c:formatCode>
                <c:ptCount val="5"/>
                <c:pt idx="0">
                  <c:v>320</c:v>
                </c:pt>
                <c:pt idx="1">
                  <c:v>220</c:v>
                </c:pt>
                <c:pt idx="2">
                  <c:v>336</c:v>
                </c:pt>
                <c:pt idx="3">
                  <c:v>319</c:v>
                </c:pt>
                <c:pt idx="4">
                  <c:v>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6-44F4-AA3D-7CD990BB3E19}"/>
            </c:ext>
          </c:extLst>
        </c:ser>
        <c:ser>
          <c:idx val="1"/>
          <c:order val="1"/>
          <c:tx>
            <c:strRef>
              <c:f>'Table 9.7'!$S$7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9.7'!$V$7:$Z$7</c:f>
              <c:numCache>
                <c:formatCode>#,##0</c:formatCode>
                <c:ptCount val="5"/>
                <c:pt idx="0">
                  <c:v>231</c:v>
                </c:pt>
                <c:pt idx="1">
                  <c:v>154</c:v>
                </c:pt>
                <c:pt idx="2">
                  <c:v>229</c:v>
                </c:pt>
                <c:pt idx="3">
                  <c:v>219</c:v>
                </c:pt>
                <c:pt idx="4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6-44F4-AA3D-7CD990BB3E19}"/>
            </c:ext>
          </c:extLst>
        </c:ser>
        <c:ser>
          <c:idx val="2"/>
          <c:order val="2"/>
          <c:tx>
            <c:strRef>
              <c:f>'Table 9.7'!$S$11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9.7'!$V$11:$Z$11</c:f>
              <c:numCache>
                <c:formatCode>#,##0</c:formatCode>
                <c:ptCount val="5"/>
                <c:pt idx="0">
                  <c:v>265</c:v>
                </c:pt>
                <c:pt idx="1">
                  <c:v>192</c:v>
                </c:pt>
                <c:pt idx="2">
                  <c:v>287</c:v>
                </c:pt>
                <c:pt idx="3">
                  <c:v>262</c:v>
                </c:pt>
                <c:pt idx="4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06-44F4-AA3D-7CD990BB3E19}"/>
            </c:ext>
          </c:extLst>
        </c:ser>
        <c:ser>
          <c:idx val="3"/>
          <c:order val="3"/>
          <c:tx>
            <c:strRef>
              <c:f>'Table 9.7'!$S$12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9.7'!$V$12:$Z$12</c:f>
              <c:numCache>
                <c:formatCode>#,##0</c:formatCode>
                <c:ptCount val="5"/>
                <c:pt idx="0">
                  <c:v>54</c:v>
                </c:pt>
                <c:pt idx="1">
                  <c:v>29</c:v>
                </c:pt>
                <c:pt idx="2">
                  <c:v>51</c:v>
                </c:pt>
                <c:pt idx="3">
                  <c:v>57</c:v>
                </c:pt>
                <c:pt idx="4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06-44F4-AA3D-7CD990BB3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9.66'!$V$8:$Z$8</c:f>
              <c:numCache>
                <c:formatCode>#,##0</c:formatCode>
                <c:ptCount val="5"/>
                <c:pt idx="0">
                  <c:v>40286</c:v>
                </c:pt>
                <c:pt idx="1">
                  <c:v>41456.35</c:v>
                </c:pt>
                <c:pt idx="2">
                  <c:v>41514.089999999997</c:v>
                </c:pt>
                <c:pt idx="3">
                  <c:v>43149.4</c:v>
                </c:pt>
                <c:pt idx="4">
                  <c:v>44040.25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E-435E-9F0C-0782CEC6FE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E-435E-9F0C-0782CEC6F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9.67'!$U$4:$Y$4</c:f>
              <c:numCache>
                <c:formatCode>#,##0</c:formatCode>
                <c:ptCount val="5"/>
                <c:pt idx="1">
                  <c:v>21322</c:v>
                </c:pt>
                <c:pt idx="2">
                  <c:v>20509</c:v>
                </c:pt>
                <c:pt idx="3">
                  <c:v>21720</c:v>
                </c:pt>
                <c:pt idx="4">
                  <c:v>21975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A-4A04-B46E-4AFBA85D74C3}"/>
            </c:ext>
          </c:extLst>
        </c:ser>
        <c:ser>
          <c:idx val="1"/>
          <c:order val="1"/>
          <c:tx>
            <c:strRef>
              <c:f>'Table 9.67'!$S$7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9.67'!$U$7:$Y$7</c:f>
              <c:numCache>
                <c:formatCode>#,##0</c:formatCode>
                <c:ptCount val="5"/>
                <c:pt idx="1">
                  <c:v>14074</c:v>
                </c:pt>
                <c:pt idx="2">
                  <c:v>13629</c:v>
                </c:pt>
                <c:pt idx="3">
                  <c:v>14651</c:v>
                </c:pt>
                <c:pt idx="4">
                  <c:v>14650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A-4A04-B46E-4AFBA85D74C3}"/>
            </c:ext>
          </c:extLst>
        </c:ser>
        <c:ser>
          <c:idx val="2"/>
          <c:order val="2"/>
          <c:tx>
            <c:strRef>
              <c:f>'Table 9.67'!$S$11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9.67'!$U$11:$Y$11</c:f>
              <c:numCache>
                <c:formatCode>#,##0</c:formatCode>
                <c:ptCount val="5"/>
                <c:pt idx="1">
                  <c:v>17930</c:v>
                </c:pt>
                <c:pt idx="2">
                  <c:v>17513</c:v>
                </c:pt>
                <c:pt idx="3">
                  <c:v>18336</c:v>
                </c:pt>
                <c:pt idx="4">
                  <c:v>18496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A-4A04-B46E-4AFBA85D74C3}"/>
            </c:ext>
          </c:extLst>
        </c:ser>
        <c:ser>
          <c:idx val="3"/>
          <c:order val="3"/>
          <c:tx>
            <c:strRef>
              <c:f>'Table 9.67'!$S$12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9.67'!$U$12:$Y$12</c:f>
              <c:numCache>
                <c:formatCode>#,##0</c:formatCode>
                <c:ptCount val="5"/>
                <c:pt idx="1">
                  <c:v>3392</c:v>
                </c:pt>
                <c:pt idx="2">
                  <c:v>2993</c:v>
                </c:pt>
                <c:pt idx="3">
                  <c:v>3380</c:v>
                </c:pt>
                <c:pt idx="4">
                  <c:v>3479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8A-4A04-B46E-4AFBA85D7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9.67'!$AB$15:$AB$33</c:f>
              <c:numCache>
                <c:formatCode>0.0%</c:formatCode>
                <c:ptCount val="19"/>
                <c:pt idx="0">
                  <c:v>0.13297062023939063</c:v>
                </c:pt>
                <c:pt idx="1">
                  <c:v>2.4983677910772578E-2</c:v>
                </c:pt>
                <c:pt idx="2">
                  <c:v>3.7997823721436341E-2</c:v>
                </c:pt>
                <c:pt idx="3">
                  <c:v>1.0837867247007617E-2</c:v>
                </c:pt>
                <c:pt idx="4">
                  <c:v>7.560391730141458E-2</c:v>
                </c:pt>
                <c:pt idx="5">
                  <c:v>2.3068552774755169E-2</c:v>
                </c:pt>
                <c:pt idx="6">
                  <c:v>9.1751904243743201E-2</c:v>
                </c:pt>
                <c:pt idx="7">
                  <c:v>6.8291621327529931E-2</c:v>
                </c:pt>
                <c:pt idx="8">
                  <c:v>2.8509249183895538E-2</c:v>
                </c:pt>
                <c:pt idx="9">
                  <c:v>3.0903155603917301E-3</c:v>
                </c:pt>
                <c:pt idx="10">
                  <c:v>2.5810663764961914E-2</c:v>
                </c:pt>
                <c:pt idx="11">
                  <c:v>1.4189336235038085E-2</c:v>
                </c:pt>
                <c:pt idx="12">
                  <c:v>4.5223068552774755E-2</c:v>
                </c:pt>
                <c:pt idx="13">
                  <c:v>6.7029379760609353E-2</c:v>
                </c:pt>
                <c:pt idx="14">
                  <c:v>4.7355821545157779E-2</c:v>
                </c:pt>
                <c:pt idx="15">
                  <c:v>8.3264417845484218E-2</c:v>
                </c:pt>
                <c:pt idx="16">
                  <c:v>0.11159956474428727</c:v>
                </c:pt>
                <c:pt idx="17">
                  <c:v>1.0141458106637649E-2</c:v>
                </c:pt>
                <c:pt idx="18">
                  <c:v>3.5342763873775843E-2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1-43E2-AC71-419342BF221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F1-43E2-AC71-419342BF2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9.67'!$Y$44:$Y$60</c:f>
              <c:numCache>
                <c:formatCode>#,##0</c:formatCode>
                <c:ptCount val="17"/>
                <c:pt idx="0">
                  <c:v>55</c:v>
                </c:pt>
                <c:pt idx="1">
                  <c:v>402</c:v>
                </c:pt>
                <c:pt idx="2">
                  <c:v>796</c:v>
                </c:pt>
                <c:pt idx="3">
                  <c:v>915</c:v>
                </c:pt>
                <c:pt idx="4">
                  <c:v>1532</c:v>
                </c:pt>
                <c:pt idx="5">
                  <c:v>1088</c:v>
                </c:pt>
                <c:pt idx="6">
                  <c:v>874</c:v>
                </c:pt>
                <c:pt idx="7">
                  <c:v>843</c:v>
                </c:pt>
                <c:pt idx="8">
                  <c:v>984</c:v>
                </c:pt>
                <c:pt idx="9">
                  <c:v>1024</c:v>
                </c:pt>
                <c:pt idx="10">
                  <c:v>961</c:v>
                </c:pt>
                <c:pt idx="11">
                  <c:v>911</c:v>
                </c:pt>
                <c:pt idx="12">
                  <c:v>569</c:v>
                </c:pt>
                <c:pt idx="13">
                  <c:v>310</c:v>
                </c:pt>
                <c:pt idx="14">
                  <c:v>117</c:v>
                </c:pt>
                <c:pt idx="15">
                  <c:v>57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A-41E8-9DA1-7311BD370DAE}"/>
            </c:ext>
          </c:extLst>
        </c:ser>
        <c:ser>
          <c:idx val="1"/>
          <c:order val="1"/>
          <c:tx>
            <c:strRef>
              <c:f>'Table 9.67'!$S$62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9.67'!$Y$63:$Y$79</c:f>
              <c:numCache>
                <c:formatCode>#,##0</c:formatCode>
                <c:ptCount val="17"/>
                <c:pt idx="0">
                  <c:v>58</c:v>
                </c:pt>
                <c:pt idx="1">
                  <c:v>358</c:v>
                </c:pt>
                <c:pt idx="2">
                  <c:v>684</c:v>
                </c:pt>
                <c:pt idx="3">
                  <c:v>751</c:v>
                </c:pt>
                <c:pt idx="4">
                  <c:v>1063</c:v>
                </c:pt>
                <c:pt idx="5">
                  <c:v>910</c:v>
                </c:pt>
                <c:pt idx="6">
                  <c:v>887</c:v>
                </c:pt>
                <c:pt idx="7">
                  <c:v>891</c:v>
                </c:pt>
                <c:pt idx="8">
                  <c:v>993</c:v>
                </c:pt>
                <c:pt idx="9">
                  <c:v>1129</c:v>
                </c:pt>
                <c:pt idx="10">
                  <c:v>1020</c:v>
                </c:pt>
                <c:pt idx="11">
                  <c:v>901</c:v>
                </c:pt>
                <c:pt idx="12">
                  <c:v>504</c:v>
                </c:pt>
                <c:pt idx="13">
                  <c:v>202</c:v>
                </c:pt>
                <c:pt idx="14">
                  <c:v>78</c:v>
                </c:pt>
                <c:pt idx="15">
                  <c:v>34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A-41E8-9DA1-7311BD370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9.67'!$Y$83:$Y$90</c:f>
              <c:numCache>
                <c:formatCode>#,##0</c:formatCode>
                <c:ptCount val="8"/>
                <c:pt idx="0">
                  <c:v>605</c:v>
                </c:pt>
                <c:pt idx="1">
                  <c:v>587</c:v>
                </c:pt>
                <c:pt idx="2">
                  <c:v>1240</c:v>
                </c:pt>
                <c:pt idx="3">
                  <c:v>432</c:v>
                </c:pt>
                <c:pt idx="4">
                  <c:v>169</c:v>
                </c:pt>
                <c:pt idx="5">
                  <c:v>273</c:v>
                </c:pt>
                <c:pt idx="6">
                  <c:v>781</c:v>
                </c:pt>
                <c:pt idx="7">
                  <c:v>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E-4626-9BD5-1A40CA0B5605}"/>
            </c:ext>
          </c:extLst>
        </c:ser>
        <c:ser>
          <c:idx val="1"/>
          <c:order val="1"/>
          <c:tx>
            <c:strRef>
              <c:f>'Table 9.67'!$S$92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9.67'!$Y$93:$Y$100</c:f>
              <c:numCache>
                <c:formatCode>#,##0</c:formatCode>
                <c:ptCount val="8"/>
                <c:pt idx="0">
                  <c:v>467</c:v>
                </c:pt>
                <c:pt idx="1">
                  <c:v>1176</c:v>
                </c:pt>
                <c:pt idx="2">
                  <c:v>241</c:v>
                </c:pt>
                <c:pt idx="3">
                  <c:v>1128</c:v>
                </c:pt>
                <c:pt idx="4">
                  <c:v>992</c:v>
                </c:pt>
                <c:pt idx="5">
                  <c:v>637</c:v>
                </c:pt>
                <c:pt idx="6">
                  <c:v>79</c:v>
                </c:pt>
                <c:pt idx="7">
                  <c:v>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E-4626-9BD5-1A40CA0B5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9.67'!$U$8:$Y$8</c:f>
              <c:numCache>
                <c:formatCode>#,##0</c:formatCode>
                <c:ptCount val="5"/>
                <c:pt idx="1">
                  <c:v>34840.910000000003</c:v>
                </c:pt>
                <c:pt idx="2">
                  <c:v>35043.53</c:v>
                </c:pt>
                <c:pt idx="3">
                  <c:v>34575.18</c:v>
                </c:pt>
                <c:pt idx="4">
                  <c:v>38180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7-43DE-98F2-DBB55D2850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7-43DE-98F2-DBB55D285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9.67'!$V$4:$Z$4</c:f>
              <c:numCache>
                <c:formatCode>#,##0</c:formatCode>
                <c:ptCount val="5"/>
                <c:pt idx="0">
                  <c:v>21322</c:v>
                </c:pt>
                <c:pt idx="1">
                  <c:v>20509</c:v>
                </c:pt>
                <c:pt idx="2">
                  <c:v>21720</c:v>
                </c:pt>
                <c:pt idx="3">
                  <c:v>21975</c:v>
                </c:pt>
                <c:pt idx="4">
                  <c:v>22974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9-4664-B07E-41F88E6945C8}"/>
            </c:ext>
          </c:extLst>
        </c:ser>
        <c:ser>
          <c:idx val="1"/>
          <c:order val="1"/>
          <c:tx>
            <c:strRef>
              <c:f>'Table 9.67'!$S$7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9.67'!$V$7:$Z$7</c:f>
              <c:numCache>
                <c:formatCode>#,##0</c:formatCode>
                <c:ptCount val="5"/>
                <c:pt idx="0">
                  <c:v>14074</c:v>
                </c:pt>
                <c:pt idx="1">
                  <c:v>13629</c:v>
                </c:pt>
                <c:pt idx="2">
                  <c:v>14651</c:v>
                </c:pt>
                <c:pt idx="3">
                  <c:v>14650</c:v>
                </c:pt>
                <c:pt idx="4">
                  <c:v>15408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B9-4664-B07E-41F88E6945C8}"/>
            </c:ext>
          </c:extLst>
        </c:ser>
        <c:ser>
          <c:idx val="2"/>
          <c:order val="2"/>
          <c:tx>
            <c:strRef>
              <c:f>'Table 9.67'!$S$11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9.67'!$V$11:$Z$11</c:f>
              <c:numCache>
                <c:formatCode>#,##0</c:formatCode>
                <c:ptCount val="5"/>
                <c:pt idx="0">
                  <c:v>17930</c:v>
                </c:pt>
                <c:pt idx="1">
                  <c:v>17513</c:v>
                </c:pt>
                <c:pt idx="2">
                  <c:v>18336</c:v>
                </c:pt>
                <c:pt idx="3">
                  <c:v>18496</c:v>
                </c:pt>
                <c:pt idx="4">
                  <c:v>19423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B9-4664-B07E-41F88E6945C8}"/>
            </c:ext>
          </c:extLst>
        </c:ser>
        <c:ser>
          <c:idx val="3"/>
          <c:order val="3"/>
          <c:tx>
            <c:strRef>
              <c:f>'Table 9.67'!$S$12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9.67'!$V$12:$Z$12</c:f>
              <c:numCache>
                <c:formatCode>#,##0</c:formatCode>
                <c:ptCount val="5"/>
                <c:pt idx="0">
                  <c:v>3392</c:v>
                </c:pt>
                <c:pt idx="1">
                  <c:v>2993</c:v>
                </c:pt>
                <c:pt idx="2">
                  <c:v>3380</c:v>
                </c:pt>
                <c:pt idx="3">
                  <c:v>3479</c:v>
                </c:pt>
                <c:pt idx="4">
                  <c:v>3551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B9-4664-B07E-41F88E694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9.67'!$AB$15:$AB$33</c:f>
              <c:numCache>
                <c:formatCode>0.0%</c:formatCode>
                <c:ptCount val="19"/>
                <c:pt idx="0">
                  <c:v>0.13297062023939063</c:v>
                </c:pt>
                <c:pt idx="1">
                  <c:v>2.4983677910772578E-2</c:v>
                </c:pt>
                <c:pt idx="2">
                  <c:v>3.7997823721436341E-2</c:v>
                </c:pt>
                <c:pt idx="3">
                  <c:v>1.0837867247007617E-2</c:v>
                </c:pt>
                <c:pt idx="4">
                  <c:v>7.560391730141458E-2</c:v>
                </c:pt>
                <c:pt idx="5">
                  <c:v>2.3068552774755169E-2</c:v>
                </c:pt>
                <c:pt idx="6">
                  <c:v>9.1751904243743201E-2</c:v>
                </c:pt>
                <c:pt idx="7">
                  <c:v>6.8291621327529931E-2</c:v>
                </c:pt>
                <c:pt idx="8">
                  <c:v>2.8509249183895538E-2</c:v>
                </c:pt>
                <c:pt idx="9">
                  <c:v>3.0903155603917301E-3</c:v>
                </c:pt>
                <c:pt idx="10">
                  <c:v>2.5810663764961914E-2</c:v>
                </c:pt>
                <c:pt idx="11">
                  <c:v>1.4189336235038085E-2</c:v>
                </c:pt>
                <c:pt idx="12">
                  <c:v>4.5223068552774755E-2</c:v>
                </c:pt>
                <c:pt idx="13">
                  <c:v>6.7029379760609353E-2</c:v>
                </c:pt>
                <c:pt idx="14">
                  <c:v>4.7355821545157779E-2</c:v>
                </c:pt>
                <c:pt idx="15">
                  <c:v>8.3264417845484218E-2</c:v>
                </c:pt>
                <c:pt idx="16">
                  <c:v>0.11159956474428727</c:v>
                </c:pt>
                <c:pt idx="17">
                  <c:v>1.0141458106637649E-2</c:v>
                </c:pt>
                <c:pt idx="18">
                  <c:v>3.5342763873775843E-2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3-49B4-9CC2-06812EE480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3-49B4-9CC2-06812EE48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9.67'!$Z$44:$Z$60</c:f>
              <c:numCache>
                <c:formatCode>#,##0</c:formatCode>
                <c:ptCount val="17"/>
                <c:pt idx="0">
                  <c:v>72</c:v>
                </c:pt>
                <c:pt idx="1">
                  <c:v>460</c:v>
                </c:pt>
                <c:pt idx="2">
                  <c:v>728</c:v>
                </c:pt>
                <c:pt idx="3">
                  <c:v>901</c:v>
                </c:pt>
                <c:pt idx="4">
                  <c:v>1358</c:v>
                </c:pt>
                <c:pt idx="5">
                  <c:v>1174</c:v>
                </c:pt>
                <c:pt idx="6">
                  <c:v>1010</c:v>
                </c:pt>
                <c:pt idx="7">
                  <c:v>937</c:v>
                </c:pt>
                <c:pt idx="8">
                  <c:v>1010</c:v>
                </c:pt>
                <c:pt idx="9">
                  <c:v>1105</c:v>
                </c:pt>
                <c:pt idx="10">
                  <c:v>1030</c:v>
                </c:pt>
                <c:pt idx="11">
                  <c:v>942</c:v>
                </c:pt>
                <c:pt idx="12">
                  <c:v>630</c:v>
                </c:pt>
                <c:pt idx="13">
                  <c:v>279</c:v>
                </c:pt>
                <c:pt idx="14">
                  <c:v>143</c:v>
                </c:pt>
                <c:pt idx="15">
                  <c:v>55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D-413E-9E4D-427F1ED4F8A7}"/>
            </c:ext>
          </c:extLst>
        </c:ser>
        <c:ser>
          <c:idx val="1"/>
          <c:order val="1"/>
          <c:tx>
            <c:strRef>
              <c:f>'Table 9.67'!$S$62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9.67'!$Z$63:$Z$79</c:f>
              <c:numCache>
                <c:formatCode>#,##0</c:formatCode>
                <c:ptCount val="17"/>
                <c:pt idx="0">
                  <c:v>59</c:v>
                </c:pt>
                <c:pt idx="1">
                  <c:v>437</c:v>
                </c:pt>
                <c:pt idx="2">
                  <c:v>666</c:v>
                </c:pt>
                <c:pt idx="3">
                  <c:v>808</c:v>
                </c:pt>
                <c:pt idx="4">
                  <c:v>944</c:v>
                </c:pt>
                <c:pt idx="5">
                  <c:v>947</c:v>
                </c:pt>
                <c:pt idx="6">
                  <c:v>1021</c:v>
                </c:pt>
                <c:pt idx="7">
                  <c:v>986</c:v>
                </c:pt>
                <c:pt idx="8">
                  <c:v>1066</c:v>
                </c:pt>
                <c:pt idx="9">
                  <c:v>1163</c:v>
                </c:pt>
                <c:pt idx="10">
                  <c:v>1090</c:v>
                </c:pt>
                <c:pt idx="11">
                  <c:v>985</c:v>
                </c:pt>
                <c:pt idx="12">
                  <c:v>525</c:v>
                </c:pt>
                <c:pt idx="13">
                  <c:v>215</c:v>
                </c:pt>
                <c:pt idx="14">
                  <c:v>89</c:v>
                </c:pt>
                <c:pt idx="15">
                  <c:v>48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D-413E-9E4D-427F1ED4F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9.67'!$Z$83:$Z$90</c:f>
              <c:numCache>
                <c:formatCode>#,##0</c:formatCode>
                <c:ptCount val="8"/>
                <c:pt idx="0">
                  <c:v>610</c:v>
                </c:pt>
                <c:pt idx="1">
                  <c:v>622</c:v>
                </c:pt>
                <c:pt idx="2">
                  <c:v>1302</c:v>
                </c:pt>
                <c:pt idx="3">
                  <c:v>470</c:v>
                </c:pt>
                <c:pt idx="4">
                  <c:v>184</c:v>
                </c:pt>
                <c:pt idx="5">
                  <c:v>294</c:v>
                </c:pt>
                <c:pt idx="6">
                  <c:v>840</c:v>
                </c:pt>
                <c:pt idx="7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F-4DFF-B7F7-AF14F17C8F6A}"/>
            </c:ext>
          </c:extLst>
        </c:ser>
        <c:ser>
          <c:idx val="1"/>
          <c:order val="1"/>
          <c:tx>
            <c:strRef>
              <c:f>'Table 9.67'!$S$92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9.67'!$Z$93:$Z$100</c:f>
              <c:numCache>
                <c:formatCode>#,##0</c:formatCode>
                <c:ptCount val="8"/>
                <c:pt idx="0">
                  <c:v>479</c:v>
                </c:pt>
                <c:pt idx="1">
                  <c:v>1215</c:v>
                </c:pt>
                <c:pt idx="2">
                  <c:v>254</c:v>
                </c:pt>
                <c:pt idx="3">
                  <c:v>1202</c:v>
                </c:pt>
                <c:pt idx="4">
                  <c:v>1036</c:v>
                </c:pt>
                <c:pt idx="5">
                  <c:v>660</c:v>
                </c:pt>
                <c:pt idx="6">
                  <c:v>83</c:v>
                </c:pt>
                <c:pt idx="7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F-4DFF-B7F7-AF14F17C8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9.7'!$AB$15:$AB$33</c:f>
              <c:numCache>
                <c:formatCode>0.0%</c:formatCode>
                <c:ptCount val="19"/>
                <c:pt idx="0">
                  <c:v>0.24925816023738873</c:v>
                </c:pt>
                <c:pt idx="1">
                  <c:v>1.483679525222552E-2</c:v>
                </c:pt>
                <c:pt idx="2">
                  <c:v>0</c:v>
                </c:pt>
                <c:pt idx="3">
                  <c:v>1.483679525222552E-2</c:v>
                </c:pt>
                <c:pt idx="4">
                  <c:v>4.7477744807121663E-2</c:v>
                </c:pt>
                <c:pt idx="5">
                  <c:v>8.9020771513353119E-3</c:v>
                </c:pt>
                <c:pt idx="6">
                  <c:v>4.4510385756676561E-2</c:v>
                </c:pt>
                <c:pt idx="7">
                  <c:v>3.2640949554896145E-2</c:v>
                </c:pt>
                <c:pt idx="8">
                  <c:v>6.5281899109792291E-2</c:v>
                </c:pt>
                <c:pt idx="9">
                  <c:v>0</c:v>
                </c:pt>
                <c:pt idx="10">
                  <c:v>2.0771513353115726E-2</c:v>
                </c:pt>
                <c:pt idx="11">
                  <c:v>0</c:v>
                </c:pt>
                <c:pt idx="12">
                  <c:v>2.6706231454005934E-2</c:v>
                </c:pt>
                <c:pt idx="13">
                  <c:v>5.3412462908011868E-2</c:v>
                </c:pt>
                <c:pt idx="14">
                  <c:v>0.19584569732937684</c:v>
                </c:pt>
                <c:pt idx="15">
                  <c:v>6.8249258160237386E-2</c:v>
                </c:pt>
                <c:pt idx="16">
                  <c:v>3.857566765578635E-2</c:v>
                </c:pt>
                <c:pt idx="17">
                  <c:v>2.0771513353115726E-2</c:v>
                </c:pt>
                <c:pt idx="18">
                  <c:v>8.9020771513353119E-3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3-48F3-A2B9-BB7951D23C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3-48F3-A2B9-BB7951D2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9.67'!$V$8:$Z$8</c:f>
              <c:numCache>
                <c:formatCode>#,##0</c:formatCode>
                <c:ptCount val="5"/>
                <c:pt idx="0">
                  <c:v>34840.910000000003</c:v>
                </c:pt>
                <c:pt idx="1">
                  <c:v>35043.53</c:v>
                </c:pt>
                <c:pt idx="2">
                  <c:v>34575.18</c:v>
                </c:pt>
                <c:pt idx="3">
                  <c:v>38180</c:v>
                </c:pt>
                <c:pt idx="4">
                  <c:v>40474.1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6-4357-BCBE-DED6DE9DBB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6-4357-BCBE-DED6DE9DB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9.68'!$U$4:$Y$4</c:f>
              <c:numCache>
                <c:formatCode>#,##0</c:formatCode>
                <c:ptCount val="5"/>
                <c:pt idx="1">
                  <c:v>130563</c:v>
                </c:pt>
                <c:pt idx="2">
                  <c:v>130290</c:v>
                </c:pt>
                <c:pt idx="3">
                  <c:v>130474</c:v>
                </c:pt>
                <c:pt idx="4">
                  <c:v>139650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87-4DE8-BDB2-24AB77DB3687}"/>
            </c:ext>
          </c:extLst>
        </c:ser>
        <c:ser>
          <c:idx val="1"/>
          <c:order val="1"/>
          <c:tx>
            <c:strRef>
              <c:f>'Table 9.68'!$S$7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9.68'!$U$7:$Y$7</c:f>
              <c:numCache>
                <c:formatCode>#,##0</c:formatCode>
                <c:ptCount val="5"/>
                <c:pt idx="1">
                  <c:v>90643</c:v>
                </c:pt>
                <c:pt idx="2">
                  <c:v>90668</c:v>
                </c:pt>
                <c:pt idx="3">
                  <c:v>92423</c:v>
                </c:pt>
                <c:pt idx="4">
                  <c:v>94309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87-4DE8-BDB2-24AB77DB3687}"/>
            </c:ext>
          </c:extLst>
        </c:ser>
        <c:ser>
          <c:idx val="2"/>
          <c:order val="2"/>
          <c:tx>
            <c:strRef>
              <c:f>'Table 9.68'!$S$11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9.68'!$U$11:$Y$11</c:f>
              <c:numCache>
                <c:formatCode>#,##0</c:formatCode>
                <c:ptCount val="5"/>
                <c:pt idx="1">
                  <c:v>115732</c:v>
                </c:pt>
                <c:pt idx="2">
                  <c:v>116098</c:v>
                </c:pt>
                <c:pt idx="3">
                  <c:v>115318</c:v>
                </c:pt>
                <c:pt idx="4">
                  <c:v>123892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87-4DE8-BDB2-24AB77DB3687}"/>
            </c:ext>
          </c:extLst>
        </c:ser>
        <c:ser>
          <c:idx val="3"/>
          <c:order val="3"/>
          <c:tx>
            <c:strRef>
              <c:f>'Table 9.68'!$S$12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9.68'!$U$12:$Y$12</c:f>
              <c:numCache>
                <c:formatCode>#,##0</c:formatCode>
                <c:ptCount val="5"/>
                <c:pt idx="1">
                  <c:v>14832</c:v>
                </c:pt>
                <c:pt idx="2">
                  <c:v>14191</c:v>
                </c:pt>
                <c:pt idx="3">
                  <c:v>15151</c:v>
                </c:pt>
                <c:pt idx="4">
                  <c:v>15758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87-4DE8-BDB2-24AB77DB3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9.68'!$AB$15:$AB$33</c:f>
              <c:numCache>
                <c:formatCode>0.0%</c:formatCode>
                <c:ptCount val="19"/>
                <c:pt idx="0">
                  <c:v>4.2870394911211238E-2</c:v>
                </c:pt>
                <c:pt idx="1">
                  <c:v>1.0502252849191625E-2</c:v>
                </c:pt>
                <c:pt idx="2">
                  <c:v>6.1045587065995228E-2</c:v>
                </c:pt>
                <c:pt idx="3">
                  <c:v>7.6066790352504639E-3</c:v>
                </c:pt>
                <c:pt idx="4">
                  <c:v>6.9917837264776045E-2</c:v>
                </c:pt>
                <c:pt idx="5">
                  <c:v>2.924065730188179E-2</c:v>
                </c:pt>
                <c:pt idx="6">
                  <c:v>9.2373442883646961E-2</c:v>
                </c:pt>
                <c:pt idx="7">
                  <c:v>7.0832228995494295E-2</c:v>
                </c:pt>
                <c:pt idx="8">
                  <c:v>3.8013517095149746E-2</c:v>
                </c:pt>
                <c:pt idx="9">
                  <c:v>4.3466737344288369E-3</c:v>
                </c:pt>
                <c:pt idx="10">
                  <c:v>3.2513914656771802E-2</c:v>
                </c:pt>
                <c:pt idx="11">
                  <c:v>1.8579379803869599E-2</c:v>
                </c:pt>
                <c:pt idx="12">
                  <c:v>5.2173336867214419E-2</c:v>
                </c:pt>
                <c:pt idx="13">
                  <c:v>7.6742645109992055E-2</c:v>
                </c:pt>
                <c:pt idx="14">
                  <c:v>4.7415849456665785E-2</c:v>
                </c:pt>
                <c:pt idx="15">
                  <c:v>8.4912536443148681E-2</c:v>
                </c:pt>
                <c:pt idx="16">
                  <c:v>0.16610124569308243</c:v>
                </c:pt>
                <c:pt idx="17">
                  <c:v>1.3616485555261066E-2</c:v>
                </c:pt>
                <c:pt idx="18">
                  <c:v>3.9398356745295522E-2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9-40A1-B251-AC1430FD34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9-40A1-B251-AC1430FD3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9.68'!$Y$44:$Y$60</c:f>
              <c:numCache>
                <c:formatCode>#,##0</c:formatCode>
                <c:ptCount val="17"/>
                <c:pt idx="0">
                  <c:v>210</c:v>
                </c:pt>
                <c:pt idx="1">
                  <c:v>2283</c:v>
                </c:pt>
                <c:pt idx="2">
                  <c:v>4893</c:v>
                </c:pt>
                <c:pt idx="3">
                  <c:v>6861</c:v>
                </c:pt>
                <c:pt idx="4">
                  <c:v>8970</c:v>
                </c:pt>
                <c:pt idx="5">
                  <c:v>7846</c:v>
                </c:pt>
                <c:pt idx="6">
                  <c:v>7047</c:v>
                </c:pt>
                <c:pt idx="7">
                  <c:v>6084</c:v>
                </c:pt>
                <c:pt idx="8">
                  <c:v>6075</c:v>
                </c:pt>
                <c:pt idx="9">
                  <c:v>5824</c:v>
                </c:pt>
                <c:pt idx="10">
                  <c:v>5337</c:v>
                </c:pt>
                <c:pt idx="11">
                  <c:v>4589</c:v>
                </c:pt>
                <c:pt idx="12">
                  <c:v>2479</c:v>
                </c:pt>
                <c:pt idx="13">
                  <c:v>1203</c:v>
                </c:pt>
                <c:pt idx="14">
                  <c:v>580</c:v>
                </c:pt>
                <c:pt idx="15">
                  <c:v>235</c:v>
                </c:pt>
                <c:pt idx="16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F-49B8-9FDF-F15F8DD068DC}"/>
            </c:ext>
          </c:extLst>
        </c:ser>
        <c:ser>
          <c:idx val="1"/>
          <c:order val="1"/>
          <c:tx>
            <c:strRef>
              <c:f>'Table 9.68'!$S$62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9.68'!$Y$63:$Y$79</c:f>
              <c:numCache>
                <c:formatCode>#,##0</c:formatCode>
                <c:ptCount val="17"/>
                <c:pt idx="0">
                  <c:v>226</c:v>
                </c:pt>
                <c:pt idx="1">
                  <c:v>2499</c:v>
                </c:pt>
                <c:pt idx="2">
                  <c:v>5126</c:v>
                </c:pt>
                <c:pt idx="3">
                  <c:v>6789</c:v>
                </c:pt>
                <c:pt idx="4">
                  <c:v>8032</c:v>
                </c:pt>
                <c:pt idx="5">
                  <c:v>7048</c:v>
                </c:pt>
                <c:pt idx="6">
                  <c:v>6830</c:v>
                </c:pt>
                <c:pt idx="7">
                  <c:v>6115</c:v>
                </c:pt>
                <c:pt idx="8">
                  <c:v>6434</c:v>
                </c:pt>
                <c:pt idx="9">
                  <c:v>6228</c:v>
                </c:pt>
                <c:pt idx="10">
                  <c:v>5446</c:v>
                </c:pt>
                <c:pt idx="11">
                  <c:v>4297</c:v>
                </c:pt>
                <c:pt idx="12">
                  <c:v>2134</c:v>
                </c:pt>
                <c:pt idx="13">
                  <c:v>849</c:v>
                </c:pt>
                <c:pt idx="14">
                  <c:v>392</c:v>
                </c:pt>
                <c:pt idx="15">
                  <c:v>218</c:v>
                </c:pt>
                <c:pt idx="16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F-49B8-9FDF-F15F8DD06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9.68'!$Y$83:$Y$90</c:f>
              <c:numCache>
                <c:formatCode>#,##0</c:formatCode>
                <c:ptCount val="8"/>
                <c:pt idx="0">
                  <c:v>4825</c:v>
                </c:pt>
                <c:pt idx="1">
                  <c:v>5792</c:v>
                </c:pt>
                <c:pt idx="2">
                  <c:v>9383</c:v>
                </c:pt>
                <c:pt idx="3">
                  <c:v>3146</c:v>
                </c:pt>
                <c:pt idx="4">
                  <c:v>1875</c:v>
                </c:pt>
                <c:pt idx="5">
                  <c:v>2637</c:v>
                </c:pt>
                <c:pt idx="6">
                  <c:v>4773</c:v>
                </c:pt>
                <c:pt idx="7">
                  <c:v>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E-45E1-A16A-28E90DE8786F}"/>
            </c:ext>
          </c:extLst>
        </c:ser>
        <c:ser>
          <c:idx val="1"/>
          <c:order val="1"/>
          <c:tx>
            <c:strRef>
              <c:f>'Table 9.68'!$S$92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9.68'!$Y$93:$Y$100</c:f>
              <c:numCache>
                <c:formatCode>#,##0</c:formatCode>
                <c:ptCount val="8"/>
                <c:pt idx="0">
                  <c:v>3362</c:v>
                </c:pt>
                <c:pt idx="1">
                  <c:v>9523</c:v>
                </c:pt>
                <c:pt idx="2">
                  <c:v>1540</c:v>
                </c:pt>
                <c:pt idx="3">
                  <c:v>7957</c:v>
                </c:pt>
                <c:pt idx="4">
                  <c:v>8165</c:v>
                </c:pt>
                <c:pt idx="5">
                  <c:v>4488</c:v>
                </c:pt>
                <c:pt idx="6">
                  <c:v>369</c:v>
                </c:pt>
                <c:pt idx="7">
                  <c:v>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9E-45E1-A16A-28E90DE87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9.68'!$U$8:$Y$8</c:f>
              <c:numCache>
                <c:formatCode>#,##0</c:formatCode>
                <c:ptCount val="5"/>
                <c:pt idx="1">
                  <c:v>43301</c:v>
                </c:pt>
                <c:pt idx="2">
                  <c:v>44596.5</c:v>
                </c:pt>
                <c:pt idx="3">
                  <c:v>44348.5</c:v>
                </c:pt>
                <c:pt idx="4">
                  <c:v>45755.95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7-4E20-9490-726D960CD4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7-4E20-9490-726D960CD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9.68'!$V$4:$Z$4</c:f>
              <c:numCache>
                <c:formatCode>#,##0</c:formatCode>
                <c:ptCount val="5"/>
                <c:pt idx="0">
                  <c:v>130563</c:v>
                </c:pt>
                <c:pt idx="1">
                  <c:v>130290</c:v>
                </c:pt>
                <c:pt idx="2">
                  <c:v>130474</c:v>
                </c:pt>
                <c:pt idx="3">
                  <c:v>139650</c:v>
                </c:pt>
                <c:pt idx="4">
                  <c:v>150920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F-4C40-8FE7-EDD3DCB5448B}"/>
            </c:ext>
          </c:extLst>
        </c:ser>
        <c:ser>
          <c:idx val="1"/>
          <c:order val="1"/>
          <c:tx>
            <c:strRef>
              <c:f>'Table 9.68'!$S$7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9.68'!$V$7:$Z$7</c:f>
              <c:numCache>
                <c:formatCode>#,##0</c:formatCode>
                <c:ptCount val="5"/>
                <c:pt idx="0">
                  <c:v>90643</c:v>
                </c:pt>
                <c:pt idx="1">
                  <c:v>90668</c:v>
                </c:pt>
                <c:pt idx="2">
                  <c:v>92423</c:v>
                </c:pt>
                <c:pt idx="3">
                  <c:v>94309</c:v>
                </c:pt>
                <c:pt idx="4">
                  <c:v>98536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F-4C40-8FE7-EDD3DCB5448B}"/>
            </c:ext>
          </c:extLst>
        </c:ser>
        <c:ser>
          <c:idx val="2"/>
          <c:order val="2"/>
          <c:tx>
            <c:strRef>
              <c:f>'Table 9.68'!$S$11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9.68'!$V$11:$Z$11</c:f>
              <c:numCache>
                <c:formatCode>#,##0</c:formatCode>
                <c:ptCount val="5"/>
                <c:pt idx="0">
                  <c:v>115732</c:v>
                </c:pt>
                <c:pt idx="1">
                  <c:v>116098</c:v>
                </c:pt>
                <c:pt idx="2">
                  <c:v>115318</c:v>
                </c:pt>
                <c:pt idx="3">
                  <c:v>123892</c:v>
                </c:pt>
                <c:pt idx="4">
                  <c:v>134452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F-4C40-8FE7-EDD3DCB5448B}"/>
            </c:ext>
          </c:extLst>
        </c:ser>
        <c:ser>
          <c:idx val="3"/>
          <c:order val="3"/>
          <c:tx>
            <c:strRef>
              <c:f>'Table 9.68'!$S$12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9.68'!$V$12:$Z$12</c:f>
              <c:numCache>
                <c:formatCode>#,##0</c:formatCode>
                <c:ptCount val="5"/>
                <c:pt idx="0">
                  <c:v>14832</c:v>
                </c:pt>
                <c:pt idx="1">
                  <c:v>14191</c:v>
                </c:pt>
                <c:pt idx="2">
                  <c:v>15151</c:v>
                </c:pt>
                <c:pt idx="3">
                  <c:v>15758</c:v>
                </c:pt>
                <c:pt idx="4">
                  <c:v>16469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DF-4C40-8FE7-EDD3DCB54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9.68'!$AB$15:$AB$33</c:f>
              <c:numCache>
                <c:formatCode>0.0%</c:formatCode>
                <c:ptCount val="19"/>
                <c:pt idx="0">
                  <c:v>4.2870394911211238E-2</c:v>
                </c:pt>
                <c:pt idx="1">
                  <c:v>1.0502252849191625E-2</c:v>
                </c:pt>
                <c:pt idx="2">
                  <c:v>6.1045587065995228E-2</c:v>
                </c:pt>
                <c:pt idx="3">
                  <c:v>7.6066790352504639E-3</c:v>
                </c:pt>
                <c:pt idx="4">
                  <c:v>6.9917837264776045E-2</c:v>
                </c:pt>
                <c:pt idx="5">
                  <c:v>2.924065730188179E-2</c:v>
                </c:pt>
                <c:pt idx="6">
                  <c:v>9.2373442883646961E-2</c:v>
                </c:pt>
                <c:pt idx="7">
                  <c:v>7.0832228995494295E-2</c:v>
                </c:pt>
                <c:pt idx="8">
                  <c:v>3.8013517095149746E-2</c:v>
                </c:pt>
                <c:pt idx="9">
                  <c:v>4.3466737344288369E-3</c:v>
                </c:pt>
                <c:pt idx="10">
                  <c:v>3.2513914656771802E-2</c:v>
                </c:pt>
                <c:pt idx="11">
                  <c:v>1.8579379803869599E-2</c:v>
                </c:pt>
                <c:pt idx="12">
                  <c:v>5.2173336867214419E-2</c:v>
                </c:pt>
                <c:pt idx="13">
                  <c:v>7.6742645109992055E-2</c:v>
                </c:pt>
                <c:pt idx="14">
                  <c:v>4.7415849456665785E-2</c:v>
                </c:pt>
                <c:pt idx="15">
                  <c:v>8.4912536443148681E-2</c:v>
                </c:pt>
                <c:pt idx="16">
                  <c:v>0.16610124569308243</c:v>
                </c:pt>
                <c:pt idx="17">
                  <c:v>1.3616485555261066E-2</c:v>
                </c:pt>
                <c:pt idx="18">
                  <c:v>3.9398356745295522E-2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F-4167-9A03-B4DC020D23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F-4167-9A03-B4DC020D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9.68'!$Z$44:$Z$60</c:f>
              <c:numCache>
                <c:formatCode>#,##0</c:formatCode>
                <c:ptCount val="17"/>
                <c:pt idx="0">
                  <c:v>246</c:v>
                </c:pt>
                <c:pt idx="1">
                  <c:v>2689</c:v>
                </c:pt>
                <c:pt idx="2">
                  <c:v>5364</c:v>
                </c:pt>
                <c:pt idx="3">
                  <c:v>7441</c:v>
                </c:pt>
                <c:pt idx="4">
                  <c:v>9442</c:v>
                </c:pt>
                <c:pt idx="5">
                  <c:v>8577</c:v>
                </c:pt>
                <c:pt idx="6">
                  <c:v>7718</c:v>
                </c:pt>
                <c:pt idx="7">
                  <c:v>6671</c:v>
                </c:pt>
                <c:pt idx="8">
                  <c:v>6280</c:v>
                </c:pt>
                <c:pt idx="9">
                  <c:v>6244</c:v>
                </c:pt>
                <c:pt idx="10">
                  <c:v>5452</c:v>
                </c:pt>
                <c:pt idx="11">
                  <c:v>4873</c:v>
                </c:pt>
                <c:pt idx="12">
                  <c:v>2763</c:v>
                </c:pt>
                <c:pt idx="13">
                  <c:v>1251</c:v>
                </c:pt>
                <c:pt idx="14">
                  <c:v>597</c:v>
                </c:pt>
                <c:pt idx="15">
                  <c:v>263</c:v>
                </c:pt>
                <c:pt idx="16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E4-4DEB-8E6B-AA505AEB35E0}"/>
            </c:ext>
          </c:extLst>
        </c:ser>
        <c:ser>
          <c:idx val="1"/>
          <c:order val="1"/>
          <c:tx>
            <c:strRef>
              <c:f>'Table 9.68'!$S$62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9.68'!$Z$63:$Z$79</c:f>
              <c:numCache>
                <c:formatCode>#,##0</c:formatCode>
                <c:ptCount val="17"/>
                <c:pt idx="0">
                  <c:v>263</c:v>
                </c:pt>
                <c:pt idx="1">
                  <c:v>3050</c:v>
                </c:pt>
                <c:pt idx="2">
                  <c:v>5733</c:v>
                </c:pt>
                <c:pt idx="3">
                  <c:v>7412</c:v>
                </c:pt>
                <c:pt idx="4">
                  <c:v>8443</c:v>
                </c:pt>
                <c:pt idx="5">
                  <c:v>7937</c:v>
                </c:pt>
                <c:pt idx="6">
                  <c:v>7309</c:v>
                </c:pt>
                <c:pt idx="7">
                  <c:v>6698</c:v>
                </c:pt>
                <c:pt idx="8">
                  <c:v>6591</c:v>
                </c:pt>
                <c:pt idx="9">
                  <c:v>6898</c:v>
                </c:pt>
                <c:pt idx="10">
                  <c:v>5734</c:v>
                </c:pt>
                <c:pt idx="11">
                  <c:v>4723</c:v>
                </c:pt>
                <c:pt idx="12">
                  <c:v>2270</c:v>
                </c:pt>
                <c:pt idx="13">
                  <c:v>877</c:v>
                </c:pt>
                <c:pt idx="14">
                  <c:v>424</c:v>
                </c:pt>
                <c:pt idx="15">
                  <c:v>209</c:v>
                </c:pt>
                <c:pt idx="16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E4-4DEB-8E6B-AA505AEB3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9.68'!$Z$83:$Z$90</c:f>
              <c:numCache>
                <c:formatCode>#,##0</c:formatCode>
                <c:ptCount val="8"/>
                <c:pt idx="0">
                  <c:v>4970</c:v>
                </c:pt>
                <c:pt idx="1">
                  <c:v>5954</c:v>
                </c:pt>
                <c:pt idx="2">
                  <c:v>9764</c:v>
                </c:pt>
                <c:pt idx="3">
                  <c:v>3387</c:v>
                </c:pt>
                <c:pt idx="4">
                  <c:v>1915</c:v>
                </c:pt>
                <c:pt idx="5">
                  <c:v>2673</c:v>
                </c:pt>
                <c:pt idx="6">
                  <c:v>4956</c:v>
                </c:pt>
                <c:pt idx="7">
                  <c:v>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9-40D1-8A58-064B52277982}"/>
            </c:ext>
          </c:extLst>
        </c:ser>
        <c:ser>
          <c:idx val="1"/>
          <c:order val="1"/>
          <c:tx>
            <c:strRef>
              <c:f>'Table 9.68'!$S$92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9.68'!$Z$93:$Z$100</c:f>
              <c:numCache>
                <c:formatCode>#,##0</c:formatCode>
                <c:ptCount val="8"/>
                <c:pt idx="0">
                  <c:v>3500</c:v>
                </c:pt>
                <c:pt idx="1">
                  <c:v>9957</c:v>
                </c:pt>
                <c:pt idx="2">
                  <c:v>1671</c:v>
                </c:pt>
                <c:pt idx="3">
                  <c:v>8419</c:v>
                </c:pt>
                <c:pt idx="4">
                  <c:v>8409</c:v>
                </c:pt>
                <c:pt idx="5">
                  <c:v>4597</c:v>
                </c:pt>
                <c:pt idx="6">
                  <c:v>407</c:v>
                </c:pt>
                <c:pt idx="7">
                  <c:v>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9-40D1-8A58-064B52277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8</c:v>
                </c:pt>
                <c:pt idx="4">
                  <c:v>30</c:v>
                </c:pt>
                <c:pt idx="5">
                  <c:v>19</c:v>
                </c:pt>
                <c:pt idx="6">
                  <c:v>16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  <c:pt idx="10">
                  <c:v>18</c:v>
                </c:pt>
                <c:pt idx="11">
                  <c:v>14</c:v>
                </c:pt>
                <c:pt idx="12">
                  <c:v>9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3-4349-96CB-14A54A8B0C8B}"/>
            </c:ext>
          </c:extLst>
        </c:ser>
        <c:ser>
          <c:idx val="1"/>
          <c:order val="1"/>
          <c:tx>
            <c:strRef>
              <c:f>'Table 9.7'!$S$62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15</c:v>
                </c:pt>
                <c:pt idx="4">
                  <c:v>24</c:v>
                </c:pt>
                <c:pt idx="5">
                  <c:v>28</c:v>
                </c:pt>
                <c:pt idx="6">
                  <c:v>14</c:v>
                </c:pt>
                <c:pt idx="7">
                  <c:v>9</c:v>
                </c:pt>
                <c:pt idx="8">
                  <c:v>13</c:v>
                </c:pt>
                <c:pt idx="9">
                  <c:v>17</c:v>
                </c:pt>
                <c:pt idx="10">
                  <c:v>16</c:v>
                </c:pt>
                <c:pt idx="11">
                  <c:v>15</c:v>
                </c:pt>
                <c:pt idx="12">
                  <c:v>8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3-4349-96CB-14A54A8B0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9.68'!$V$8:$Z$8</c:f>
              <c:numCache>
                <c:formatCode>#,##0</c:formatCode>
                <c:ptCount val="5"/>
                <c:pt idx="0">
                  <c:v>43301</c:v>
                </c:pt>
                <c:pt idx="1">
                  <c:v>44596.5</c:v>
                </c:pt>
                <c:pt idx="2">
                  <c:v>44348.5</c:v>
                </c:pt>
                <c:pt idx="3">
                  <c:v>45755.95</c:v>
                </c:pt>
                <c:pt idx="4">
                  <c:v>46846.17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A8-429B-8F86-ADB57E5B85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A8-429B-8F86-ADB57E5B8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9.69'!$U$4:$Y$4</c:f>
              <c:numCache>
                <c:formatCode>#,##0</c:formatCode>
                <c:ptCount val="5"/>
                <c:pt idx="1">
                  <c:v>2560</c:v>
                </c:pt>
                <c:pt idx="2">
                  <c:v>2460</c:v>
                </c:pt>
                <c:pt idx="3">
                  <c:v>2409</c:v>
                </c:pt>
                <c:pt idx="4">
                  <c:v>2410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8-4346-B072-BC92A7FEB518}"/>
            </c:ext>
          </c:extLst>
        </c:ser>
        <c:ser>
          <c:idx val="1"/>
          <c:order val="1"/>
          <c:tx>
            <c:strRef>
              <c:f>'Table 9.69'!$S$7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9.69'!$U$7:$Y$7</c:f>
              <c:numCache>
                <c:formatCode>#,##0</c:formatCode>
                <c:ptCount val="5"/>
                <c:pt idx="1">
                  <c:v>1972</c:v>
                </c:pt>
                <c:pt idx="2">
                  <c:v>1823</c:v>
                </c:pt>
                <c:pt idx="3">
                  <c:v>1853</c:v>
                </c:pt>
                <c:pt idx="4">
                  <c:v>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8-4346-B072-BC92A7FEB518}"/>
            </c:ext>
          </c:extLst>
        </c:ser>
        <c:ser>
          <c:idx val="2"/>
          <c:order val="2"/>
          <c:tx>
            <c:strRef>
              <c:f>'Table 9.69'!$S$11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9.69'!$U$11:$Y$11</c:f>
              <c:numCache>
                <c:formatCode>#,##0</c:formatCode>
                <c:ptCount val="5"/>
                <c:pt idx="1">
                  <c:v>2382</c:v>
                </c:pt>
                <c:pt idx="2">
                  <c:v>2308</c:v>
                </c:pt>
                <c:pt idx="3">
                  <c:v>2246</c:v>
                </c:pt>
                <c:pt idx="4">
                  <c:v>2253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8-4346-B072-BC92A7FEB518}"/>
            </c:ext>
          </c:extLst>
        </c:ser>
        <c:ser>
          <c:idx val="3"/>
          <c:order val="3"/>
          <c:tx>
            <c:strRef>
              <c:f>'Table 9.69'!$S$12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9.69'!$U$12:$Y$12</c:f>
              <c:numCache>
                <c:formatCode>#,##0</c:formatCode>
                <c:ptCount val="5"/>
                <c:pt idx="1">
                  <c:v>180</c:v>
                </c:pt>
                <c:pt idx="2">
                  <c:v>152</c:v>
                </c:pt>
                <c:pt idx="3">
                  <c:v>162</c:v>
                </c:pt>
                <c:pt idx="4">
                  <c:v>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8-4346-B072-BC92A7FEB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9.69'!$AB$15:$AB$33</c:f>
              <c:numCache>
                <c:formatCode>0.0%</c:formatCode>
                <c:ptCount val="19"/>
                <c:pt idx="0">
                  <c:v>3.0015797788309637E-2</c:v>
                </c:pt>
                <c:pt idx="1">
                  <c:v>7.1090047393364926E-3</c:v>
                </c:pt>
                <c:pt idx="2">
                  <c:v>1.066350710900474E-2</c:v>
                </c:pt>
                <c:pt idx="3">
                  <c:v>5.5292259083728279E-3</c:v>
                </c:pt>
                <c:pt idx="4">
                  <c:v>7.1879936808846759E-2</c:v>
                </c:pt>
                <c:pt idx="5">
                  <c:v>6.3191153238546603E-3</c:v>
                </c:pt>
                <c:pt idx="6">
                  <c:v>0.10110584518167456</c:v>
                </c:pt>
                <c:pt idx="7">
                  <c:v>5.5292259083728278E-2</c:v>
                </c:pt>
                <c:pt idx="8">
                  <c:v>7.0300157977883096E-2</c:v>
                </c:pt>
                <c:pt idx="9">
                  <c:v>8.6887835703001581E-3</c:v>
                </c:pt>
                <c:pt idx="10">
                  <c:v>1.6192733017377565E-2</c:v>
                </c:pt>
                <c:pt idx="11">
                  <c:v>1.5007898894154818E-2</c:v>
                </c:pt>
                <c:pt idx="12">
                  <c:v>3.3175355450236969E-2</c:v>
                </c:pt>
                <c:pt idx="13">
                  <c:v>3.9099526066350712E-2</c:v>
                </c:pt>
                <c:pt idx="14">
                  <c:v>0.12717219589257503</c:v>
                </c:pt>
                <c:pt idx="15">
                  <c:v>9.7156398104265407E-2</c:v>
                </c:pt>
                <c:pt idx="16">
                  <c:v>0.25947867298578198</c:v>
                </c:pt>
                <c:pt idx="17">
                  <c:v>6.3191153238546603E-3</c:v>
                </c:pt>
                <c:pt idx="18">
                  <c:v>2.5276461295418641E-2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C-4D03-BB0D-7BE34591CEE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C-4D03-BB0D-7BE34591C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9.69'!$Y$44:$Y$60</c:f>
              <c:numCache>
                <c:formatCode>#,##0</c:formatCode>
                <c:ptCount val="17"/>
                <c:pt idx="0">
                  <c:v>2</c:v>
                </c:pt>
                <c:pt idx="1">
                  <c:v>15</c:v>
                </c:pt>
                <c:pt idx="2">
                  <c:v>80</c:v>
                </c:pt>
                <c:pt idx="3">
                  <c:v>109</c:v>
                </c:pt>
                <c:pt idx="4">
                  <c:v>172</c:v>
                </c:pt>
                <c:pt idx="5">
                  <c:v>154</c:v>
                </c:pt>
                <c:pt idx="6">
                  <c:v>150</c:v>
                </c:pt>
                <c:pt idx="7">
                  <c:v>105</c:v>
                </c:pt>
                <c:pt idx="8">
                  <c:v>86</c:v>
                </c:pt>
                <c:pt idx="9">
                  <c:v>93</c:v>
                </c:pt>
                <c:pt idx="10">
                  <c:v>85</c:v>
                </c:pt>
                <c:pt idx="11">
                  <c:v>73</c:v>
                </c:pt>
                <c:pt idx="12">
                  <c:v>33</c:v>
                </c:pt>
                <c:pt idx="13">
                  <c:v>9</c:v>
                </c:pt>
                <c:pt idx="14">
                  <c:v>7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2-4DAB-A0E4-86EA91BFA34A}"/>
            </c:ext>
          </c:extLst>
        </c:ser>
        <c:ser>
          <c:idx val="1"/>
          <c:order val="1"/>
          <c:tx>
            <c:strRef>
              <c:f>'Table 9.69'!$S$62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9.69'!$Y$63:$Y$79</c:f>
              <c:numCache>
                <c:formatCode>#,##0</c:formatCode>
                <c:ptCount val="17"/>
                <c:pt idx="0">
                  <c:v>1</c:v>
                </c:pt>
                <c:pt idx="1">
                  <c:v>24</c:v>
                </c:pt>
                <c:pt idx="2">
                  <c:v>74</c:v>
                </c:pt>
                <c:pt idx="3">
                  <c:v>102</c:v>
                </c:pt>
                <c:pt idx="4">
                  <c:v>143</c:v>
                </c:pt>
                <c:pt idx="5">
                  <c:v>179</c:v>
                </c:pt>
                <c:pt idx="6">
                  <c:v>138</c:v>
                </c:pt>
                <c:pt idx="7">
                  <c:v>136</c:v>
                </c:pt>
                <c:pt idx="8">
                  <c:v>115</c:v>
                </c:pt>
                <c:pt idx="9">
                  <c:v>108</c:v>
                </c:pt>
                <c:pt idx="10">
                  <c:v>89</c:v>
                </c:pt>
                <c:pt idx="11">
                  <c:v>69</c:v>
                </c:pt>
                <c:pt idx="12">
                  <c:v>32</c:v>
                </c:pt>
                <c:pt idx="13">
                  <c:v>13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2-4DAB-A0E4-86EA91BFA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9.69'!$Y$83:$Y$90</c:f>
              <c:numCache>
                <c:formatCode>#,##0</c:formatCode>
                <c:ptCount val="8"/>
                <c:pt idx="0">
                  <c:v>60</c:v>
                </c:pt>
                <c:pt idx="1">
                  <c:v>132</c:v>
                </c:pt>
                <c:pt idx="2">
                  <c:v>148</c:v>
                </c:pt>
                <c:pt idx="3">
                  <c:v>112</c:v>
                </c:pt>
                <c:pt idx="4">
                  <c:v>41</c:v>
                </c:pt>
                <c:pt idx="5">
                  <c:v>38</c:v>
                </c:pt>
                <c:pt idx="6">
                  <c:v>53</c:v>
                </c:pt>
                <c:pt idx="7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6-4F63-AECA-63D9A050A317}"/>
            </c:ext>
          </c:extLst>
        </c:ser>
        <c:ser>
          <c:idx val="1"/>
          <c:order val="1"/>
          <c:tx>
            <c:strRef>
              <c:f>'Table 9.69'!$S$92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9.69'!$Y$93:$Y$100</c:f>
              <c:numCache>
                <c:formatCode>#,##0</c:formatCode>
                <c:ptCount val="8"/>
                <c:pt idx="0">
                  <c:v>85</c:v>
                </c:pt>
                <c:pt idx="1">
                  <c:v>194</c:v>
                </c:pt>
                <c:pt idx="2">
                  <c:v>23</c:v>
                </c:pt>
                <c:pt idx="3">
                  <c:v>178</c:v>
                </c:pt>
                <c:pt idx="4">
                  <c:v>211</c:v>
                </c:pt>
                <c:pt idx="5">
                  <c:v>80</c:v>
                </c:pt>
                <c:pt idx="6">
                  <c:v>6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6-4F63-AECA-63D9A050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9.69'!$U$8:$Y$8</c:f>
              <c:numCache>
                <c:formatCode>#,##0</c:formatCode>
                <c:ptCount val="5"/>
                <c:pt idx="1">
                  <c:v>45909.26</c:v>
                </c:pt>
                <c:pt idx="2">
                  <c:v>51200</c:v>
                </c:pt>
                <c:pt idx="3">
                  <c:v>50651.23</c:v>
                </c:pt>
                <c:pt idx="4">
                  <c:v>53094.25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9-4AEE-B601-200CCC47B4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9-4AEE-B601-200CCC47B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9.69'!$V$4:$Z$4</c:f>
              <c:numCache>
                <c:formatCode>#,##0</c:formatCode>
                <c:ptCount val="5"/>
                <c:pt idx="0">
                  <c:v>2560</c:v>
                </c:pt>
                <c:pt idx="1">
                  <c:v>2460</c:v>
                </c:pt>
                <c:pt idx="2">
                  <c:v>2409</c:v>
                </c:pt>
                <c:pt idx="3">
                  <c:v>2410</c:v>
                </c:pt>
                <c:pt idx="4">
                  <c:v>2532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9-4621-AC5B-429D0CB1D6C8}"/>
            </c:ext>
          </c:extLst>
        </c:ser>
        <c:ser>
          <c:idx val="1"/>
          <c:order val="1"/>
          <c:tx>
            <c:strRef>
              <c:f>'Table 9.69'!$S$7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9.69'!$V$7:$Z$7</c:f>
              <c:numCache>
                <c:formatCode>#,##0</c:formatCode>
                <c:ptCount val="5"/>
                <c:pt idx="0">
                  <c:v>1972</c:v>
                </c:pt>
                <c:pt idx="1">
                  <c:v>1823</c:v>
                </c:pt>
                <c:pt idx="2">
                  <c:v>1853</c:v>
                </c:pt>
                <c:pt idx="3">
                  <c:v>1837</c:v>
                </c:pt>
                <c:pt idx="4">
                  <c:v>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9-4621-AC5B-429D0CB1D6C8}"/>
            </c:ext>
          </c:extLst>
        </c:ser>
        <c:ser>
          <c:idx val="2"/>
          <c:order val="2"/>
          <c:tx>
            <c:strRef>
              <c:f>'Table 9.69'!$S$11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9.69'!$V$11:$Z$11</c:f>
              <c:numCache>
                <c:formatCode>#,##0</c:formatCode>
                <c:ptCount val="5"/>
                <c:pt idx="0">
                  <c:v>2382</c:v>
                </c:pt>
                <c:pt idx="1">
                  <c:v>2308</c:v>
                </c:pt>
                <c:pt idx="2">
                  <c:v>2246</c:v>
                </c:pt>
                <c:pt idx="3">
                  <c:v>2253</c:v>
                </c:pt>
                <c:pt idx="4">
                  <c:v>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9-4621-AC5B-429D0CB1D6C8}"/>
            </c:ext>
          </c:extLst>
        </c:ser>
        <c:ser>
          <c:idx val="3"/>
          <c:order val="3"/>
          <c:tx>
            <c:strRef>
              <c:f>'Table 9.69'!$S$12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9.69'!$V$12:$Z$12</c:f>
              <c:numCache>
                <c:formatCode>#,##0</c:formatCode>
                <c:ptCount val="5"/>
                <c:pt idx="0">
                  <c:v>180</c:v>
                </c:pt>
                <c:pt idx="1">
                  <c:v>152</c:v>
                </c:pt>
                <c:pt idx="2">
                  <c:v>162</c:v>
                </c:pt>
                <c:pt idx="3">
                  <c:v>157</c:v>
                </c:pt>
                <c:pt idx="4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C9-4621-AC5B-429D0CB1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9.69'!$AB$15:$AB$33</c:f>
              <c:numCache>
                <c:formatCode>0.0%</c:formatCode>
                <c:ptCount val="19"/>
                <c:pt idx="0">
                  <c:v>3.0015797788309637E-2</c:v>
                </c:pt>
                <c:pt idx="1">
                  <c:v>7.1090047393364926E-3</c:v>
                </c:pt>
                <c:pt idx="2">
                  <c:v>1.066350710900474E-2</c:v>
                </c:pt>
                <c:pt idx="3">
                  <c:v>5.5292259083728279E-3</c:v>
                </c:pt>
                <c:pt idx="4">
                  <c:v>7.1879936808846759E-2</c:v>
                </c:pt>
                <c:pt idx="5">
                  <c:v>6.3191153238546603E-3</c:v>
                </c:pt>
                <c:pt idx="6">
                  <c:v>0.10110584518167456</c:v>
                </c:pt>
                <c:pt idx="7">
                  <c:v>5.5292259083728278E-2</c:v>
                </c:pt>
                <c:pt idx="8">
                  <c:v>7.0300157977883096E-2</c:v>
                </c:pt>
                <c:pt idx="9">
                  <c:v>8.6887835703001581E-3</c:v>
                </c:pt>
                <c:pt idx="10">
                  <c:v>1.6192733017377565E-2</c:v>
                </c:pt>
                <c:pt idx="11">
                  <c:v>1.5007898894154818E-2</c:v>
                </c:pt>
                <c:pt idx="12">
                  <c:v>3.3175355450236969E-2</c:v>
                </c:pt>
                <c:pt idx="13">
                  <c:v>3.9099526066350712E-2</c:v>
                </c:pt>
                <c:pt idx="14">
                  <c:v>0.12717219589257503</c:v>
                </c:pt>
                <c:pt idx="15">
                  <c:v>9.7156398104265407E-2</c:v>
                </c:pt>
                <c:pt idx="16">
                  <c:v>0.25947867298578198</c:v>
                </c:pt>
                <c:pt idx="17">
                  <c:v>6.3191153238546603E-3</c:v>
                </c:pt>
                <c:pt idx="18">
                  <c:v>2.5276461295418641E-2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9-4349-998A-98C8DD8CA5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9-4349-998A-98C8DD8CA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9.69'!$Z$44:$Z$60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76</c:v>
                </c:pt>
                <c:pt idx="3">
                  <c:v>109</c:v>
                </c:pt>
                <c:pt idx="4">
                  <c:v>176</c:v>
                </c:pt>
                <c:pt idx="5">
                  <c:v>184</c:v>
                </c:pt>
                <c:pt idx="6">
                  <c:v>158</c:v>
                </c:pt>
                <c:pt idx="7">
                  <c:v>103</c:v>
                </c:pt>
                <c:pt idx="8">
                  <c:v>80</c:v>
                </c:pt>
                <c:pt idx="9">
                  <c:v>111</c:v>
                </c:pt>
                <c:pt idx="10">
                  <c:v>74</c:v>
                </c:pt>
                <c:pt idx="11">
                  <c:v>86</c:v>
                </c:pt>
                <c:pt idx="12">
                  <c:v>34</c:v>
                </c:pt>
                <c:pt idx="13">
                  <c:v>16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C-46A6-997C-66C2AA0FC04F}"/>
            </c:ext>
          </c:extLst>
        </c:ser>
        <c:ser>
          <c:idx val="1"/>
          <c:order val="1"/>
          <c:tx>
            <c:strRef>
              <c:f>'Table 9.69'!$S$62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9.69'!$Z$63:$Z$79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71</c:v>
                </c:pt>
                <c:pt idx="3">
                  <c:v>120</c:v>
                </c:pt>
                <c:pt idx="4">
                  <c:v>145</c:v>
                </c:pt>
                <c:pt idx="5">
                  <c:v>173</c:v>
                </c:pt>
                <c:pt idx="6">
                  <c:v>144</c:v>
                </c:pt>
                <c:pt idx="7">
                  <c:v>155</c:v>
                </c:pt>
                <c:pt idx="8">
                  <c:v>106</c:v>
                </c:pt>
                <c:pt idx="9">
                  <c:v>126</c:v>
                </c:pt>
                <c:pt idx="10">
                  <c:v>81</c:v>
                </c:pt>
                <c:pt idx="11">
                  <c:v>96</c:v>
                </c:pt>
                <c:pt idx="12">
                  <c:v>36</c:v>
                </c:pt>
                <c:pt idx="13">
                  <c:v>12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C-46A6-997C-66C2AA0FC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9.69'!$Z$83:$Z$90</c:f>
              <c:numCache>
                <c:formatCode>#,##0</c:formatCode>
                <c:ptCount val="8"/>
                <c:pt idx="0">
                  <c:v>67</c:v>
                </c:pt>
                <c:pt idx="1">
                  <c:v>128</c:v>
                </c:pt>
                <c:pt idx="2">
                  <c:v>161</c:v>
                </c:pt>
                <c:pt idx="3">
                  <c:v>108</c:v>
                </c:pt>
                <c:pt idx="4">
                  <c:v>34</c:v>
                </c:pt>
                <c:pt idx="5">
                  <c:v>32</c:v>
                </c:pt>
                <c:pt idx="6">
                  <c:v>52</c:v>
                </c:pt>
                <c:pt idx="7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9-40A3-9AB5-C8C483277E72}"/>
            </c:ext>
          </c:extLst>
        </c:ser>
        <c:ser>
          <c:idx val="1"/>
          <c:order val="1"/>
          <c:tx>
            <c:strRef>
              <c:f>'Table 9.69'!$S$92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9.69'!$Z$93:$Z$100</c:f>
              <c:numCache>
                <c:formatCode>#,##0</c:formatCode>
                <c:ptCount val="8"/>
                <c:pt idx="0">
                  <c:v>81</c:v>
                </c:pt>
                <c:pt idx="1">
                  <c:v>187</c:v>
                </c:pt>
                <c:pt idx="2">
                  <c:v>27</c:v>
                </c:pt>
                <c:pt idx="3">
                  <c:v>171</c:v>
                </c:pt>
                <c:pt idx="4">
                  <c:v>194</c:v>
                </c:pt>
                <c:pt idx="5">
                  <c:v>84</c:v>
                </c:pt>
                <c:pt idx="6">
                  <c:v>0</c:v>
                </c:pt>
                <c:pt idx="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9-40A3-9AB5-C8C483277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9.7'!$Z$83:$Z$90</c:f>
              <c:numCache>
                <c:formatCode>#,##0</c:formatCode>
                <c:ptCount val="8"/>
                <c:pt idx="0">
                  <c:v>13</c:v>
                </c:pt>
                <c:pt idx="1">
                  <c:v>7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5-447B-A27B-46B10DD72174}"/>
            </c:ext>
          </c:extLst>
        </c:ser>
        <c:ser>
          <c:idx val="1"/>
          <c:order val="1"/>
          <c:tx>
            <c:strRef>
              <c:f>'Table 9.7'!$S$92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9.7'!$Z$93:$Z$100</c:f>
              <c:numCache>
                <c:formatCode>#,##0</c:formatCode>
                <c:ptCount val="8"/>
                <c:pt idx="0">
                  <c:v>11</c:v>
                </c:pt>
                <c:pt idx="1">
                  <c:v>15</c:v>
                </c:pt>
                <c:pt idx="2">
                  <c:v>5</c:v>
                </c:pt>
                <c:pt idx="3">
                  <c:v>9</c:v>
                </c:pt>
                <c:pt idx="4">
                  <c:v>29</c:v>
                </c:pt>
                <c:pt idx="5">
                  <c:v>6</c:v>
                </c:pt>
                <c:pt idx="6">
                  <c:v>0</c:v>
                </c:pt>
                <c:pt idx="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5-447B-A27B-46B10DD72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9.69'!$V$8:$Z$8</c:f>
              <c:numCache>
                <c:formatCode>#,##0</c:formatCode>
                <c:ptCount val="5"/>
                <c:pt idx="0">
                  <c:v>45909.26</c:v>
                </c:pt>
                <c:pt idx="1">
                  <c:v>51200</c:v>
                </c:pt>
                <c:pt idx="2">
                  <c:v>50651.23</c:v>
                </c:pt>
                <c:pt idx="3">
                  <c:v>53094.25</c:v>
                </c:pt>
                <c:pt idx="4">
                  <c:v>53218.11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7-466A-BF5A-8FF260CA17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7-466A-BF5A-8FF260CA1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9.70'!$U$4:$Y$4</c:f>
              <c:numCache>
                <c:formatCode>#,##0</c:formatCode>
                <c:ptCount val="5"/>
                <c:pt idx="1">
                  <c:v>1366</c:v>
                </c:pt>
                <c:pt idx="2">
                  <c:v>1512</c:v>
                </c:pt>
                <c:pt idx="3">
                  <c:v>1517</c:v>
                </c:pt>
                <c:pt idx="4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F-42BD-A58E-39AFFC69BA90}"/>
            </c:ext>
          </c:extLst>
        </c:ser>
        <c:ser>
          <c:idx val="1"/>
          <c:order val="1"/>
          <c:tx>
            <c:strRef>
              <c:f>'Table 9.70'!$S$7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9.70'!$U$7:$Y$7</c:f>
              <c:numCache>
                <c:formatCode>#,##0</c:formatCode>
                <c:ptCount val="5"/>
                <c:pt idx="1">
                  <c:v>1132</c:v>
                </c:pt>
                <c:pt idx="2">
                  <c:v>1273</c:v>
                </c:pt>
                <c:pt idx="3">
                  <c:v>1266</c:v>
                </c:pt>
                <c:pt idx="4">
                  <c:v>1355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5F-42BD-A58E-39AFFC69BA90}"/>
            </c:ext>
          </c:extLst>
        </c:ser>
        <c:ser>
          <c:idx val="2"/>
          <c:order val="2"/>
          <c:tx>
            <c:strRef>
              <c:f>'Table 9.70'!$S$11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9.70'!$U$11:$Y$11</c:f>
              <c:numCache>
                <c:formatCode>#,##0</c:formatCode>
                <c:ptCount val="5"/>
                <c:pt idx="1">
                  <c:v>1294</c:v>
                </c:pt>
                <c:pt idx="2">
                  <c:v>1450</c:v>
                </c:pt>
                <c:pt idx="3">
                  <c:v>1452</c:v>
                </c:pt>
                <c:pt idx="4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5F-42BD-A58E-39AFFC69BA90}"/>
            </c:ext>
          </c:extLst>
        </c:ser>
        <c:ser>
          <c:idx val="3"/>
          <c:order val="3"/>
          <c:tx>
            <c:strRef>
              <c:f>'Table 9.70'!$S$12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9.70'!$U$12:$Y$12</c:f>
              <c:numCache>
                <c:formatCode>#,##0</c:formatCode>
                <c:ptCount val="5"/>
                <c:pt idx="1">
                  <c:v>70</c:v>
                </c:pt>
                <c:pt idx="2">
                  <c:v>62</c:v>
                </c:pt>
                <c:pt idx="3">
                  <c:v>67</c:v>
                </c:pt>
                <c:pt idx="4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5F-42BD-A58E-39AFFC69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9.70'!$AB$15:$AB$33</c:f>
              <c:numCache>
                <c:formatCode>0.0%</c:formatCode>
                <c:ptCount val="19"/>
                <c:pt idx="0">
                  <c:v>3.2022471910112357E-2</c:v>
                </c:pt>
                <c:pt idx="1">
                  <c:v>5.6179775280898875E-3</c:v>
                </c:pt>
                <c:pt idx="2">
                  <c:v>6.7415730337078653E-3</c:v>
                </c:pt>
                <c:pt idx="3">
                  <c:v>1.4044943820224719E-2</c:v>
                </c:pt>
                <c:pt idx="4">
                  <c:v>5.4494382022471907E-2</c:v>
                </c:pt>
                <c:pt idx="5">
                  <c:v>1.6853932584269663E-3</c:v>
                </c:pt>
                <c:pt idx="6">
                  <c:v>0.1151685393258427</c:v>
                </c:pt>
                <c:pt idx="7">
                  <c:v>2.6404494382022473E-2</c:v>
                </c:pt>
                <c:pt idx="8">
                  <c:v>1.9101123595505618E-2</c:v>
                </c:pt>
                <c:pt idx="9">
                  <c:v>1.6853932584269663E-3</c:v>
                </c:pt>
                <c:pt idx="10">
                  <c:v>6.1797752808988764E-3</c:v>
                </c:pt>
                <c:pt idx="11">
                  <c:v>8.4269662921348312E-3</c:v>
                </c:pt>
                <c:pt idx="12">
                  <c:v>4.8314606741573035E-2</c:v>
                </c:pt>
                <c:pt idx="13">
                  <c:v>5.7303370786516851E-2</c:v>
                </c:pt>
                <c:pt idx="14">
                  <c:v>0.22303370786516855</c:v>
                </c:pt>
                <c:pt idx="15">
                  <c:v>0.17191011235955056</c:v>
                </c:pt>
                <c:pt idx="16">
                  <c:v>0.18146067415730338</c:v>
                </c:pt>
                <c:pt idx="17">
                  <c:v>2.8089887640449437E-3</c:v>
                </c:pt>
                <c:pt idx="18">
                  <c:v>1.2359550561797753E-2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5-43D9-8714-95D5694A40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5-43D9-8714-95D5694A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35</c:v>
                </c:pt>
                <c:pt idx="3">
                  <c:v>70</c:v>
                </c:pt>
                <c:pt idx="4">
                  <c:v>115</c:v>
                </c:pt>
                <c:pt idx="5">
                  <c:v>133</c:v>
                </c:pt>
                <c:pt idx="6">
                  <c:v>110</c:v>
                </c:pt>
                <c:pt idx="7">
                  <c:v>98</c:v>
                </c:pt>
                <c:pt idx="8">
                  <c:v>92</c:v>
                </c:pt>
                <c:pt idx="9">
                  <c:v>96</c:v>
                </c:pt>
                <c:pt idx="10">
                  <c:v>64</c:v>
                </c:pt>
                <c:pt idx="11">
                  <c:v>46</c:v>
                </c:pt>
                <c:pt idx="12">
                  <c:v>21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F-4CB3-B928-2699357F59BA}"/>
            </c:ext>
          </c:extLst>
        </c:ser>
        <c:ser>
          <c:idx val="1"/>
          <c:order val="1"/>
          <c:tx>
            <c:strRef>
              <c:f>'Table 9.70'!$S$62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34</c:v>
                </c:pt>
                <c:pt idx="3">
                  <c:v>74</c:v>
                </c:pt>
                <c:pt idx="4">
                  <c:v>118</c:v>
                </c:pt>
                <c:pt idx="5">
                  <c:v>116</c:v>
                </c:pt>
                <c:pt idx="6">
                  <c:v>91</c:v>
                </c:pt>
                <c:pt idx="7">
                  <c:v>105</c:v>
                </c:pt>
                <c:pt idx="8">
                  <c:v>72</c:v>
                </c:pt>
                <c:pt idx="9">
                  <c:v>68</c:v>
                </c:pt>
                <c:pt idx="10">
                  <c:v>62</c:v>
                </c:pt>
                <c:pt idx="11">
                  <c:v>36</c:v>
                </c:pt>
                <c:pt idx="12">
                  <c:v>16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CF-4CB3-B928-2699357F5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9.70'!$Y$83:$Y$90</c:f>
              <c:numCache>
                <c:formatCode>#,##0</c:formatCode>
                <c:ptCount val="8"/>
                <c:pt idx="0">
                  <c:v>61</c:v>
                </c:pt>
                <c:pt idx="1">
                  <c:v>100</c:v>
                </c:pt>
                <c:pt idx="2">
                  <c:v>80</c:v>
                </c:pt>
                <c:pt idx="3">
                  <c:v>64</c:v>
                </c:pt>
                <c:pt idx="4">
                  <c:v>32</c:v>
                </c:pt>
                <c:pt idx="5">
                  <c:v>42</c:v>
                </c:pt>
                <c:pt idx="6">
                  <c:v>37</c:v>
                </c:pt>
                <c:pt idx="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B-4E22-A15E-662BD214F621}"/>
            </c:ext>
          </c:extLst>
        </c:ser>
        <c:ser>
          <c:idx val="1"/>
          <c:order val="1"/>
          <c:tx>
            <c:strRef>
              <c:f>'Table 9.70'!$S$92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9.70'!$Y$93:$Y$100</c:f>
              <c:numCache>
                <c:formatCode>#,##0</c:formatCode>
                <c:ptCount val="8"/>
                <c:pt idx="0">
                  <c:v>59</c:v>
                </c:pt>
                <c:pt idx="1">
                  <c:v>114</c:v>
                </c:pt>
                <c:pt idx="2">
                  <c:v>6</c:v>
                </c:pt>
                <c:pt idx="3">
                  <c:v>178</c:v>
                </c:pt>
                <c:pt idx="4">
                  <c:v>108</c:v>
                </c:pt>
                <c:pt idx="5">
                  <c:v>51</c:v>
                </c:pt>
                <c:pt idx="6">
                  <c:v>0</c:v>
                </c:pt>
                <c:pt idx="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B-4E22-A15E-662BD214F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9.70'!$U$8:$Y$8</c:f>
              <c:numCache>
                <c:formatCode>#,##0</c:formatCode>
                <c:ptCount val="5"/>
                <c:pt idx="1">
                  <c:v>35248</c:v>
                </c:pt>
                <c:pt idx="2">
                  <c:v>37688</c:v>
                </c:pt>
                <c:pt idx="3">
                  <c:v>36910.129999999997</c:v>
                </c:pt>
                <c:pt idx="4">
                  <c:v>38218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C-4D11-836A-6125C9B8EF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C-4D11-836A-6125C9B8E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9.70'!$V$4:$Z$4</c:f>
              <c:numCache>
                <c:formatCode>#,##0</c:formatCode>
                <c:ptCount val="5"/>
                <c:pt idx="0">
                  <c:v>1366</c:v>
                </c:pt>
                <c:pt idx="1">
                  <c:v>1512</c:v>
                </c:pt>
                <c:pt idx="2">
                  <c:v>1517</c:v>
                </c:pt>
                <c:pt idx="3">
                  <c:v>1695</c:v>
                </c:pt>
                <c:pt idx="4">
                  <c:v>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D-468C-A0CB-E77156FFAD0E}"/>
            </c:ext>
          </c:extLst>
        </c:ser>
        <c:ser>
          <c:idx val="1"/>
          <c:order val="1"/>
          <c:tx>
            <c:strRef>
              <c:f>'Table 9.70'!$S$7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9.70'!$V$7:$Z$7</c:f>
              <c:numCache>
                <c:formatCode>#,##0</c:formatCode>
                <c:ptCount val="5"/>
                <c:pt idx="0">
                  <c:v>1132</c:v>
                </c:pt>
                <c:pt idx="1">
                  <c:v>1273</c:v>
                </c:pt>
                <c:pt idx="2">
                  <c:v>1266</c:v>
                </c:pt>
                <c:pt idx="3">
                  <c:v>1355</c:v>
                </c:pt>
                <c:pt idx="4">
                  <c:v>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D-468C-A0CB-E77156FFAD0E}"/>
            </c:ext>
          </c:extLst>
        </c:ser>
        <c:ser>
          <c:idx val="2"/>
          <c:order val="2"/>
          <c:tx>
            <c:strRef>
              <c:f>'Table 9.70'!$S$11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9.70'!$V$11:$Z$11</c:f>
              <c:numCache>
                <c:formatCode>#,##0</c:formatCode>
                <c:ptCount val="5"/>
                <c:pt idx="0">
                  <c:v>1294</c:v>
                </c:pt>
                <c:pt idx="1">
                  <c:v>1450</c:v>
                </c:pt>
                <c:pt idx="2">
                  <c:v>1452</c:v>
                </c:pt>
                <c:pt idx="3">
                  <c:v>1632</c:v>
                </c:pt>
                <c:pt idx="4">
                  <c:v>1727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D-468C-A0CB-E77156FFAD0E}"/>
            </c:ext>
          </c:extLst>
        </c:ser>
        <c:ser>
          <c:idx val="3"/>
          <c:order val="3"/>
          <c:tx>
            <c:strRef>
              <c:f>'Table 9.70'!$S$12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9.70'!$V$12:$Z$12</c:f>
              <c:numCache>
                <c:formatCode>#,##0</c:formatCode>
                <c:ptCount val="5"/>
                <c:pt idx="0">
                  <c:v>70</c:v>
                </c:pt>
                <c:pt idx="1">
                  <c:v>62</c:v>
                </c:pt>
                <c:pt idx="2">
                  <c:v>67</c:v>
                </c:pt>
                <c:pt idx="3">
                  <c:v>63</c:v>
                </c:pt>
                <c:pt idx="4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D-468C-A0CB-E77156FF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9.70'!$AB$15:$AB$33</c:f>
              <c:numCache>
                <c:formatCode>0.0%</c:formatCode>
                <c:ptCount val="19"/>
                <c:pt idx="0">
                  <c:v>3.2022471910112357E-2</c:v>
                </c:pt>
                <c:pt idx="1">
                  <c:v>5.6179775280898875E-3</c:v>
                </c:pt>
                <c:pt idx="2">
                  <c:v>6.7415730337078653E-3</c:v>
                </c:pt>
                <c:pt idx="3">
                  <c:v>1.4044943820224719E-2</c:v>
                </c:pt>
                <c:pt idx="4">
                  <c:v>5.4494382022471907E-2</c:v>
                </c:pt>
                <c:pt idx="5">
                  <c:v>1.6853932584269663E-3</c:v>
                </c:pt>
                <c:pt idx="6">
                  <c:v>0.1151685393258427</c:v>
                </c:pt>
                <c:pt idx="7">
                  <c:v>2.6404494382022473E-2</c:v>
                </c:pt>
                <c:pt idx="8">
                  <c:v>1.9101123595505618E-2</c:v>
                </c:pt>
                <c:pt idx="9">
                  <c:v>1.6853932584269663E-3</c:v>
                </c:pt>
                <c:pt idx="10">
                  <c:v>6.1797752808988764E-3</c:v>
                </c:pt>
                <c:pt idx="11">
                  <c:v>8.4269662921348312E-3</c:v>
                </c:pt>
                <c:pt idx="12">
                  <c:v>4.8314606741573035E-2</c:v>
                </c:pt>
                <c:pt idx="13">
                  <c:v>5.7303370786516851E-2</c:v>
                </c:pt>
                <c:pt idx="14">
                  <c:v>0.22303370786516855</c:v>
                </c:pt>
                <c:pt idx="15">
                  <c:v>0.17191011235955056</c:v>
                </c:pt>
                <c:pt idx="16">
                  <c:v>0.18146067415730338</c:v>
                </c:pt>
                <c:pt idx="17">
                  <c:v>2.8089887640449437E-3</c:v>
                </c:pt>
                <c:pt idx="18">
                  <c:v>1.2359550561797753E-2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8-4E23-B1AC-F382EAC02A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8-4E23-B1AC-F382EAC02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9.70'!$Z$44:$Z$60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51</c:v>
                </c:pt>
                <c:pt idx="3">
                  <c:v>75</c:v>
                </c:pt>
                <c:pt idx="4">
                  <c:v>105</c:v>
                </c:pt>
                <c:pt idx="5">
                  <c:v>119</c:v>
                </c:pt>
                <c:pt idx="6">
                  <c:v>101</c:v>
                </c:pt>
                <c:pt idx="7">
                  <c:v>98</c:v>
                </c:pt>
                <c:pt idx="8">
                  <c:v>92</c:v>
                </c:pt>
                <c:pt idx="9">
                  <c:v>90</c:v>
                </c:pt>
                <c:pt idx="10">
                  <c:v>58</c:v>
                </c:pt>
                <c:pt idx="11">
                  <c:v>47</c:v>
                </c:pt>
                <c:pt idx="12">
                  <c:v>22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5-473C-AA6D-57036E9947DA}"/>
            </c:ext>
          </c:extLst>
        </c:ser>
        <c:ser>
          <c:idx val="1"/>
          <c:order val="1"/>
          <c:tx>
            <c:strRef>
              <c:f>'Table 9.70'!$S$62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9.70'!$Z$63:$Z$79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51</c:v>
                </c:pt>
                <c:pt idx="3">
                  <c:v>69</c:v>
                </c:pt>
                <c:pt idx="4">
                  <c:v>133</c:v>
                </c:pt>
                <c:pt idx="5">
                  <c:v>140</c:v>
                </c:pt>
                <c:pt idx="6">
                  <c:v>97</c:v>
                </c:pt>
                <c:pt idx="7">
                  <c:v>113</c:v>
                </c:pt>
                <c:pt idx="8">
                  <c:v>82</c:v>
                </c:pt>
                <c:pt idx="9">
                  <c:v>94</c:v>
                </c:pt>
                <c:pt idx="10">
                  <c:v>58</c:v>
                </c:pt>
                <c:pt idx="11">
                  <c:v>53</c:v>
                </c:pt>
                <c:pt idx="12">
                  <c:v>22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5-473C-AA6D-57036E994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9.70'!$Z$83:$Z$90</c:f>
              <c:numCache>
                <c:formatCode>#,##0</c:formatCode>
                <c:ptCount val="8"/>
                <c:pt idx="0">
                  <c:v>65</c:v>
                </c:pt>
                <c:pt idx="1">
                  <c:v>96</c:v>
                </c:pt>
                <c:pt idx="2">
                  <c:v>86</c:v>
                </c:pt>
                <c:pt idx="3">
                  <c:v>55</c:v>
                </c:pt>
                <c:pt idx="4">
                  <c:v>29</c:v>
                </c:pt>
                <c:pt idx="5">
                  <c:v>51</c:v>
                </c:pt>
                <c:pt idx="6">
                  <c:v>32</c:v>
                </c:pt>
                <c:pt idx="7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CD-486D-86E1-97FC03F77C16}"/>
            </c:ext>
          </c:extLst>
        </c:ser>
        <c:ser>
          <c:idx val="1"/>
          <c:order val="1"/>
          <c:tx>
            <c:strRef>
              <c:f>'Table 9.70'!$S$92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9.70'!$Z$93:$Z$100</c:f>
              <c:numCache>
                <c:formatCode>#,##0</c:formatCode>
                <c:ptCount val="8"/>
                <c:pt idx="0">
                  <c:v>57</c:v>
                </c:pt>
                <c:pt idx="1">
                  <c:v>130</c:v>
                </c:pt>
                <c:pt idx="2">
                  <c:v>9</c:v>
                </c:pt>
                <c:pt idx="3">
                  <c:v>190</c:v>
                </c:pt>
                <c:pt idx="4">
                  <c:v>105</c:v>
                </c:pt>
                <c:pt idx="5">
                  <c:v>56</c:v>
                </c:pt>
                <c:pt idx="6">
                  <c:v>0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CD-486D-86E1-97FC03F77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9.1'!$AB$15:$AB$33</c:f>
              <c:numCache>
                <c:formatCode>0.0%</c:formatCode>
                <c:ptCount val="19"/>
                <c:pt idx="0">
                  <c:v>6.4625850340136057E-2</c:v>
                </c:pt>
                <c:pt idx="1">
                  <c:v>1.1904761904761904E-2</c:v>
                </c:pt>
                <c:pt idx="2">
                  <c:v>0</c:v>
                </c:pt>
                <c:pt idx="3">
                  <c:v>5.1020408163265302E-3</c:v>
                </c:pt>
                <c:pt idx="4">
                  <c:v>0.10034013605442177</c:v>
                </c:pt>
                <c:pt idx="5">
                  <c:v>1.020408163265306E-2</c:v>
                </c:pt>
                <c:pt idx="6">
                  <c:v>0.11224489795918367</c:v>
                </c:pt>
                <c:pt idx="7">
                  <c:v>2.2108843537414966E-2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3.0612244897959183E-2</c:v>
                </c:pt>
                <c:pt idx="13">
                  <c:v>4.7619047619047616E-2</c:v>
                </c:pt>
                <c:pt idx="14">
                  <c:v>0.22448979591836735</c:v>
                </c:pt>
                <c:pt idx="15">
                  <c:v>0.16326530612244897</c:v>
                </c:pt>
                <c:pt idx="16">
                  <c:v>0.11054421768707483</c:v>
                </c:pt>
                <c:pt idx="17">
                  <c:v>0</c:v>
                </c:pt>
                <c:pt idx="18">
                  <c:v>6.4625850340136057E-2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FC-46BE-8CB7-345734C87F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FC-46BE-8CB7-345734C87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9.7'!$V$8:$Z$8</c:f>
              <c:numCache>
                <c:formatCode>#,##0</c:formatCode>
                <c:ptCount val="5"/>
                <c:pt idx="0">
                  <c:v>43678</c:v>
                </c:pt>
                <c:pt idx="1">
                  <c:v>46073.5</c:v>
                </c:pt>
                <c:pt idx="2">
                  <c:v>48056.27</c:v>
                </c:pt>
                <c:pt idx="3">
                  <c:v>52221.87</c:v>
                </c:pt>
                <c:pt idx="4">
                  <c:v>50310.41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3-4B77-A252-85AC46A57F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3-4B77-A252-85AC46A57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9.70'!$V$8:$Z$8</c:f>
              <c:numCache>
                <c:formatCode>#,##0</c:formatCode>
                <c:ptCount val="5"/>
                <c:pt idx="0">
                  <c:v>35248</c:v>
                </c:pt>
                <c:pt idx="1">
                  <c:v>37688</c:v>
                </c:pt>
                <c:pt idx="2">
                  <c:v>36910.129999999997</c:v>
                </c:pt>
                <c:pt idx="3">
                  <c:v>38218</c:v>
                </c:pt>
                <c:pt idx="4">
                  <c:v>37968.019999999997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2-42EF-830C-5C479F08FC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2-42EF-830C-5C479F08F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9.71'!$U$4:$Y$4</c:f>
              <c:numCache>
                <c:formatCode>#,##0</c:formatCode>
                <c:ptCount val="5"/>
                <c:pt idx="1">
                  <c:v>155028</c:v>
                </c:pt>
                <c:pt idx="2">
                  <c:v>158482</c:v>
                </c:pt>
                <c:pt idx="3">
                  <c:v>159341</c:v>
                </c:pt>
                <c:pt idx="4">
                  <c:v>166620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3-45EB-A035-E4072F3DD747}"/>
            </c:ext>
          </c:extLst>
        </c:ser>
        <c:ser>
          <c:idx val="1"/>
          <c:order val="1"/>
          <c:tx>
            <c:strRef>
              <c:f>'Table 9.71'!$S$7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9.71'!$U$7:$Y$7</c:f>
              <c:numCache>
                <c:formatCode>#,##0</c:formatCode>
                <c:ptCount val="5"/>
                <c:pt idx="1">
                  <c:v>108487</c:v>
                </c:pt>
                <c:pt idx="2">
                  <c:v>109387</c:v>
                </c:pt>
                <c:pt idx="3">
                  <c:v>111704</c:v>
                </c:pt>
                <c:pt idx="4">
                  <c:v>113336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3-45EB-A035-E4072F3DD747}"/>
            </c:ext>
          </c:extLst>
        </c:ser>
        <c:ser>
          <c:idx val="2"/>
          <c:order val="2"/>
          <c:tx>
            <c:strRef>
              <c:f>'Table 9.71'!$S$11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9.71'!$U$11:$Y$11</c:f>
              <c:numCache>
                <c:formatCode>#,##0</c:formatCode>
                <c:ptCount val="5"/>
                <c:pt idx="1">
                  <c:v>144097</c:v>
                </c:pt>
                <c:pt idx="2">
                  <c:v>147498</c:v>
                </c:pt>
                <c:pt idx="3">
                  <c:v>148241</c:v>
                </c:pt>
                <c:pt idx="4">
                  <c:v>155174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3-45EB-A035-E4072F3DD747}"/>
            </c:ext>
          </c:extLst>
        </c:ser>
        <c:ser>
          <c:idx val="3"/>
          <c:order val="3"/>
          <c:tx>
            <c:strRef>
              <c:f>'Table 9.71'!$S$12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9.71'!$U$12:$Y$12</c:f>
              <c:numCache>
                <c:formatCode>#,##0</c:formatCode>
                <c:ptCount val="5"/>
                <c:pt idx="1">
                  <c:v>10934</c:v>
                </c:pt>
                <c:pt idx="2">
                  <c:v>10987</c:v>
                </c:pt>
                <c:pt idx="3">
                  <c:v>11100</c:v>
                </c:pt>
                <c:pt idx="4">
                  <c:v>11446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B3-45EB-A035-E4072F3D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9.71'!$AB$15:$AB$33</c:f>
              <c:numCache>
                <c:formatCode>0.0%</c:formatCode>
                <c:ptCount val="19"/>
                <c:pt idx="0">
                  <c:v>1.2352987166742989E-2</c:v>
                </c:pt>
                <c:pt idx="1">
                  <c:v>2.3940893301911029E-2</c:v>
                </c:pt>
                <c:pt idx="2">
                  <c:v>4.3581696134386207E-2</c:v>
                </c:pt>
                <c:pt idx="3">
                  <c:v>9.5942278266114168E-3</c:v>
                </c:pt>
                <c:pt idx="4">
                  <c:v>8.0824947226162416E-2</c:v>
                </c:pt>
                <c:pt idx="5">
                  <c:v>2.4884679391956037E-2</c:v>
                </c:pt>
                <c:pt idx="6">
                  <c:v>9.6031630795349196E-2</c:v>
                </c:pt>
                <c:pt idx="7">
                  <c:v>9.4696927389900931E-2</c:v>
                </c:pt>
                <c:pt idx="8">
                  <c:v>3.845509476952632E-2</c:v>
                </c:pt>
                <c:pt idx="9">
                  <c:v>6.2825997118380935E-3</c:v>
                </c:pt>
                <c:pt idx="10">
                  <c:v>2.2416315771838318E-2</c:v>
                </c:pt>
                <c:pt idx="11">
                  <c:v>1.8445712753956643E-2</c:v>
                </c:pt>
                <c:pt idx="12">
                  <c:v>5.3103325030994158E-2</c:v>
                </c:pt>
                <c:pt idx="13">
                  <c:v>7.3084784381177895E-2</c:v>
                </c:pt>
                <c:pt idx="14">
                  <c:v>8.9693185752739213E-2</c:v>
                </c:pt>
                <c:pt idx="15">
                  <c:v>7.4776897903566286E-2</c:v>
                </c:pt>
                <c:pt idx="16">
                  <c:v>0.15374778014810181</c:v>
                </c:pt>
                <c:pt idx="17">
                  <c:v>2.104252063484972E-2</c:v>
                </c:pt>
                <c:pt idx="18">
                  <c:v>4.4866138742139773E-2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8-4B2B-BC79-ED78063D75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68-4B2B-BC79-ED78063D7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9.71'!$Y$44:$Y$60</c:f>
              <c:numCache>
                <c:formatCode>#,##0</c:formatCode>
                <c:ptCount val="17"/>
                <c:pt idx="0">
                  <c:v>191</c:v>
                </c:pt>
                <c:pt idx="1">
                  <c:v>2246</c:v>
                </c:pt>
                <c:pt idx="2">
                  <c:v>5790</c:v>
                </c:pt>
                <c:pt idx="3">
                  <c:v>8862</c:v>
                </c:pt>
                <c:pt idx="4">
                  <c:v>11208</c:v>
                </c:pt>
                <c:pt idx="5">
                  <c:v>9647</c:v>
                </c:pt>
                <c:pt idx="6">
                  <c:v>8619</c:v>
                </c:pt>
                <c:pt idx="7">
                  <c:v>7770</c:v>
                </c:pt>
                <c:pt idx="8">
                  <c:v>7750</c:v>
                </c:pt>
                <c:pt idx="9">
                  <c:v>7375</c:v>
                </c:pt>
                <c:pt idx="10">
                  <c:v>6371</c:v>
                </c:pt>
                <c:pt idx="11">
                  <c:v>5111</c:v>
                </c:pt>
                <c:pt idx="12">
                  <c:v>2430</c:v>
                </c:pt>
                <c:pt idx="13">
                  <c:v>918</c:v>
                </c:pt>
                <c:pt idx="14">
                  <c:v>264</c:v>
                </c:pt>
                <c:pt idx="15">
                  <c:v>106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A-41DD-8572-2499732F813C}"/>
            </c:ext>
          </c:extLst>
        </c:ser>
        <c:ser>
          <c:idx val="1"/>
          <c:order val="1"/>
          <c:tx>
            <c:strRef>
              <c:f>'Table 9.71'!$S$62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9.71'!$Y$63:$Y$79</c:f>
              <c:numCache>
                <c:formatCode>#,##0</c:formatCode>
                <c:ptCount val="17"/>
                <c:pt idx="0">
                  <c:v>253</c:v>
                </c:pt>
                <c:pt idx="1">
                  <c:v>2793</c:v>
                </c:pt>
                <c:pt idx="2">
                  <c:v>6385</c:v>
                </c:pt>
                <c:pt idx="3">
                  <c:v>8867</c:v>
                </c:pt>
                <c:pt idx="4">
                  <c:v>10117</c:v>
                </c:pt>
                <c:pt idx="5">
                  <c:v>8683</c:v>
                </c:pt>
                <c:pt idx="6">
                  <c:v>8394</c:v>
                </c:pt>
                <c:pt idx="7">
                  <c:v>7447</c:v>
                </c:pt>
                <c:pt idx="8">
                  <c:v>7653</c:v>
                </c:pt>
                <c:pt idx="9">
                  <c:v>7300</c:v>
                </c:pt>
                <c:pt idx="10">
                  <c:v>6215</c:v>
                </c:pt>
                <c:pt idx="11">
                  <c:v>4496</c:v>
                </c:pt>
                <c:pt idx="12">
                  <c:v>2065</c:v>
                </c:pt>
                <c:pt idx="13">
                  <c:v>668</c:v>
                </c:pt>
                <c:pt idx="14">
                  <c:v>223</c:v>
                </c:pt>
                <c:pt idx="15">
                  <c:v>111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A-41DD-8572-2499732F8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9.71'!$Y$83:$Y$90</c:f>
              <c:numCache>
                <c:formatCode>#,##0</c:formatCode>
                <c:ptCount val="8"/>
                <c:pt idx="0">
                  <c:v>6252</c:v>
                </c:pt>
                <c:pt idx="1">
                  <c:v>6363</c:v>
                </c:pt>
                <c:pt idx="2">
                  <c:v>12201</c:v>
                </c:pt>
                <c:pt idx="3">
                  <c:v>6425</c:v>
                </c:pt>
                <c:pt idx="4">
                  <c:v>1947</c:v>
                </c:pt>
                <c:pt idx="5">
                  <c:v>2803</c:v>
                </c:pt>
                <c:pt idx="6">
                  <c:v>6342</c:v>
                </c:pt>
                <c:pt idx="7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B-4795-829A-1F874C015588}"/>
            </c:ext>
          </c:extLst>
        </c:ser>
        <c:ser>
          <c:idx val="1"/>
          <c:order val="1"/>
          <c:tx>
            <c:strRef>
              <c:f>'Table 9.71'!$S$92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9.71'!$Y$93:$Y$100</c:f>
              <c:numCache>
                <c:formatCode>#,##0</c:formatCode>
                <c:ptCount val="8"/>
                <c:pt idx="0">
                  <c:v>4623</c:v>
                </c:pt>
                <c:pt idx="1">
                  <c:v>11817</c:v>
                </c:pt>
                <c:pt idx="2">
                  <c:v>2033</c:v>
                </c:pt>
                <c:pt idx="3">
                  <c:v>10124</c:v>
                </c:pt>
                <c:pt idx="4">
                  <c:v>9505</c:v>
                </c:pt>
                <c:pt idx="5">
                  <c:v>5518</c:v>
                </c:pt>
                <c:pt idx="6">
                  <c:v>707</c:v>
                </c:pt>
                <c:pt idx="7">
                  <c:v>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B-4795-829A-1F874C015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9.71'!$U$8:$Y$8</c:f>
              <c:numCache>
                <c:formatCode>#,##0</c:formatCode>
                <c:ptCount val="5"/>
                <c:pt idx="1">
                  <c:v>46988</c:v>
                </c:pt>
                <c:pt idx="2">
                  <c:v>47848.09</c:v>
                </c:pt>
                <c:pt idx="3">
                  <c:v>47149.41</c:v>
                </c:pt>
                <c:pt idx="4">
                  <c:v>48539.83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1-4C4E-9C9B-E0C26E65D5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1-4C4E-9C9B-E0C26E65D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9.71'!$V$4:$Z$4</c:f>
              <c:numCache>
                <c:formatCode>#,##0</c:formatCode>
                <c:ptCount val="5"/>
                <c:pt idx="0">
                  <c:v>155028</c:v>
                </c:pt>
                <c:pt idx="1">
                  <c:v>158482</c:v>
                </c:pt>
                <c:pt idx="2">
                  <c:v>159341</c:v>
                </c:pt>
                <c:pt idx="3">
                  <c:v>166620</c:v>
                </c:pt>
                <c:pt idx="4">
                  <c:v>179070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2-4B60-8DF6-64991A069AF3}"/>
            </c:ext>
          </c:extLst>
        </c:ser>
        <c:ser>
          <c:idx val="1"/>
          <c:order val="1"/>
          <c:tx>
            <c:strRef>
              <c:f>'Table 9.71'!$S$7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9.71'!$V$7:$Z$7</c:f>
              <c:numCache>
                <c:formatCode>#,##0</c:formatCode>
                <c:ptCount val="5"/>
                <c:pt idx="0">
                  <c:v>108487</c:v>
                </c:pt>
                <c:pt idx="1">
                  <c:v>109387</c:v>
                </c:pt>
                <c:pt idx="2">
                  <c:v>111704</c:v>
                </c:pt>
                <c:pt idx="3">
                  <c:v>113336</c:v>
                </c:pt>
                <c:pt idx="4">
                  <c:v>117211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2-4B60-8DF6-64991A069AF3}"/>
            </c:ext>
          </c:extLst>
        </c:ser>
        <c:ser>
          <c:idx val="2"/>
          <c:order val="2"/>
          <c:tx>
            <c:strRef>
              <c:f>'Table 9.71'!$S$11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9.71'!$V$11:$Z$11</c:f>
              <c:numCache>
                <c:formatCode>#,##0</c:formatCode>
                <c:ptCount val="5"/>
                <c:pt idx="0">
                  <c:v>144097</c:v>
                </c:pt>
                <c:pt idx="1">
                  <c:v>147498</c:v>
                </c:pt>
                <c:pt idx="2">
                  <c:v>148241</c:v>
                </c:pt>
                <c:pt idx="3">
                  <c:v>155174</c:v>
                </c:pt>
                <c:pt idx="4">
                  <c:v>167221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2-4B60-8DF6-64991A069AF3}"/>
            </c:ext>
          </c:extLst>
        </c:ser>
        <c:ser>
          <c:idx val="3"/>
          <c:order val="3"/>
          <c:tx>
            <c:strRef>
              <c:f>'Table 9.71'!$S$12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9.71'!$V$12:$Z$12</c:f>
              <c:numCache>
                <c:formatCode>#,##0</c:formatCode>
                <c:ptCount val="5"/>
                <c:pt idx="0">
                  <c:v>10934</c:v>
                </c:pt>
                <c:pt idx="1">
                  <c:v>10987</c:v>
                </c:pt>
                <c:pt idx="2">
                  <c:v>11100</c:v>
                </c:pt>
                <c:pt idx="3">
                  <c:v>11446</c:v>
                </c:pt>
                <c:pt idx="4">
                  <c:v>11849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22-4B60-8DF6-64991A069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9.71'!$AB$15:$AB$33</c:f>
              <c:numCache>
                <c:formatCode>0.0%</c:formatCode>
                <c:ptCount val="19"/>
                <c:pt idx="0">
                  <c:v>1.2352987166742989E-2</c:v>
                </c:pt>
                <c:pt idx="1">
                  <c:v>2.3940893301911029E-2</c:v>
                </c:pt>
                <c:pt idx="2">
                  <c:v>4.3581696134386207E-2</c:v>
                </c:pt>
                <c:pt idx="3">
                  <c:v>9.5942278266114168E-3</c:v>
                </c:pt>
                <c:pt idx="4">
                  <c:v>8.0824947226162416E-2</c:v>
                </c:pt>
                <c:pt idx="5">
                  <c:v>2.4884679391956037E-2</c:v>
                </c:pt>
                <c:pt idx="6">
                  <c:v>9.6031630795349196E-2</c:v>
                </c:pt>
                <c:pt idx="7">
                  <c:v>9.4696927389900931E-2</c:v>
                </c:pt>
                <c:pt idx="8">
                  <c:v>3.845509476952632E-2</c:v>
                </c:pt>
                <c:pt idx="9">
                  <c:v>6.2825997118380935E-3</c:v>
                </c:pt>
                <c:pt idx="10">
                  <c:v>2.2416315771838318E-2</c:v>
                </c:pt>
                <c:pt idx="11">
                  <c:v>1.8445712753956643E-2</c:v>
                </c:pt>
                <c:pt idx="12">
                  <c:v>5.3103325030994158E-2</c:v>
                </c:pt>
                <c:pt idx="13">
                  <c:v>7.3084784381177895E-2</c:v>
                </c:pt>
                <c:pt idx="14">
                  <c:v>8.9693185752739213E-2</c:v>
                </c:pt>
                <c:pt idx="15">
                  <c:v>7.4776897903566286E-2</c:v>
                </c:pt>
                <c:pt idx="16">
                  <c:v>0.15374778014810181</c:v>
                </c:pt>
                <c:pt idx="17">
                  <c:v>2.104252063484972E-2</c:v>
                </c:pt>
                <c:pt idx="18">
                  <c:v>4.4866138742139773E-2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C-4362-B428-E785DBA13C7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C-4362-B428-E785DBA13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9.71'!$Z$44:$Z$60</c:f>
              <c:numCache>
                <c:formatCode>#,##0</c:formatCode>
                <c:ptCount val="17"/>
                <c:pt idx="0">
                  <c:v>262</c:v>
                </c:pt>
                <c:pt idx="1">
                  <c:v>2841</c:v>
                </c:pt>
                <c:pt idx="2">
                  <c:v>6103</c:v>
                </c:pt>
                <c:pt idx="3">
                  <c:v>9164</c:v>
                </c:pt>
                <c:pt idx="4">
                  <c:v>12055</c:v>
                </c:pt>
                <c:pt idx="5">
                  <c:v>10262</c:v>
                </c:pt>
                <c:pt idx="6">
                  <c:v>9347</c:v>
                </c:pt>
                <c:pt idx="7">
                  <c:v>8231</c:v>
                </c:pt>
                <c:pt idx="8">
                  <c:v>7977</c:v>
                </c:pt>
                <c:pt idx="9">
                  <c:v>7768</c:v>
                </c:pt>
                <c:pt idx="10">
                  <c:v>6556</c:v>
                </c:pt>
                <c:pt idx="11">
                  <c:v>5404</c:v>
                </c:pt>
                <c:pt idx="12">
                  <c:v>2711</c:v>
                </c:pt>
                <c:pt idx="13">
                  <c:v>964</c:v>
                </c:pt>
                <c:pt idx="14">
                  <c:v>310</c:v>
                </c:pt>
                <c:pt idx="15">
                  <c:v>110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8-4F51-8E66-85319F4D3D08}"/>
            </c:ext>
          </c:extLst>
        </c:ser>
        <c:ser>
          <c:idx val="1"/>
          <c:order val="1"/>
          <c:tx>
            <c:strRef>
              <c:f>'Table 9.71'!$S$62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9.71'!$Z$63:$Z$79</c:f>
              <c:numCache>
                <c:formatCode>#,##0</c:formatCode>
                <c:ptCount val="17"/>
                <c:pt idx="0">
                  <c:v>355</c:v>
                </c:pt>
                <c:pt idx="1">
                  <c:v>3482</c:v>
                </c:pt>
                <c:pt idx="2">
                  <c:v>7027</c:v>
                </c:pt>
                <c:pt idx="3">
                  <c:v>9657</c:v>
                </c:pt>
                <c:pt idx="4">
                  <c:v>10674</c:v>
                </c:pt>
                <c:pt idx="5">
                  <c:v>9634</c:v>
                </c:pt>
                <c:pt idx="6">
                  <c:v>9038</c:v>
                </c:pt>
                <c:pt idx="7">
                  <c:v>8031</c:v>
                </c:pt>
                <c:pt idx="8">
                  <c:v>8113</c:v>
                </c:pt>
                <c:pt idx="9">
                  <c:v>7867</c:v>
                </c:pt>
                <c:pt idx="10">
                  <c:v>6481</c:v>
                </c:pt>
                <c:pt idx="11">
                  <c:v>4951</c:v>
                </c:pt>
                <c:pt idx="12">
                  <c:v>2303</c:v>
                </c:pt>
                <c:pt idx="13">
                  <c:v>714</c:v>
                </c:pt>
                <c:pt idx="14">
                  <c:v>268</c:v>
                </c:pt>
                <c:pt idx="15">
                  <c:v>124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8-4F51-8E66-85319F4D3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9.71'!$Z$83:$Z$90</c:f>
              <c:numCache>
                <c:formatCode>#,##0</c:formatCode>
                <c:ptCount val="8"/>
                <c:pt idx="0">
                  <c:v>6236</c:v>
                </c:pt>
                <c:pt idx="1">
                  <c:v>6504</c:v>
                </c:pt>
                <c:pt idx="2">
                  <c:v>12573</c:v>
                </c:pt>
                <c:pt idx="3">
                  <c:v>6531</c:v>
                </c:pt>
                <c:pt idx="4">
                  <c:v>2024</c:v>
                </c:pt>
                <c:pt idx="5">
                  <c:v>2977</c:v>
                </c:pt>
                <c:pt idx="6">
                  <c:v>6583</c:v>
                </c:pt>
                <c:pt idx="7">
                  <c:v>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A-4EA9-86CC-580F4749CDBC}"/>
            </c:ext>
          </c:extLst>
        </c:ser>
        <c:ser>
          <c:idx val="1"/>
          <c:order val="1"/>
          <c:tx>
            <c:strRef>
              <c:f>'Table 9.71'!$S$92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9.71'!$Z$93:$Z$100</c:f>
              <c:numCache>
                <c:formatCode>#,##0</c:formatCode>
                <c:ptCount val="8"/>
                <c:pt idx="0">
                  <c:v>4760</c:v>
                </c:pt>
                <c:pt idx="1">
                  <c:v>12121</c:v>
                </c:pt>
                <c:pt idx="2">
                  <c:v>2124</c:v>
                </c:pt>
                <c:pt idx="3">
                  <c:v>10791</c:v>
                </c:pt>
                <c:pt idx="4">
                  <c:v>9723</c:v>
                </c:pt>
                <c:pt idx="5">
                  <c:v>5726</c:v>
                </c:pt>
                <c:pt idx="6">
                  <c:v>771</c:v>
                </c:pt>
                <c:pt idx="7">
                  <c:v>3739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A-4EA9-86CC-580F4749C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9.8'!$U$4:$Y$4</c:f>
              <c:numCache>
                <c:formatCode>#,##0</c:formatCode>
                <c:ptCount val="5"/>
                <c:pt idx="1">
                  <c:v>1038784</c:v>
                </c:pt>
                <c:pt idx="2">
                  <c:v>1066429</c:v>
                </c:pt>
                <c:pt idx="3">
                  <c:v>1059588</c:v>
                </c:pt>
                <c:pt idx="4">
                  <c:v>1102945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1-4968-A55D-4B23F9F15E3F}"/>
            </c:ext>
          </c:extLst>
        </c:ser>
        <c:ser>
          <c:idx val="1"/>
          <c:order val="1"/>
          <c:tx>
            <c:strRef>
              <c:f>'Table 9.8'!$S$7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9.8'!$U$7:$Y$7</c:f>
              <c:numCache>
                <c:formatCode>#,##0</c:formatCode>
                <c:ptCount val="5"/>
                <c:pt idx="1">
                  <c:v>727143</c:v>
                </c:pt>
                <c:pt idx="2">
                  <c:v>741968</c:v>
                </c:pt>
                <c:pt idx="3">
                  <c:v>753716</c:v>
                </c:pt>
                <c:pt idx="4">
                  <c:v>753542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1-4968-A55D-4B23F9F15E3F}"/>
            </c:ext>
          </c:extLst>
        </c:ser>
        <c:ser>
          <c:idx val="2"/>
          <c:order val="2"/>
          <c:tx>
            <c:strRef>
              <c:f>'Table 9.8'!$S$11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9.8'!$U$11:$Y$11</c:f>
              <c:numCache>
                <c:formatCode>#,##0</c:formatCode>
                <c:ptCount val="5"/>
                <c:pt idx="1">
                  <c:v>946484</c:v>
                </c:pt>
                <c:pt idx="2">
                  <c:v>969621</c:v>
                </c:pt>
                <c:pt idx="3">
                  <c:v>959250</c:v>
                </c:pt>
                <c:pt idx="4">
                  <c:v>999088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1-4968-A55D-4B23F9F15E3F}"/>
            </c:ext>
          </c:extLst>
        </c:ser>
        <c:ser>
          <c:idx val="3"/>
          <c:order val="3"/>
          <c:tx>
            <c:strRef>
              <c:f>'Table 9.8'!$S$12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9.8'!$U$12:$Y$12</c:f>
              <c:numCache>
                <c:formatCode>#,##0</c:formatCode>
                <c:ptCount val="5"/>
                <c:pt idx="1">
                  <c:v>92300</c:v>
                </c:pt>
                <c:pt idx="2">
                  <c:v>96809</c:v>
                </c:pt>
                <c:pt idx="3">
                  <c:v>100340</c:v>
                </c:pt>
                <c:pt idx="4">
                  <c:v>103857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71-4968-A55D-4B23F9F15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9.71'!$V$8:$Z$8</c:f>
              <c:numCache>
                <c:formatCode>#,##0</c:formatCode>
                <c:ptCount val="5"/>
                <c:pt idx="0">
                  <c:v>46988</c:v>
                </c:pt>
                <c:pt idx="1">
                  <c:v>47848.09</c:v>
                </c:pt>
                <c:pt idx="2">
                  <c:v>47149.41</c:v>
                </c:pt>
                <c:pt idx="3">
                  <c:v>48539.83</c:v>
                </c:pt>
                <c:pt idx="4">
                  <c:v>49863.78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2-4C17-BEEC-5FE52CEECD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2-4C17-BEEC-5FE52CEEC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9.72'!$U$4:$Y$4</c:f>
              <c:numCache>
                <c:formatCode>#,##0</c:formatCode>
                <c:ptCount val="5"/>
                <c:pt idx="1">
                  <c:v>3641</c:v>
                </c:pt>
                <c:pt idx="2">
                  <c:v>3570</c:v>
                </c:pt>
                <c:pt idx="3">
                  <c:v>3642</c:v>
                </c:pt>
                <c:pt idx="4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F-4C1B-9FF3-E5E9DCAB86EF}"/>
            </c:ext>
          </c:extLst>
        </c:ser>
        <c:ser>
          <c:idx val="1"/>
          <c:order val="1"/>
          <c:tx>
            <c:strRef>
              <c:f>'Table 9.72'!$S$7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9.72'!$U$7:$Y$7</c:f>
              <c:numCache>
                <c:formatCode>#,##0</c:formatCode>
                <c:ptCount val="5"/>
                <c:pt idx="1">
                  <c:v>2472</c:v>
                </c:pt>
                <c:pt idx="2">
                  <c:v>2598</c:v>
                </c:pt>
                <c:pt idx="3">
                  <c:v>2644</c:v>
                </c:pt>
                <c:pt idx="4">
                  <c:v>2778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F-4C1B-9FF3-E5E9DCAB86EF}"/>
            </c:ext>
          </c:extLst>
        </c:ser>
        <c:ser>
          <c:idx val="2"/>
          <c:order val="2"/>
          <c:tx>
            <c:strRef>
              <c:f>'Table 9.72'!$S$11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9.72'!$U$11:$Y$11</c:f>
              <c:numCache>
                <c:formatCode>#,##0</c:formatCode>
                <c:ptCount val="5"/>
                <c:pt idx="1">
                  <c:v>3483</c:v>
                </c:pt>
                <c:pt idx="2">
                  <c:v>3394</c:v>
                </c:pt>
                <c:pt idx="3">
                  <c:v>3456</c:v>
                </c:pt>
                <c:pt idx="4">
                  <c:v>3745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F-4C1B-9FF3-E5E9DCAB86EF}"/>
            </c:ext>
          </c:extLst>
        </c:ser>
        <c:ser>
          <c:idx val="3"/>
          <c:order val="3"/>
          <c:tx>
            <c:strRef>
              <c:f>'Table 9.72'!$S$12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9.72'!$U$12:$Y$12</c:f>
              <c:numCache>
                <c:formatCode>#,##0</c:formatCode>
                <c:ptCount val="5"/>
                <c:pt idx="1">
                  <c:v>160</c:v>
                </c:pt>
                <c:pt idx="2">
                  <c:v>173</c:v>
                </c:pt>
                <c:pt idx="3">
                  <c:v>185</c:v>
                </c:pt>
                <c:pt idx="4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FF-4C1B-9FF3-E5E9DCAB8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9.72'!$AB$15:$AB$33</c:f>
              <c:numCache>
                <c:formatCode>0.0%</c:formatCode>
                <c:ptCount val="19"/>
                <c:pt idx="0">
                  <c:v>1.3151602104256336E-2</c:v>
                </c:pt>
                <c:pt idx="1">
                  <c:v>0.20755619320899091</c:v>
                </c:pt>
                <c:pt idx="2">
                  <c:v>4.0172166427546625E-2</c:v>
                </c:pt>
                <c:pt idx="3">
                  <c:v>5.9780009564801527E-3</c:v>
                </c:pt>
                <c:pt idx="4">
                  <c:v>0.10234337637494022</c:v>
                </c:pt>
                <c:pt idx="5">
                  <c:v>1.0760401721664276E-2</c:v>
                </c:pt>
                <c:pt idx="6">
                  <c:v>7.1975131516021043E-2</c:v>
                </c:pt>
                <c:pt idx="7">
                  <c:v>9.4691535150645628E-2</c:v>
                </c:pt>
                <c:pt idx="8">
                  <c:v>3.5389765662362509E-2</c:v>
                </c:pt>
                <c:pt idx="9">
                  <c:v>2.152080344332855E-3</c:v>
                </c:pt>
                <c:pt idx="10">
                  <c:v>1.0999521759923482E-2</c:v>
                </c:pt>
                <c:pt idx="11">
                  <c:v>1.3390722142515544E-2</c:v>
                </c:pt>
                <c:pt idx="12">
                  <c:v>4.2324246771879487E-2</c:v>
                </c:pt>
                <c:pt idx="13">
                  <c:v>0.10306073648971784</c:v>
                </c:pt>
                <c:pt idx="14">
                  <c:v>3.3955045432807272E-2</c:v>
                </c:pt>
                <c:pt idx="15">
                  <c:v>7.6279292204686752E-2</c:v>
                </c:pt>
                <c:pt idx="16">
                  <c:v>6.7670970827355334E-2</c:v>
                </c:pt>
                <c:pt idx="17">
                  <c:v>2.152080344332855E-3</c:v>
                </c:pt>
                <c:pt idx="18">
                  <c:v>5.7388809182209469E-2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7-4611-B781-4BA0E7831D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7-4611-B781-4BA0E7831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9.72'!$Y$44:$Y$60</c:f>
              <c:numCache>
                <c:formatCode>#,##0</c:formatCode>
                <c:ptCount val="17"/>
                <c:pt idx="0">
                  <c:v>12</c:v>
                </c:pt>
                <c:pt idx="1">
                  <c:v>67</c:v>
                </c:pt>
                <c:pt idx="2">
                  <c:v>112</c:v>
                </c:pt>
                <c:pt idx="3">
                  <c:v>205</c:v>
                </c:pt>
                <c:pt idx="4">
                  <c:v>277</c:v>
                </c:pt>
                <c:pt idx="5">
                  <c:v>246</c:v>
                </c:pt>
                <c:pt idx="6">
                  <c:v>251</c:v>
                </c:pt>
                <c:pt idx="7">
                  <c:v>195</c:v>
                </c:pt>
                <c:pt idx="8">
                  <c:v>192</c:v>
                </c:pt>
                <c:pt idx="9">
                  <c:v>203</c:v>
                </c:pt>
                <c:pt idx="10">
                  <c:v>150</c:v>
                </c:pt>
                <c:pt idx="11">
                  <c:v>83</c:v>
                </c:pt>
                <c:pt idx="12">
                  <c:v>23</c:v>
                </c:pt>
                <c:pt idx="13">
                  <c:v>10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D-4012-A216-FA27DF1354DC}"/>
            </c:ext>
          </c:extLst>
        </c:ser>
        <c:ser>
          <c:idx val="1"/>
          <c:order val="1"/>
          <c:tx>
            <c:strRef>
              <c:f>'Table 9.72'!$S$62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9.72'!$Y$63:$Y$79</c:f>
              <c:numCache>
                <c:formatCode>#,##0</c:formatCode>
                <c:ptCount val="17"/>
                <c:pt idx="0">
                  <c:v>6</c:v>
                </c:pt>
                <c:pt idx="1">
                  <c:v>82</c:v>
                </c:pt>
                <c:pt idx="2">
                  <c:v>141</c:v>
                </c:pt>
                <c:pt idx="3">
                  <c:v>203</c:v>
                </c:pt>
                <c:pt idx="4">
                  <c:v>246</c:v>
                </c:pt>
                <c:pt idx="5">
                  <c:v>286</c:v>
                </c:pt>
                <c:pt idx="6">
                  <c:v>226</c:v>
                </c:pt>
                <c:pt idx="7">
                  <c:v>166</c:v>
                </c:pt>
                <c:pt idx="8">
                  <c:v>198</c:v>
                </c:pt>
                <c:pt idx="9">
                  <c:v>161</c:v>
                </c:pt>
                <c:pt idx="10">
                  <c:v>103</c:v>
                </c:pt>
                <c:pt idx="11">
                  <c:v>59</c:v>
                </c:pt>
                <c:pt idx="12">
                  <c:v>27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D-4012-A216-FA27DF135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9.72'!$Y$83:$Y$90</c:f>
              <c:numCache>
                <c:formatCode>#,##0</c:formatCode>
                <c:ptCount val="8"/>
                <c:pt idx="0">
                  <c:v>66</c:v>
                </c:pt>
                <c:pt idx="1">
                  <c:v>105</c:v>
                </c:pt>
                <c:pt idx="2">
                  <c:v>601</c:v>
                </c:pt>
                <c:pt idx="3">
                  <c:v>61</c:v>
                </c:pt>
                <c:pt idx="4">
                  <c:v>23</c:v>
                </c:pt>
                <c:pt idx="5">
                  <c:v>31</c:v>
                </c:pt>
                <c:pt idx="6">
                  <c:v>324</c:v>
                </c:pt>
                <c:pt idx="7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3-4289-BFB5-0B2FA2CC6665}"/>
            </c:ext>
          </c:extLst>
        </c:ser>
        <c:ser>
          <c:idx val="1"/>
          <c:order val="1"/>
          <c:tx>
            <c:strRef>
              <c:f>'Table 9.72'!$S$92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9.72'!$Y$93:$Y$100</c:f>
              <c:numCache>
                <c:formatCode>#,##0</c:formatCode>
                <c:ptCount val="8"/>
                <c:pt idx="0">
                  <c:v>80</c:v>
                </c:pt>
                <c:pt idx="1">
                  <c:v>247</c:v>
                </c:pt>
                <c:pt idx="2">
                  <c:v>59</c:v>
                </c:pt>
                <c:pt idx="3">
                  <c:v>167</c:v>
                </c:pt>
                <c:pt idx="4">
                  <c:v>192</c:v>
                </c:pt>
                <c:pt idx="5">
                  <c:v>111</c:v>
                </c:pt>
                <c:pt idx="6">
                  <c:v>169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3-4289-BFB5-0B2FA2CC6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9.72'!$U$8:$Y$8</c:f>
              <c:numCache>
                <c:formatCode>#,##0</c:formatCode>
                <c:ptCount val="5"/>
                <c:pt idx="1">
                  <c:v>71085.39</c:v>
                </c:pt>
                <c:pt idx="2">
                  <c:v>79328.06</c:v>
                </c:pt>
                <c:pt idx="3">
                  <c:v>73861.59</c:v>
                </c:pt>
                <c:pt idx="4">
                  <c:v>73043.61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5-4354-BC9D-69E55D5965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5-4354-BC9D-69E55D596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9.72'!$V$4:$Z$4</c:f>
              <c:numCache>
                <c:formatCode>#,##0</c:formatCode>
                <c:ptCount val="5"/>
                <c:pt idx="0">
                  <c:v>3641</c:v>
                </c:pt>
                <c:pt idx="1">
                  <c:v>3570</c:v>
                </c:pt>
                <c:pt idx="2">
                  <c:v>3642</c:v>
                </c:pt>
                <c:pt idx="3">
                  <c:v>3945</c:v>
                </c:pt>
                <c:pt idx="4">
                  <c:v>4178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3-49FD-B4C1-CF05EE5D472A}"/>
            </c:ext>
          </c:extLst>
        </c:ser>
        <c:ser>
          <c:idx val="1"/>
          <c:order val="1"/>
          <c:tx>
            <c:strRef>
              <c:f>'Table 9.72'!$S$7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9.72'!$V$7:$Z$7</c:f>
              <c:numCache>
                <c:formatCode>#,##0</c:formatCode>
                <c:ptCount val="5"/>
                <c:pt idx="0">
                  <c:v>2472</c:v>
                </c:pt>
                <c:pt idx="1">
                  <c:v>2598</c:v>
                </c:pt>
                <c:pt idx="2">
                  <c:v>2644</c:v>
                </c:pt>
                <c:pt idx="3">
                  <c:v>2778</c:v>
                </c:pt>
                <c:pt idx="4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3-49FD-B4C1-CF05EE5D472A}"/>
            </c:ext>
          </c:extLst>
        </c:ser>
        <c:ser>
          <c:idx val="2"/>
          <c:order val="2"/>
          <c:tx>
            <c:strRef>
              <c:f>'Table 9.72'!$S$11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9.72'!$V$11:$Z$11</c:f>
              <c:numCache>
                <c:formatCode>#,##0</c:formatCode>
                <c:ptCount val="5"/>
                <c:pt idx="0">
                  <c:v>3483</c:v>
                </c:pt>
                <c:pt idx="1">
                  <c:v>3394</c:v>
                </c:pt>
                <c:pt idx="2">
                  <c:v>3456</c:v>
                </c:pt>
                <c:pt idx="3">
                  <c:v>3745</c:v>
                </c:pt>
                <c:pt idx="4">
                  <c:v>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3-49FD-B4C1-CF05EE5D472A}"/>
            </c:ext>
          </c:extLst>
        </c:ser>
        <c:ser>
          <c:idx val="3"/>
          <c:order val="3"/>
          <c:tx>
            <c:strRef>
              <c:f>'Table 9.72'!$S$12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9.72'!$V$12:$Z$12</c:f>
              <c:numCache>
                <c:formatCode>#,##0</c:formatCode>
                <c:ptCount val="5"/>
                <c:pt idx="0">
                  <c:v>160</c:v>
                </c:pt>
                <c:pt idx="1">
                  <c:v>173</c:v>
                </c:pt>
                <c:pt idx="2">
                  <c:v>185</c:v>
                </c:pt>
                <c:pt idx="3">
                  <c:v>200</c:v>
                </c:pt>
                <c:pt idx="4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63-49FD-B4C1-CF05EE5D4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9.72'!$AB$15:$AB$33</c:f>
              <c:numCache>
                <c:formatCode>0.0%</c:formatCode>
                <c:ptCount val="19"/>
                <c:pt idx="0">
                  <c:v>1.3151602104256336E-2</c:v>
                </c:pt>
                <c:pt idx="1">
                  <c:v>0.20755619320899091</c:v>
                </c:pt>
                <c:pt idx="2">
                  <c:v>4.0172166427546625E-2</c:v>
                </c:pt>
                <c:pt idx="3">
                  <c:v>5.9780009564801527E-3</c:v>
                </c:pt>
                <c:pt idx="4">
                  <c:v>0.10234337637494022</c:v>
                </c:pt>
                <c:pt idx="5">
                  <c:v>1.0760401721664276E-2</c:v>
                </c:pt>
                <c:pt idx="6">
                  <c:v>7.1975131516021043E-2</c:v>
                </c:pt>
                <c:pt idx="7">
                  <c:v>9.4691535150645628E-2</c:v>
                </c:pt>
                <c:pt idx="8">
                  <c:v>3.5389765662362509E-2</c:v>
                </c:pt>
                <c:pt idx="9">
                  <c:v>2.152080344332855E-3</c:v>
                </c:pt>
                <c:pt idx="10">
                  <c:v>1.0999521759923482E-2</c:v>
                </c:pt>
                <c:pt idx="11">
                  <c:v>1.3390722142515544E-2</c:v>
                </c:pt>
                <c:pt idx="12">
                  <c:v>4.2324246771879487E-2</c:v>
                </c:pt>
                <c:pt idx="13">
                  <c:v>0.10306073648971784</c:v>
                </c:pt>
                <c:pt idx="14">
                  <c:v>3.3955045432807272E-2</c:v>
                </c:pt>
                <c:pt idx="15">
                  <c:v>7.6279292204686752E-2</c:v>
                </c:pt>
                <c:pt idx="16">
                  <c:v>6.7670970827355334E-2</c:v>
                </c:pt>
                <c:pt idx="17">
                  <c:v>2.152080344332855E-3</c:v>
                </c:pt>
                <c:pt idx="18">
                  <c:v>5.7388809182209469E-2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F-4BA0-95D4-A1D19E55F6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FF-4BA0-95D4-A1D19E55F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9.72'!$Z$44:$Z$60</c:f>
              <c:numCache>
                <c:formatCode>#,##0</c:formatCode>
                <c:ptCount val="17"/>
                <c:pt idx="0">
                  <c:v>8</c:v>
                </c:pt>
                <c:pt idx="1">
                  <c:v>77</c:v>
                </c:pt>
                <c:pt idx="2">
                  <c:v>114</c:v>
                </c:pt>
                <c:pt idx="3">
                  <c:v>207</c:v>
                </c:pt>
                <c:pt idx="4">
                  <c:v>312</c:v>
                </c:pt>
                <c:pt idx="5">
                  <c:v>309</c:v>
                </c:pt>
                <c:pt idx="6">
                  <c:v>241</c:v>
                </c:pt>
                <c:pt idx="7">
                  <c:v>214</c:v>
                </c:pt>
                <c:pt idx="8">
                  <c:v>190</c:v>
                </c:pt>
                <c:pt idx="9">
                  <c:v>198</c:v>
                </c:pt>
                <c:pt idx="10">
                  <c:v>168</c:v>
                </c:pt>
                <c:pt idx="11">
                  <c:v>88</c:v>
                </c:pt>
                <c:pt idx="12">
                  <c:v>36</c:v>
                </c:pt>
                <c:pt idx="13">
                  <c:v>13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0-40AC-8012-ED33921DFC87}"/>
            </c:ext>
          </c:extLst>
        </c:ser>
        <c:ser>
          <c:idx val="1"/>
          <c:order val="1"/>
          <c:tx>
            <c:strRef>
              <c:f>'Table 9.72'!$S$62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9.72'!$Z$63:$Z$79</c:f>
              <c:numCache>
                <c:formatCode>#,##0</c:formatCode>
                <c:ptCount val="17"/>
                <c:pt idx="0">
                  <c:v>16</c:v>
                </c:pt>
                <c:pt idx="1">
                  <c:v>91</c:v>
                </c:pt>
                <c:pt idx="2">
                  <c:v>129</c:v>
                </c:pt>
                <c:pt idx="3">
                  <c:v>197</c:v>
                </c:pt>
                <c:pt idx="4">
                  <c:v>254</c:v>
                </c:pt>
                <c:pt idx="5">
                  <c:v>271</c:v>
                </c:pt>
                <c:pt idx="6">
                  <c:v>254</c:v>
                </c:pt>
                <c:pt idx="7">
                  <c:v>189</c:v>
                </c:pt>
                <c:pt idx="8">
                  <c:v>179</c:v>
                </c:pt>
                <c:pt idx="9">
                  <c:v>170</c:v>
                </c:pt>
                <c:pt idx="10">
                  <c:v>115</c:v>
                </c:pt>
                <c:pt idx="11">
                  <c:v>83</c:v>
                </c:pt>
                <c:pt idx="12">
                  <c:v>26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0-40AC-8012-ED33921DF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9.72'!$Z$83:$Z$90</c:f>
              <c:numCache>
                <c:formatCode>#,##0</c:formatCode>
                <c:ptCount val="8"/>
                <c:pt idx="0">
                  <c:v>71</c:v>
                </c:pt>
                <c:pt idx="1">
                  <c:v>111</c:v>
                </c:pt>
                <c:pt idx="2">
                  <c:v>604</c:v>
                </c:pt>
                <c:pt idx="3">
                  <c:v>60</c:v>
                </c:pt>
                <c:pt idx="4">
                  <c:v>25</c:v>
                </c:pt>
                <c:pt idx="5">
                  <c:v>36</c:v>
                </c:pt>
                <c:pt idx="6">
                  <c:v>334</c:v>
                </c:pt>
                <c:pt idx="7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C-4682-868F-F1E6BF06F326}"/>
            </c:ext>
          </c:extLst>
        </c:ser>
        <c:ser>
          <c:idx val="1"/>
          <c:order val="1"/>
          <c:tx>
            <c:strRef>
              <c:f>'Table 9.72'!$S$92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9.72'!$Z$93:$Z$100</c:f>
              <c:numCache>
                <c:formatCode>#,##0</c:formatCode>
                <c:ptCount val="8"/>
                <c:pt idx="0">
                  <c:v>92</c:v>
                </c:pt>
                <c:pt idx="1">
                  <c:v>249</c:v>
                </c:pt>
                <c:pt idx="2">
                  <c:v>55</c:v>
                </c:pt>
                <c:pt idx="3">
                  <c:v>168</c:v>
                </c:pt>
                <c:pt idx="4">
                  <c:v>208</c:v>
                </c:pt>
                <c:pt idx="5">
                  <c:v>113</c:v>
                </c:pt>
                <c:pt idx="6">
                  <c:v>179</c:v>
                </c:pt>
                <c:pt idx="7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C-4682-868F-F1E6BF06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9.8'!$AB$15:$AB$33</c:f>
              <c:numCache>
                <c:formatCode>0.0%</c:formatCode>
                <c:ptCount val="19"/>
                <c:pt idx="0">
                  <c:v>4.7241091923638278E-3</c:v>
                </c:pt>
                <c:pt idx="1">
                  <c:v>8.8370981613940195E-3</c:v>
                </c:pt>
                <c:pt idx="2">
                  <c:v>4.3389535856688144E-2</c:v>
                </c:pt>
                <c:pt idx="3">
                  <c:v>6.5416506740223115E-3</c:v>
                </c:pt>
                <c:pt idx="4">
                  <c:v>5.3236564305416907E-2</c:v>
                </c:pt>
                <c:pt idx="5">
                  <c:v>3.2564215497309486E-2</c:v>
                </c:pt>
                <c:pt idx="6">
                  <c:v>8.2850917471294416E-2</c:v>
                </c:pt>
                <c:pt idx="7">
                  <c:v>8.8441751667051038E-2</c:v>
                </c:pt>
                <c:pt idx="8">
                  <c:v>3.7546427236312865E-2</c:v>
                </c:pt>
                <c:pt idx="9">
                  <c:v>1.4885023641360684E-2</c:v>
                </c:pt>
                <c:pt idx="10">
                  <c:v>4.2242228407432351E-2</c:v>
                </c:pt>
                <c:pt idx="11">
                  <c:v>2.1350908729111388E-2</c:v>
                </c:pt>
                <c:pt idx="12">
                  <c:v>0.10967276760030406</c:v>
                </c:pt>
                <c:pt idx="13">
                  <c:v>0.10167658418763889</c:v>
                </c:pt>
                <c:pt idx="14">
                  <c:v>5.0958601184107874E-2</c:v>
                </c:pt>
                <c:pt idx="15">
                  <c:v>8.5869884678116987E-2</c:v>
                </c:pt>
                <c:pt idx="16">
                  <c:v>0.13651376727309664</c:v>
                </c:pt>
                <c:pt idx="17">
                  <c:v>2.3192595287713568E-2</c:v>
                </c:pt>
                <c:pt idx="18">
                  <c:v>3.6683865177220699E-2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2-48A9-8F2C-5CDCB36FE9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2-48A9-8F2C-5CDCB36FE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9.72'!$V$8:$Z$8</c:f>
              <c:numCache>
                <c:formatCode>#,##0</c:formatCode>
                <c:ptCount val="5"/>
                <c:pt idx="0">
                  <c:v>71085.39</c:v>
                </c:pt>
                <c:pt idx="1">
                  <c:v>79328.06</c:v>
                </c:pt>
                <c:pt idx="2">
                  <c:v>73861.59</c:v>
                </c:pt>
                <c:pt idx="3">
                  <c:v>73043.61</c:v>
                </c:pt>
                <c:pt idx="4">
                  <c:v>75503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0-4A51-87F9-F410F6A95A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0-4A51-87F9-F410F6A95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9.73'!$U$4:$Y$4</c:f>
              <c:numCache>
                <c:formatCode>#,##0</c:formatCode>
                <c:ptCount val="5"/>
                <c:pt idx="1">
                  <c:v>27312</c:v>
                </c:pt>
                <c:pt idx="2">
                  <c:v>25426</c:v>
                </c:pt>
                <c:pt idx="3">
                  <c:v>25955</c:v>
                </c:pt>
                <c:pt idx="4">
                  <c:v>27837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2-4759-97A7-82DC8BAD057F}"/>
            </c:ext>
          </c:extLst>
        </c:ser>
        <c:ser>
          <c:idx val="1"/>
          <c:order val="1"/>
          <c:tx>
            <c:strRef>
              <c:f>'Table 9.73'!$S$7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9.73'!$U$7:$Y$7</c:f>
              <c:numCache>
                <c:formatCode>#,##0</c:formatCode>
                <c:ptCount val="5"/>
                <c:pt idx="1">
                  <c:v>18511</c:v>
                </c:pt>
                <c:pt idx="2">
                  <c:v>17356</c:v>
                </c:pt>
                <c:pt idx="3">
                  <c:v>18285</c:v>
                </c:pt>
                <c:pt idx="4">
                  <c:v>18697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82-4759-97A7-82DC8BAD057F}"/>
            </c:ext>
          </c:extLst>
        </c:ser>
        <c:ser>
          <c:idx val="2"/>
          <c:order val="2"/>
          <c:tx>
            <c:strRef>
              <c:f>'Table 9.73'!$S$11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9.73'!$U$11:$Y$11</c:f>
              <c:numCache>
                <c:formatCode>#,##0</c:formatCode>
                <c:ptCount val="5"/>
                <c:pt idx="1">
                  <c:v>22168</c:v>
                </c:pt>
                <c:pt idx="2">
                  <c:v>21145</c:v>
                </c:pt>
                <c:pt idx="3">
                  <c:v>21121</c:v>
                </c:pt>
                <c:pt idx="4">
                  <c:v>22930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2-4759-97A7-82DC8BAD057F}"/>
            </c:ext>
          </c:extLst>
        </c:ser>
        <c:ser>
          <c:idx val="3"/>
          <c:order val="3"/>
          <c:tx>
            <c:strRef>
              <c:f>'Table 9.73'!$S$12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9.73'!$U$12:$Y$12</c:f>
              <c:numCache>
                <c:formatCode>#,##0</c:formatCode>
                <c:ptCount val="5"/>
                <c:pt idx="1">
                  <c:v>5145</c:v>
                </c:pt>
                <c:pt idx="2">
                  <c:v>4285</c:v>
                </c:pt>
                <c:pt idx="3">
                  <c:v>4833</c:v>
                </c:pt>
                <c:pt idx="4">
                  <c:v>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2-4759-97A7-82DC8BAD0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9.73'!$AB$15:$AB$33</c:f>
              <c:numCache>
                <c:formatCode>0.0%</c:formatCode>
                <c:ptCount val="19"/>
                <c:pt idx="0">
                  <c:v>0.1265546218487395</c:v>
                </c:pt>
                <c:pt idx="1">
                  <c:v>2.8739495798319328E-2</c:v>
                </c:pt>
                <c:pt idx="2">
                  <c:v>4.6857142857142854E-2</c:v>
                </c:pt>
                <c:pt idx="3">
                  <c:v>1.4655462184873949E-2</c:v>
                </c:pt>
                <c:pt idx="4">
                  <c:v>8.010084033613446E-2</c:v>
                </c:pt>
                <c:pt idx="5">
                  <c:v>4.0537815126050418E-2</c:v>
                </c:pt>
                <c:pt idx="6">
                  <c:v>9.1126050420168067E-2</c:v>
                </c:pt>
                <c:pt idx="7">
                  <c:v>6.8773109243697478E-2</c:v>
                </c:pt>
                <c:pt idx="8">
                  <c:v>3.9361344537815125E-2</c:v>
                </c:pt>
                <c:pt idx="9">
                  <c:v>1.7142857142857142E-3</c:v>
                </c:pt>
                <c:pt idx="10">
                  <c:v>2.2722689075630253E-2</c:v>
                </c:pt>
                <c:pt idx="11">
                  <c:v>2.003361344537815E-2</c:v>
                </c:pt>
                <c:pt idx="12">
                  <c:v>4.0739495798319328E-2</c:v>
                </c:pt>
                <c:pt idx="13">
                  <c:v>6.1747899159663867E-2</c:v>
                </c:pt>
                <c:pt idx="14">
                  <c:v>4.9008403361344537E-2</c:v>
                </c:pt>
                <c:pt idx="15">
                  <c:v>5.7210084033613447E-2</c:v>
                </c:pt>
                <c:pt idx="16">
                  <c:v>8.2084033613445379E-2</c:v>
                </c:pt>
                <c:pt idx="17">
                  <c:v>7.025210084033613E-3</c:v>
                </c:pt>
                <c:pt idx="18">
                  <c:v>4.2184873949579829E-2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D-4D45-934D-76054A0445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D-4D45-934D-76054A044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9.73'!$Y$44:$Y$60</c:f>
              <c:numCache>
                <c:formatCode>#,##0</c:formatCode>
                <c:ptCount val="17"/>
                <c:pt idx="0">
                  <c:v>95</c:v>
                </c:pt>
                <c:pt idx="1">
                  <c:v>612</c:v>
                </c:pt>
                <c:pt idx="2">
                  <c:v>1077</c:v>
                </c:pt>
                <c:pt idx="3">
                  <c:v>1393</c:v>
                </c:pt>
                <c:pt idx="4">
                  <c:v>1682</c:v>
                </c:pt>
                <c:pt idx="5">
                  <c:v>1446</c:v>
                </c:pt>
                <c:pt idx="6">
                  <c:v>1372</c:v>
                </c:pt>
                <c:pt idx="7">
                  <c:v>1148</c:v>
                </c:pt>
                <c:pt idx="8">
                  <c:v>1341</c:v>
                </c:pt>
                <c:pt idx="9">
                  <c:v>1293</c:v>
                </c:pt>
                <c:pt idx="10">
                  <c:v>1155</c:v>
                </c:pt>
                <c:pt idx="11">
                  <c:v>929</c:v>
                </c:pt>
                <c:pt idx="12">
                  <c:v>606</c:v>
                </c:pt>
                <c:pt idx="13">
                  <c:v>353</c:v>
                </c:pt>
                <c:pt idx="14">
                  <c:v>159</c:v>
                </c:pt>
                <c:pt idx="15">
                  <c:v>99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3-4F83-B59E-3C70C83B5228}"/>
            </c:ext>
          </c:extLst>
        </c:ser>
        <c:ser>
          <c:idx val="1"/>
          <c:order val="1"/>
          <c:tx>
            <c:strRef>
              <c:f>'Table 9.73'!$S$62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9.73'!$Y$63:$Y$79</c:f>
              <c:numCache>
                <c:formatCode>#,##0</c:formatCode>
                <c:ptCount val="17"/>
                <c:pt idx="0">
                  <c:v>78</c:v>
                </c:pt>
                <c:pt idx="1">
                  <c:v>512</c:v>
                </c:pt>
                <c:pt idx="2">
                  <c:v>985</c:v>
                </c:pt>
                <c:pt idx="3">
                  <c:v>1162</c:v>
                </c:pt>
                <c:pt idx="4">
                  <c:v>1364</c:v>
                </c:pt>
                <c:pt idx="5">
                  <c:v>1235</c:v>
                </c:pt>
                <c:pt idx="6">
                  <c:v>1266</c:v>
                </c:pt>
                <c:pt idx="7">
                  <c:v>1140</c:v>
                </c:pt>
                <c:pt idx="8">
                  <c:v>1279</c:v>
                </c:pt>
                <c:pt idx="9">
                  <c:v>1239</c:v>
                </c:pt>
                <c:pt idx="10">
                  <c:v>1070</c:v>
                </c:pt>
                <c:pt idx="11">
                  <c:v>748</c:v>
                </c:pt>
                <c:pt idx="12">
                  <c:v>477</c:v>
                </c:pt>
                <c:pt idx="13">
                  <c:v>194</c:v>
                </c:pt>
                <c:pt idx="14">
                  <c:v>131</c:v>
                </c:pt>
                <c:pt idx="15">
                  <c:v>61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C3-4F83-B59E-3C70C83B5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9.73'!$Y$83:$Y$90</c:f>
              <c:numCache>
                <c:formatCode>#,##0</c:formatCode>
                <c:ptCount val="8"/>
                <c:pt idx="0">
                  <c:v>983</c:v>
                </c:pt>
                <c:pt idx="1">
                  <c:v>534</c:v>
                </c:pt>
                <c:pt idx="2">
                  <c:v>1918</c:v>
                </c:pt>
                <c:pt idx="3">
                  <c:v>279</c:v>
                </c:pt>
                <c:pt idx="4">
                  <c:v>208</c:v>
                </c:pt>
                <c:pt idx="5">
                  <c:v>382</c:v>
                </c:pt>
                <c:pt idx="6">
                  <c:v>1316</c:v>
                </c:pt>
                <c:pt idx="7">
                  <c:v>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F-4C32-BA47-A3EE1987EE3C}"/>
            </c:ext>
          </c:extLst>
        </c:ser>
        <c:ser>
          <c:idx val="1"/>
          <c:order val="1"/>
          <c:tx>
            <c:strRef>
              <c:f>'Table 9.73'!$S$92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9.73'!$Y$93:$Y$100</c:f>
              <c:numCache>
                <c:formatCode>#,##0</c:formatCode>
                <c:ptCount val="8"/>
                <c:pt idx="0">
                  <c:v>595</c:v>
                </c:pt>
                <c:pt idx="1">
                  <c:v>1250</c:v>
                </c:pt>
                <c:pt idx="2">
                  <c:v>304</c:v>
                </c:pt>
                <c:pt idx="3">
                  <c:v>1197</c:v>
                </c:pt>
                <c:pt idx="4">
                  <c:v>1395</c:v>
                </c:pt>
                <c:pt idx="5">
                  <c:v>902</c:v>
                </c:pt>
                <c:pt idx="6">
                  <c:v>119</c:v>
                </c:pt>
                <c:pt idx="7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F-4C32-BA47-A3EE1987E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9.73'!$U$8:$Y$8</c:f>
              <c:numCache>
                <c:formatCode>#,##0</c:formatCode>
                <c:ptCount val="5"/>
                <c:pt idx="1">
                  <c:v>42033.96</c:v>
                </c:pt>
                <c:pt idx="2">
                  <c:v>43053.82</c:v>
                </c:pt>
                <c:pt idx="3">
                  <c:v>44112.33</c:v>
                </c:pt>
                <c:pt idx="4">
                  <c:v>43269.68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9-4B95-A7CE-67074FD285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9-4B95-A7CE-67074FD28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9.73'!$V$4:$Z$4</c:f>
              <c:numCache>
                <c:formatCode>#,##0</c:formatCode>
                <c:ptCount val="5"/>
                <c:pt idx="0">
                  <c:v>27312</c:v>
                </c:pt>
                <c:pt idx="1">
                  <c:v>25426</c:v>
                </c:pt>
                <c:pt idx="2">
                  <c:v>25955</c:v>
                </c:pt>
                <c:pt idx="3">
                  <c:v>27837</c:v>
                </c:pt>
                <c:pt idx="4">
                  <c:v>29753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5-446E-B49D-17E25C12C9D2}"/>
            </c:ext>
          </c:extLst>
        </c:ser>
        <c:ser>
          <c:idx val="1"/>
          <c:order val="1"/>
          <c:tx>
            <c:strRef>
              <c:f>'Table 9.73'!$S$7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9.73'!$V$7:$Z$7</c:f>
              <c:numCache>
                <c:formatCode>#,##0</c:formatCode>
                <c:ptCount val="5"/>
                <c:pt idx="0">
                  <c:v>18511</c:v>
                </c:pt>
                <c:pt idx="1">
                  <c:v>17356</c:v>
                </c:pt>
                <c:pt idx="2">
                  <c:v>18285</c:v>
                </c:pt>
                <c:pt idx="3">
                  <c:v>18697</c:v>
                </c:pt>
                <c:pt idx="4">
                  <c:v>19501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65-446E-B49D-17E25C12C9D2}"/>
            </c:ext>
          </c:extLst>
        </c:ser>
        <c:ser>
          <c:idx val="2"/>
          <c:order val="2"/>
          <c:tx>
            <c:strRef>
              <c:f>'Table 9.73'!$S$11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9.73'!$V$11:$Z$11</c:f>
              <c:numCache>
                <c:formatCode>#,##0</c:formatCode>
                <c:ptCount val="5"/>
                <c:pt idx="0">
                  <c:v>22168</c:v>
                </c:pt>
                <c:pt idx="1">
                  <c:v>21145</c:v>
                </c:pt>
                <c:pt idx="2">
                  <c:v>21121</c:v>
                </c:pt>
                <c:pt idx="3">
                  <c:v>22930</c:v>
                </c:pt>
                <c:pt idx="4">
                  <c:v>24805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65-446E-B49D-17E25C12C9D2}"/>
            </c:ext>
          </c:extLst>
        </c:ser>
        <c:ser>
          <c:idx val="3"/>
          <c:order val="3"/>
          <c:tx>
            <c:strRef>
              <c:f>'Table 9.73'!$S$12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9.73'!$V$12:$Z$12</c:f>
              <c:numCache>
                <c:formatCode>#,##0</c:formatCode>
                <c:ptCount val="5"/>
                <c:pt idx="0">
                  <c:v>5145</c:v>
                </c:pt>
                <c:pt idx="1">
                  <c:v>4285</c:v>
                </c:pt>
                <c:pt idx="2">
                  <c:v>4833</c:v>
                </c:pt>
                <c:pt idx="3">
                  <c:v>4907</c:v>
                </c:pt>
                <c:pt idx="4">
                  <c:v>4943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65-446E-B49D-17E25C12C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9.73'!$AB$15:$AB$33</c:f>
              <c:numCache>
                <c:formatCode>0.0%</c:formatCode>
                <c:ptCount val="19"/>
                <c:pt idx="0">
                  <c:v>0.1265546218487395</c:v>
                </c:pt>
                <c:pt idx="1">
                  <c:v>2.8739495798319328E-2</c:v>
                </c:pt>
                <c:pt idx="2">
                  <c:v>4.6857142857142854E-2</c:v>
                </c:pt>
                <c:pt idx="3">
                  <c:v>1.4655462184873949E-2</c:v>
                </c:pt>
                <c:pt idx="4">
                  <c:v>8.010084033613446E-2</c:v>
                </c:pt>
                <c:pt idx="5">
                  <c:v>4.0537815126050418E-2</c:v>
                </c:pt>
                <c:pt idx="6">
                  <c:v>9.1126050420168067E-2</c:v>
                </c:pt>
                <c:pt idx="7">
                  <c:v>6.8773109243697478E-2</c:v>
                </c:pt>
                <c:pt idx="8">
                  <c:v>3.9361344537815125E-2</c:v>
                </c:pt>
                <c:pt idx="9">
                  <c:v>1.7142857142857142E-3</c:v>
                </c:pt>
                <c:pt idx="10">
                  <c:v>2.2722689075630253E-2</c:v>
                </c:pt>
                <c:pt idx="11">
                  <c:v>2.003361344537815E-2</c:v>
                </c:pt>
                <c:pt idx="12">
                  <c:v>4.0739495798319328E-2</c:v>
                </c:pt>
                <c:pt idx="13">
                  <c:v>6.1747899159663867E-2</c:v>
                </c:pt>
                <c:pt idx="14">
                  <c:v>4.9008403361344537E-2</c:v>
                </c:pt>
                <c:pt idx="15">
                  <c:v>5.7210084033613447E-2</c:v>
                </c:pt>
                <c:pt idx="16">
                  <c:v>8.2084033613445379E-2</c:v>
                </c:pt>
                <c:pt idx="17">
                  <c:v>7.025210084033613E-3</c:v>
                </c:pt>
                <c:pt idx="18">
                  <c:v>4.2184873949579829E-2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3-4A30-A075-EDB1C88C44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3-4A30-A075-EDB1C88C4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9.73'!$Z$44:$Z$60</c:f>
              <c:numCache>
                <c:formatCode>#,##0</c:formatCode>
                <c:ptCount val="17"/>
                <c:pt idx="0">
                  <c:v>102</c:v>
                </c:pt>
                <c:pt idx="1">
                  <c:v>712</c:v>
                </c:pt>
                <c:pt idx="2">
                  <c:v>1095</c:v>
                </c:pt>
                <c:pt idx="3">
                  <c:v>1434</c:v>
                </c:pt>
                <c:pt idx="4">
                  <c:v>1826</c:v>
                </c:pt>
                <c:pt idx="5">
                  <c:v>1601</c:v>
                </c:pt>
                <c:pt idx="6">
                  <c:v>1459</c:v>
                </c:pt>
                <c:pt idx="7">
                  <c:v>1235</c:v>
                </c:pt>
                <c:pt idx="8">
                  <c:v>1309</c:v>
                </c:pt>
                <c:pt idx="9">
                  <c:v>1318</c:v>
                </c:pt>
                <c:pt idx="10">
                  <c:v>1235</c:v>
                </c:pt>
                <c:pt idx="11">
                  <c:v>981</c:v>
                </c:pt>
                <c:pt idx="12">
                  <c:v>623</c:v>
                </c:pt>
                <c:pt idx="13">
                  <c:v>324</c:v>
                </c:pt>
                <c:pt idx="14">
                  <c:v>184</c:v>
                </c:pt>
                <c:pt idx="15">
                  <c:v>97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E-402F-AAB8-7160AE5ADC66}"/>
            </c:ext>
          </c:extLst>
        </c:ser>
        <c:ser>
          <c:idx val="1"/>
          <c:order val="1"/>
          <c:tx>
            <c:strRef>
              <c:f>'Table 9.73'!$S$62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9.73'!$Z$63:$Z$79</c:f>
              <c:numCache>
                <c:formatCode>#,##0</c:formatCode>
                <c:ptCount val="17"/>
                <c:pt idx="0">
                  <c:v>87</c:v>
                </c:pt>
                <c:pt idx="1">
                  <c:v>603</c:v>
                </c:pt>
                <c:pt idx="2">
                  <c:v>1102</c:v>
                </c:pt>
                <c:pt idx="3">
                  <c:v>1253</c:v>
                </c:pt>
                <c:pt idx="4">
                  <c:v>1551</c:v>
                </c:pt>
                <c:pt idx="5">
                  <c:v>1364</c:v>
                </c:pt>
                <c:pt idx="6">
                  <c:v>1363</c:v>
                </c:pt>
                <c:pt idx="7">
                  <c:v>1280</c:v>
                </c:pt>
                <c:pt idx="8">
                  <c:v>1276</c:v>
                </c:pt>
                <c:pt idx="9">
                  <c:v>1365</c:v>
                </c:pt>
                <c:pt idx="10">
                  <c:v>1079</c:v>
                </c:pt>
                <c:pt idx="11">
                  <c:v>867</c:v>
                </c:pt>
                <c:pt idx="12">
                  <c:v>470</c:v>
                </c:pt>
                <c:pt idx="13">
                  <c:v>215</c:v>
                </c:pt>
                <c:pt idx="14">
                  <c:v>132</c:v>
                </c:pt>
                <c:pt idx="15">
                  <c:v>66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E-402F-AAB8-7160AE5AD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9.73'!$Z$83:$Z$90</c:f>
              <c:numCache>
                <c:formatCode>#,##0</c:formatCode>
                <c:ptCount val="8"/>
                <c:pt idx="0">
                  <c:v>990</c:v>
                </c:pt>
                <c:pt idx="1">
                  <c:v>589</c:v>
                </c:pt>
                <c:pt idx="2">
                  <c:v>1949</c:v>
                </c:pt>
                <c:pt idx="3">
                  <c:v>296</c:v>
                </c:pt>
                <c:pt idx="4">
                  <c:v>209</c:v>
                </c:pt>
                <c:pt idx="5">
                  <c:v>399</c:v>
                </c:pt>
                <c:pt idx="6">
                  <c:v>1369</c:v>
                </c:pt>
                <c:pt idx="7">
                  <c:v>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4-4927-9063-E261A375E00A}"/>
            </c:ext>
          </c:extLst>
        </c:ser>
        <c:ser>
          <c:idx val="1"/>
          <c:order val="1"/>
          <c:tx>
            <c:strRef>
              <c:f>'Table 9.73'!$S$92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9.73'!$Z$93:$Z$100</c:f>
              <c:numCache>
                <c:formatCode>#,##0</c:formatCode>
                <c:ptCount val="8"/>
                <c:pt idx="0">
                  <c:v>638</c:v>
                </c:pt>
                <c:pt idx="1">
                  <c:v>1288</c:v>
                </c:pt>
                <c:pt idx="2">
                  <c:v>316</c:v>
                </c:pt>
                <c:pt idx="3">
                  <c:v>1204</c:v>
                </c:pt>
                <c:pt idx="4">
                  <c:v>1442</c:v>
                </c:pt>
                <c:pt idx="5">
                  <c:v>946</c:v>
                </c:pt>
                <c:pt idx="6">
                  <c:v>143</c:v>
                </c:pt>
                <c:pt idx="7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4-4927-9063-E261A375E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9.8'!$Y$44:$Y$60</c:f>
              <c:numCache>
                <c:formatCode>#,##0</c:formatCode>
                <c:ptCount val="17"/>
                <c:pt idx="0">
                  <c:v>591</c:v>
                </c:pt>
                <c:pt idx="1">
                  <c:v>9415</c:v>
                </c:pt>
                <c:pt idx="2">
                  <c:v>31582</c:v>
                </c:pt>
                <c:pt idx="3">
                  <c:v>57342</c:v>
                </c:pt>
                <c:pt idx="4">
                  <c:v>81263</c:v>
                </c:pt>
                <c:pt idx="5">
                  <c:v>75337</c:v>
                </c:pt>
                <c:pt idx="6">
                  <c:v>67207</c:v>
                </c:pt>
                <c:pt idx="7">
                  <c:v>55225</c:v>
                </c:pt>
                <c:pt idx="8">
                  <c:v>50232</c:v>
                </c:pt>
                <c:pt idx="9">
                  <c:v>43566</c:v>
                </c:pt>
                <c:pt idx="10">
                  <c:v>35347</c:v>
                </c:pt>
                <c:pt idx="11">
                  <c:v>24876</c:v>
                </c:pt>
                <c:pt idx="12">
                  <c:v>12997</c:v>
                </c:pt>
                <c:pt idx="13">
                  <c:v>5893</c:v>
                </c:pt>
                <c:pt idx="14">
                  <c:v>2200</c:v>
                </c:pt>
                <c:pt idx="15">
                  <c:v>871</c:v>
                </c:pt>
                <c:pt idx="16">
                  <c:v>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3-4467-937E-885A63D7A540}"/>
            </c:ext>
          </c:extLst>
        </c:ser>
        <c:ser>
          <c:idx val="1"/>
          <c:order val="1"/>
          <c:tx>
            <c:strRef>
              <c:f>'Table 9.8'!$S$62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9.8'!$Y$63:$Y$79</c:f>
              <c:numCache>
                <c:formatCode>#,##0</c:formatCode>
                <c:ptCount val="17"/>
                <c:pt idx="0">
                  <c:v>886</c:v>
                </c:pt>
                <c:pt idx="1">
                  <c:v>11555</c:v>
                </c:pt>
                <c:pt idx="2">
                  <c:v>33808</c:v>
                </c:pt>
                <c:pt idx="3">
                  <c:v>61991</c:v>
                </c:pt>
                <c:pt idx="4">
                  <c:v>80771</c:v>
                </c:pt>
                <c:pt idx="5">
                  <c:v>72080</c:v>
                </c:pt>
                <c:pt idx="6">
                  <c:v>62764</c:v>
                </c:pt>
                <c:pt idx="7">
                  <c:v>52512</c:v>
                </c:pt>
                <c:pt idx="8">
                  <c:v>49701</c:v>
                </c:pt>
                <c:pt idx="9">
                  <c:v>44460</c:v>
                </c:pt>
                <c:pt idx="10">
                  <c:v>35067</c:v>
                </c:pt>
                <c:pt idx="11">
                  <c:v>23621</c:v>
                </c:pt>
                <c:pt idx="12">
                  <c:v>11132</c:v>
                </c:pt>
                <c:pt idx="13">
                  <c:v>4379</c:v>
                </c:pt>
                <c:pt idx="14">
                  <c:v>1620</c:v>
                </c:pt>
                <c:pt idx="15">
                  <c:v>758</c:v>
                </c:pt>
                <c:pt idx="16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3-4467-937E-885A63D7A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9.73'!$V$8:$Z$8</c:f>
              <c:numCache>
                <c:formatCode>#,##0</c:formatCode>
                <c:ptCount val="5"/>
                <c:pt idx="0">
                  <c:v>42033.96</c:v>
                </c:pt>
                <c:pt idx="1">
                  <c:v>43053.82</c:v>
                </c:pt>
                <c:pt idx="2">
                  <c:v>44112.33</c:v>
                </c:pt>
                <c:pt idx="3">
                  <c:v>43269.68</c:v>
                </c:pt>
                <c:pt idx="4">
                  <c:v>45414.5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5-4526-B442-8A77183F6D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5-4526-B442-8A77183F6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9.74'!$U$4:$Y$4</c:f>
              <c:numCache>
                <c:formatCode>#,##0</c:formatCode>
                <c:ptCount val="5"/>
                <c:pt idx="1">
                  <c:v>35102</c:v>
                </c:pt>
                <c:pt idx="2">
                  <c:v>34084</c:v>
                </c:pt>
                <c:pt idx="3">
                  <c:v>35451</c:v>
                </c:pt>
                <c:pt idx="4">
                  <c:v>37196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F8-4910-9FF5-F3C078D6F20E}"/>
            </c:ext>
          </c:extLst>
        </c:ser>
        <c:ser>
          <c:idx val="1"/>
          <c:order val="1"/>
          <c:tx>
            <c:strRef>
              <c:f>'Table 9.74'!$S$7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9.74'!$U$7:$Y$7</c:f>
              <c:numCache>
                <c:formatCode>#,##0</c:formatCode>
                <c:ptCount val="5"/>
                <c:pt idx="1">
                  <c:v>22494</c:v>
                </c:pt>
                <c:pt idx="2">
                  <c:v>21870</c:v>
                </c:pt>
                <c:pt idx="3">
                  <c:v>23202</c:v>
                </c:pt>
                <c:pt idx="4">
                  <c:v>22960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F8-4910-9FF5-F3C078D6F20E}"/>
            </c:ext>
          </c:extLst>
        </c:ser>
        <c:ser>
          <c:idx val="2"/>
          <c:order val="2"/>
          <c:tx>
            <c:strRef>
              <c:f>'Table 9.74'!$S$11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9.74'!$U$11:$Y$11</c:f>
              <c:numCache>
                <c:formatCode>#,##0</c:formatCode>
                <c:ptCount val="5"/>
                <c:pt idx="1">
                  <c:v>31339</c:v>
                </c:pt>
                <c:pt idx="2">
                  <c:v>30571</c:v>
                </c:pt>
                <c:pt idx="3">
                  <c:v>31718</c:v>
                </c:pt>
                <c:pt idx="4">
                  <c:v>33235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8-4910-9FF5-F3C078D6F20E}"/>
            </c:ext>
          </c:extLst>
        </c:ser>
        <c:ser>
          <c:idx val="3"/>
          <c:order val="3"/>
          <c:tx>
            <c:strRef>
              <c:f>'Table 9.74'!$S$12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9.74'!$U$12:$Y$12</c:f>
              <c:numCache>
                <c:formatCode>#,##0</c:formatCode>
                <c:ptCount val="5"/>
                <c:pt idx="1">
                  <c:v>3766</c:v>
                </c:pt>
                <c:pt idx="2">
                  <c:v>3514</c:v>
                </c:pt>
                <c:pt idx="3">
                  <c:v>3734</c:v>
                </c:pt>
                <c:pt idx="4">
                  <c:v>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F8-4910-9FF5-F3C078D6F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9.74'!$AB$15:$AB$33</c:f>
              <c:numCache>
                <c:formatCode>0.0%</c:formatCode>
                <c:ptCount val="19"/>
                <c:pt idx="0">
                  <c:v>7.765870167162342E-2</c:v>
                </c:pt>
                <c:pt idx="1">
                  <c:v>3.9406214747205418E-2</c:v>
                </c:pt>
                <c:pt idx="2">
                  <c:v>3.7996102963798586E-2</c:v>
                </c:pt>
                <c:pt idx="3">
                  <c:v>4.5636344990257413E-3</c:v>
                </c:pt>
                <c:pt idx="4">
                  <c:v>8.4119577479232904E-2</c:v>
                </c:pt>
                <c:pt idx="5">
                  <c:v>2.0767100810173314E-2</c:v>
                </c:pt>
                <c:pt idx="6">
                  <c:v>7.9914880525074353E-2</c:v>
                </c:pt>
                <c:pt idx="7">
                  <c:v>0.14549789765152293</c:v>
                </c:pt>
                <c:pt idx="8">
                  <c:v>6.5839401087067997E-2</c:v>
                </c:pt>
                <c:pt idx="9">
                  <c:v>8.0760947595118447E-3</c:v>
                </c:pt>
                <c:pt idx="10">
                  <c:v>1.9767203363757563E-2</c:v>
                </c:pt>
                <c:pt idx="11">
                  <c:v>2.9099579530304585E-2</c:v>
                </c:pt>
                <c:pt idx="12">
                  <c:v>4.7328479130345609E-2</c:v>
                </c:pt>
                <c:pt idx="13">
                  <c:v>0.11655214849758999</c:v>
                </c:pt>
                <c:pt idx="14">
                  <c:v>3.1894164701056299E-2</c:v>
                </c:pt>
                <c:pt idx="15">
                  <c:v>3.9201107578709878E-2</c:v>
                </c:pt>
                <c:pt idx="16">
                  <c:v>6.3301199876935693E-2</c:v>
                </c:pt>
                <c:pt idx="17">
                  <c:v>1.0537380781458312E-2</c:v>
                </c:pt>
                <c:pt idx="18">
                  <c:v>4.2790483027381809E-2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E-4C76-B2D9-92E5E17006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E-4C76-B2D9-92E5E170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9.74'!$Y$44:$Y$60</c:f>
              <c:numCache>
                <c:formatCode>#,##0</c:formatCode>
                <c:ptCount val="17"/>
                <c:pt idx="0">
                  <c:v>54</c:v>
                </c:pt>
                <c:pt idx="1">
                  <c:v>482</c:v>
                </c:pt>
                <c:pt idx="2">
                  <c:v>967</c:v>
                </c:pt>
                <c:pt idx="3">
                  <c:v>1607</c:v>
                </c:pt>
                <c:pt idx="4">
                  <c:v>2830</c:v>
                </c:pt>
                <c:pt idx="5">
                  <c:v>2446</c:v>
                </c:pt>
                <c:pt idx="6">
                  <c:v>1956</c:v>
                </c:pt>
                <c:pt idx="7">
                  <c:v>1690</c:v>
                </c:pt>
                <c:pt idx="8">
                  <c:v>1776</c:v>
                </c:pt>
                <c:pt idx="9">
                  <c:v>1574</c:v>
                </c:pt>
                <c:pt idx="10">
                  <c:v>1452</c:v>
                </c:pt>
                <c:pt idx="11">
                  <c:v>1312</c:v>
                </c:pt>
                <c:pt idx="12">
                  <c:v>662</c:v>
                </c:pt>
                <c:pt idx="13">
                  <c:v>264</c:v>
                </c:pt>
                <c:pt idx="14">
                  <c:v>96</c:v>
                </c:pt>
                <c:pt idx="15">
                  <c:v>43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6-4E3E-ACE3-53AEEAC667FF}"/>
            </c:ext>
          </c:extLst>
        </c:ser>
        <c:ser>
          <c:idx val="1"/>
          <c:order val="1"/>
          <c:tx>
            <c:strRef>
              <c:f>'Table 9.74'!$S$62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9.74'!$Y$63:$Y$79</c:f>
              <c:numCache>
                <c:formatCode>#,##0</c:formatCode>
                <c:ptCount val="17"/>
                <c:pt idx="0">
                  <c:v>82</c:v>
                </c:pt>
                <c:pt idx="1">
                  <c:v>555</c:v>
                </c:pt>
                <c:pt idx="2">
                  <c:v>927</c:v>
                </c:pt>
                <c:pt idx="3">
                  <c:v>1664</c:v>
                </c:pt>
                <c:pt idx="4">
                  <c:v>3082</c:v>
                </c:pt>
                <c:pt idx="5">
                  <c:v>2370</c:v>
                </c:pt>
                <c:pt idx="6">
                  <c:v>1699</c:v>
                </c:pt>
                <c:pt idx="7">
                  <c:v>1523</c:v>
                </c:pt>
                <c:pt idx="8">
                  <c:v>1530</c:v>
                </c:pt>
                <c:pt idx="9">
                  <c:v>1428</c:v>
                </c:pt>
                <c:pt idx="10">
                  <c:v>1304</c:v>
                </c:pt>
                <c:pt idx="11">
                  <c:v>981</c:v>
                </c:pt>
                <c:pt idx="12">
                  <c:v>465</c:v>
                </c:pt>
                <c:pt idx="13">
                  <c:v>185</c:v>
                </c:pt>
                <c:pt idx="14">
                  <c:v>57</c:v>
                </c:pt>
                <c:pt idx="15">
                  <c:v>39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6-4E3E-ACE3-53AEEAC6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9.74'!$Y$83:$Y$90</c:f>
              <c:numCache>
                <c:formatCode>#,##0</c:formatCode>
                <c:ptCount val="8"/>
                <c:pt idx="0">
                  <c:v>1016</c:v>
                </c:pt>
                <c:pt idx="1">
                  <c:v>817</c:v>
                </c:pt>
                <c:pt idx="2">
                  <c:v>2717</c:v>
                </c:pt>
                <c:pt idx="3">
                  <c:v>598</c:v>
                </c:pt>
                <c:pt idx="4">
                  <c:v>214</c:v>
                </c:pt>
                <c:pt idx="5">
                  <c:v>411</c:v>
                </c:pt>
                <c:pt idx="6">
                  <c:v>1851</c:v>
                </c:pt>
                <c:pt idx="7">
                  <c:v>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C-4CCF-98CA-B2C9CC15DC1C}"/>
            </c:ext>
          </c:extLst>
        </c:ser>
        <c:ser>
          <c:idx val="1"/>
          <c:order val="1"/>
          <c:tx>
            <c:strRef>
              <c:f>'Table 9.74'!$S$92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9.74'!$Y$93:$Y$100</c:f>
              <c:numCache>
                <c:formatCode>#,##0</c:formatCode>
                <c:ptCount val="8"/>
                <c:pt idx="0">
                  <c:v>920</c:v>
                </c:pt>
                <c:pt idx="1">
                  <c:v>1229</c:v>
                </c:pt>
                <c:pt idx="2">
                  <c:v>377</c:v>
                </c:pt>
                <c:pt idx="3">
                  <c:v>1618</c:v>
                </c:pt>
                <c:pt idx="4">
                  <c:v>1491</c:v>
                </c:pt>
                <c:pt idx="5">
                  <c:v>1161</c:v>
                </c:pt>
                <c:pt idx="6">
                  <c:v>291</c:v>
                </c:pt>
                <c:pt idx="7">
                  <c:v>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C-4CCF-98CA-B2C9CC15D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9.74'!$U$8:$Y$8</c:f>
              <c:numCache>
                <c:formatCode>#,##0</c:formatCode>
                <c:ptCount val="5"/>
                <c:pt idx="1">
                  <c:v>39910.33</c:v>
                </c:pt>
                <c:pt idx="2">
                  <c:v>40880</c:v>
                </c:pt>
                <c:pt idx="3">
                  <c:v>38863.51</c:v>
                </c:pt>
                <c:pt idx="4">
                  <c:v>41070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9-4561-A955-2320AD9C0F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9-4561-A955-2320AD9C0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9.74'!$V$4:$Z$4</c:f>
              <c:numCache>
                <c:formatCode>#,##0</c:formatCode>
                <c:ptCount val="5"/>
                <c:pt idx="0">
                  <c:v>35102</c:v>
                </c:pt>
                <c:pt idx="1">
                  <c:v>34084</c:v>
                </c:pt>
                <c:pt idx="2">
                  <c:v>35451</c:v>
                </c:pt>
                <c:pt idx="3">
                  <c:v>37196</c:v>
                </c:pt>
                <c:pt idx="4">
                  <c:v>39008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4-4DF9-B47F-A7A26FFEF1C9}"/>
            </c:ext>
          </c:extLst>
        </c:ser>
        <c:ser>
          <c:idx val="1"/>
          <c:order val="1"/>
          <c:tx>
            <c:strRef>
              <c:f>'Table 9.74'!$S$7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9.74'!$V$7:$Z$7</c:f>
              <c:numCache>
                <c:formatCode>#,##0</c:formatCode>
                <c:ptCount val="5"/>
                <c:pt idx="0">
                  <c:v>22494</c:v>
                </c:pt>
                <c:pt idx="1">
                  <c:v>21870</c:v>
                </c:pt>
                <c:pt idx="2">
                  <c:v>23202</c:v>
                </c:pt>
                <c:pt idx="3">
                  <c:v>22960</c:v>
                </c:pt>
                <c:pt idx="4">
                  <c:v>23925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74-4DF9-B47F-A7A26FFEF1C9}"/>
            </c:ext>
          </c:extLst>
        </c:ser>
        <c:ser>
          <c:idx val="2"/>
          <c:order val="2"/>
          <c:tx>
            <c:strRef>
              <c:f>'Table 9.74'!$S$11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9.74'!$V$11:$Z$11</c:f>
              <c:numCache>
                <c:formatCode>#,##0</c:formatCode>
                <c:ptCount val="5"/>
                <c:pt idx="0">
                  <c:v>31339</c:v>
                </c:pt>
                <c:pt idx="1">
                  <c:v>30571</c:v>
                </c:pt>
                <c:pt idx="2">
                  <c:v>31718</c:v>
                </c:pt>
                <c:pt idx="3">
                  <c:v>33235</c:v>
                </c:pt>
                <c:pt idx="4">
                  <c:v>35006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4-4DF9-B47F-A7A26FFEF1C9}"/>
            </c:ext>
          </c:extLst>
        </c:ser>
        <c:ser>
          <c:idx val="3"/>
          <c:order val="3"/>
          <c:tx>
            <c:strRef>
              <c:f>'Table 9.74'!$S$12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9.74'!$V$12:$Z$12</c:f>
              <c:numCache>
                <c:formatCode>#,##0</c:formatCode>
                <c:ptCount val="5"/>
                <c:pt idx="0">
                  <c:v>3766</c:v>
                </c:pt>
                <c:pt idx="1">
                  <c:v>3514</c:v>
                </c:pt>
                <c:pt idx="2">
                  <c:v>3734</c:v>
                </c:pt>
                <c:pt idx="3">
                  <c:v>3961</c:v>
                </c:pt>
                <c:pt idx="4">
                  <c:v>4006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74-4DF9-B47F-A7A26FFEF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9.74'!$AB$15:$AB$33</c:f>
              <c:numCache>
                <c:formatCode>0.0%</c:formatCode>
                <c:ptCount val="19"/>
                <c:pt idx="0">
                  <c:v>7.765870167162342E-2</c:v>
                </c:pt>
                <c:pt idx="1">
                  <c:v>3.9406214747205418E-2</c:v>
                </c:pt>
                <c:pt idx="2">
                  <c:v>3.7996102963798586E-2</c:v>
                </c:pt>
                <c:pt idx="3">
                  <c:v>4.5636344990257413E-3</c:v>
                </c:pt>
                <c:pt idx="4">
                  <c:v>8.4119577479232904E-2</c:v>
                </c:pt>
                <c:pt idx="5">
                  <c:v>2.0767100810173314E-2</c:v>
                </c:pt>
                <c:pt idx="6">
                  <c:v>7.9914880525074353E-2</c:v>
                </c:pt>
                <c:pt idx="7">
                  <c:v>0.14549789765152293</c:v>
                </c:pt>
                <c:pt idx="8">
                  <c:v>6.5839401087067997E-2</c:v>
                </c:pt>
                <c:pt idx="9">
                  <c:v>8.0760947595118447E-3</c:v>
                </c:pt>
                <c:pt idx="10">
                  <c:v>1.9767203363757563E-2</c:v>
                </c:pt>
                <c:pt idx="11">
                  <c:v>2.9099579530304585E-2</c:v>
                </c:pt>
                <c:pt idx="12">
                  <c:v>4.7328479130345609E-2</c:v>
                </c:pt>
                <c:pt idx="13">
                  <c:v>0.11655214849758999</c:v>
                </c:pt>
                <c:pt idx="14">
                  <c:v>3.1894164701056299E-2</c:v>
                </c:pt>
                <c:pt idx="15">
                  <c:v>3.9201107578709878E-2</c:v>
                </c:pt>
                <c:pt idx="16">
                  <c:v>6.3301199876935693E-2</c:v>
                </c:pt>
                <c:pt idx="17">
                  <c:v>1.0537380781458312E-2</c:v>
                </c:pt>
                <c:pt idx="18">
                  <c:v>4.2790483027381809E-2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8-4D04-91D2-6995CD67FE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8-4D04-91D2-6995CD67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9.74'!$Z$44:$Z$60</c:f>
              <c:numCache>
                <c:formatCode>#,##0</c:formatCode>
                <c:ptCount val="17"/>
                <c:pt idx="0">
                  <c:v>84</c:v>
                </c:pt>
                <c:pt idx="1">
                  <c:v>595</c:v>
                </c:pt>
                <c:pt idx="2">
                  <c:v>1042</c:v>
                </c:pt>
                <c:pt idx="3">
                  <c:v>1567</c:v>
                </c:pt>
                <c:pt idx="4">
                  <c:v>2645</c:v>
                </c:pt>
                <c:pt idx="5">
                  <c:v>2707</c:v>
                </c:pt>
                <c:pt idx="6">
                  <c:v>2131</c:v>
                </c:pt>
                <c:pt idx="7">
                  <c:v>1815</c:v>
                </c:pt>
                <c:pt idx="8">
                  <c:v>1737</c:v>
                </c:pt>
                <c:pt idx="9">
                  <c:v>1701</c:v>
                </c:pt>
                <c:pt idx="10">
                  <c:v>1586</c:v>
                </c:pt>
                <c:pt idx="11">
                  <c:v>1335</c:v>
                </c:pt>
                <c:pt idx="12">
                  <c:v>743</c:v>
                </c:pt>
                <c:pt idx="13">
                  <c:v>291</c:v>
                </c:pt>
                <c:pt idx="14">
                  <c:v>116</c:v>
                </c:pt>
                <c:pt idx="15">
                  <c:v>36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C-4919-89BD-FA4CAAE4223A}"/>
            </c:ext>
          </c:extLst>
        </c:ser>
        <c:ser>
          <c:idx val="1"/>
          <c:order val="1"/>
          <c:tx>
            <c:strRef>
              <c:f>'Table 9.74'!$S$62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9.74'!$Z$63:$Z$79</c:f>
              <c:numCache>
                <c:formatCode>#,##0</c:formatCode>
                <c:ptCount val="17"/>
                <c:pt idx="0">
                  <c:v>102</c:v>
                </c:pt>
                <c:pt idx="1">
                  <c:v>735</c:v>
                </c:pt>
                <c:pt idx="2">
                  <c:v>1046</c:v>
                </c:pt>
                <c:pt idx="3">
                  <c:v>1643</c:v>
                </c:pt>
                <c:pt idx="4">
                  <c:v>2677</c:v>
                </c:pt>
                <c:pt idx="5">
                  <c:v>2458</c:v>
                </c:pt>
                <c:pt idx="6">
                  <c:v>1860</c:v>
                </c:pt>
                <c:pt idx="7">
                  <c:v>1696</c:v>
                </c:pt>
                <c:pt idx="8">
                  <c:v>1580</c:v>
                </c:pt>
                <c:pt idx="9">
                  <c:v>1705</c:v>
                </c:pt>
                <c:pt idx="10">
                  <c:v>1399</c:v>
                </c:pt>
                <c:pt idx="11">
                  <c:v>1068</c:v>
                </c:pt>
                <c:pt idx="12">
                  <c:v>525</c:v>
                </c:pt>
                <c:pt idx="13">
                  <c:v>189</c:v>
                </c:pt>
                <c:pt idx="14">
                  <c:v>62</c:v>
                </c:pt>
                <c:pt idx="15">
                  <c:v>38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C-4919-89BD-FA4CAAE42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9.74'!$Z$83:$Z$90</c:f>
              <c:numCache>
                <c:formatCode>#,##0</c:formatCode>
                <c:ptCount val="8"/>
                <c:pt idx="0">
                  <c:v>1038</c:v>
                </c:pt>
                <c:pt idx="1">
                  <c:v>833</c:v>
                </c:pt>
                <c:pt idx="2">
                  <c:v>2849</c:v>
                </c:pt>
                <c:pt idx="3">
                  <c:v>626</c:v>
                </c:pt>
                <c:pt idx="4">
                  <c:v>212</c:v>
                </c:pt>
                <c:pt idx="5">
                  <c:v>417</c:v>
                </c:pt>
                <c:pt idx="6">
                  <c:v>1919</c:v>
                </c:pt>
                <c:pt idx="7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5-4A57-BE41-D85588ADF88E}"/>
            </c:ext>
          </c:extLst>
        </c:ser>
        <c:ser>
          <c:idx val="1"/>
          <c:order val="1"/>
          <c:tx>
            <c:strRef>
              <c:f>'Table 9.74'!$S$92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9.74'!$Z$93:$Z$100</c:f>
              <c:numCache>
                <c:formatCode>#,##0</c:formatCode>
                <c:ptCount val="8"/>
                <c:pt idx="0">
                  <c:v>988</c:v>
                </c:pt>
                <c:pt idx="1">
                  <c:v>1322</c:v>
                </c:pt>
                <c:pt idx="2">
                  <c:v>420</c:v>
                </c:pt>
                <c:pt idx="3">
                  <c:v>1735</c:v>
                </c:pt>
                <c:pt idx="4">
                  <c:v>1579</c:v>
                </c:pt>
                <c:pt idx="5">
                  <c:v>1191</c:v>
                </c:pt>
                <c:pt idx="6">
                  <c:v>324</c:v>
                </c:pt>
                <c:pt idx="7">
                  <c:v>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5-4A57-BE41-D85588ADF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9.8'!$Y$83:$Y$90</c:f>
              <c:numCache>
                <c:formatCode>#,##0</c:formatCode>
                <c:ptCount val="8"/>
                <c:pt idx="0">
                  <c:v>52607</c:v>
                </c:pt>
                <c:pt idx="1">
                  <c:v>92017</c:v>
                </c:pt>
                <c:pt idx="2">
                  <c:v>50022</c:v>
                </c:pt>
                <c:pt idx="3">
                  <c:v>24374</c:v>
                </c:pt>
                <c:pt idx="4">
                  <c:v>25486</c:v>
                </c:pt>
                <c:pt idx="5">
                  <c:v>22219</c:v>
                </c:pt>
                <c:pt idx="6">
                  <c:v>21043</c:v>
                </c:pt>
                <c:pt idx="7">
                  <c:v>32423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C-4A0F-8977-E2CA74EEF6BD}"/>
            </c:ext>
          </c:extLst>
        </c:ser>
        <c:ser>
          <c:idx val="1"/>
          <c:order val="1"/>
          <c:tx>
            <c:strRef>
              <c:f>'Table 9.8'!$S$92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9.8'!$Y$93:$Y$100</c:f>
              <c:numCache>
                <c:formatCode>#,##0</c:formatCode>
                <c:ptCount val="8"/>
                <c:pt idx="0">
                  <c:v>37075</c:v>
                </c:pt>
                <c:pt idx="1">
                  <c:v>105523</c:v>
                </c:pt>
                <c:pt idx="2">
                  <c:v>11432</c:v>
                </c:pt>
                <c:pt idx="3">
                  <c:v>48541</c:v>
                </c:pt>
                <c:pt idx="4">
                  <c:v>67217</c:v>
                </c:pt>
                <c:pt idx="5">
                  <c:v>30404</c:v>
                </c:pt>
                <c:pt idx="6">
                  <c:v>3035</c:v>
                </c:pt>
                <c:pt idx="7">
                  <c:v>18212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C-4A0F-8977-E2CA74EEF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9.74'!$V$8:$Z$8</c:f>
              <c:numCache>
                <c:formatCode>#,##0</c:formatCode>
                <c:ptCount val="5"/>
                <c:pt idx="0">
                  <c:v>39910.33</c:v>
                </c:pt>
                <c:pt idx="1">
                  <c:v>40880</c:v>
                </c:pt>
                <c:pt idx="2">
                  <c:v>38863.51</c:v>
                </c:pt>
                <c:pt idx="3">
                  <c:v>41070</c:v>
                </c:pt>
                <c:pt idx="4">
                  <c:v>43856.78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7-4940-B296-577357FEA7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97-4940-B296-577357FEA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9.75'!$U$4:$Y$4</c:f>
              <c:numCache>
                <c:formatCode>#,##0</c:formatCode>
                <c:ptCount val="5"/>
                <c:pt idx="1">
                  <c:v>1106</c:v>
                </c:pt>
                <c:pt idx="2">
                  <c:v>909</c:v>
                </c:pt>
                <c:pt idx="3">
                  <c:v>1158</c:v>
                </c:pt>
                <c:pt idx="4">
                  <c:v>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8-4883-B8F3-6E7188167BCA}"/>
            </c:ext>
          </c:extLst>
        </c:ser>
        <c:ser>
          <c:idx val="1"/>
          <c:order val="1"/>
          <c:tx>
            <c:strRef>
              <c:f>'Table 9.75'!$S$7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9.75'!$U$7:$Y$7</c:f>
              <c:numCache>
                <c:formatCode>#,##0</c:formatCode>
                <c:ptCount val="5"/>
                <c:pt idx="1">
                  <c:v>736</c:v>
                </c:pt>
                <c:pt idx="2">
                  <c:v>576</c:v>
                </c:pt>
                <c:pt idx="3">
                  <c:v>758</c:v>
                </c:pt>
                <c:pt idx="4">
                  <c:v>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8-4883-B8F3-6E7188167BCA}"/>
            </c:ext>
          </c:extLst>
        </c:ser>
        <c:ser>
          <c:idx val="2"/>
          <c:order val="2"/>
          <c:tx>
            <c:strRef>
              <c:f>'Table 9.75'!$S$11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9.75'!$U$11:$Y$11</c:f>
              <c:numCache>
                <c:formatCode>#,##0</c:formatCode>
                <c:ptCount val="5"/>
                <c:pt idx="1">
                  <c:v>812</c:v>
                </c:pt>
                <c:pt idx="2">
                  <c:v>756</c:v>
                </c:pt>
                <c:pt idx="3">
                  <c:v>888</c:v>
                </c:pt>
                <c:pt idx="4">
                  <c:v>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8-4883-B8F3-6E7188167BCA}"/>
            </c:ext>
          </c:extLst>
        </c:ser>
        <c:ser>
          <c:idx val="3"/>
          <c:order val="3"/>
          <c:tx>
            <c:strRef>
              <c:f>'Table 9.75'!$S$12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9.75'!$U$12:$Y$12</c:f>
              <c:numCache>
                <c:formatCode>#,##0</c:formatCode>
                <c:ptCount val="5"/>
                <c:pt idx="1">
                  <c:v>299</c:v>
                </c:pt>
                <c:pt idx="2">
                  <c:v>156</c:v>
                </c:pt>
                <c:pt idx="3">
                  <c:v>273</c:v>
                </c:pt>
                <c:pt idx="4">
                  <c:v>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88-4883-B8F3-6E7188167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9.75'!$AB$15:$AB$33</c:f>
              <c:numCache>
                <c:formatCode>0.0%</c:formatCode>
                <c:ptCount val="19"/>
                <c:pt idx="0">
                  <c:v>0.16968698517298189</c:v>
                </c:pt>
                <c:pt idx="1">
                  <c:v>7.4135090609555188E-3</c:v>
                </c:pt>
                <c:pt idx="2">
                  <c:v>8.2372322899505763E-3</c:v>
                </c:pt>
                <c:pt idx="3">
                  <c:v>6.5897858319604614E-3</c:v>
                </c:pt>
                <c:pt idx="4">
                  <c:v>7.0016474464579898E-2</c:v>
                </c:pt>
                <c:pt idx="5">
                  <c:v>2.5535420098846788E-2</c:v>
                </c:pt>
                <c:pt idx="6">
                  <c:v>7.1663920922570012E-2</c:v>
                </c:pt>
                <c:pt idx="7">
                  <c:v>9.308072487644152E-2</c:v>
                </c:pt>
                <c:pt idx="8">
                  <c:v>5.0247116968698519E-2</c:v>
                </c:pt>
                <c:pt idx="9">
                  <c:v>0</c:v>
                </c:pt>
                <c:pt idx="10">
                  <c:v>1.6474464579901153E-2</c:v>
                </c:pt>
                <c:pt idx="11">
                  <c:v>9.0609555189456337E-3</c:v>
                </c:pt>
                <c:pt idx="12">
                  <c:v>3.2125205930807248E-2</c:v>
                </c:pt>
                <c:pt idx="13">
                  <c:v>3.459637561779242E-2</c:v>
                </c:pt>
                <c:pt idx="14">
                  <c:v>0.1556836902800659</c:v>
                </c:pt>
                <c:pt idx="15">
                  <c:v>4.0362438220757822E-2</c:v>
                </c:pt>
                <c:pt idx="16">
                  <c:v>5.7660626029654036E-2</c:v>
                </c:pt>
                <c:pt idx="17">
                  <c:v>2.7182866556836903E-2</c:v>
                </c:pt>
                <c:pt idx="18">
                  <c:v>1.729818780889621E-2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9-47EF-B613-582F4643F5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9-47EF-B613-582F4643F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9.75'!$Y$44:$Y$60</c:f>
              <c:numCache>
                <c:formatCode>#,##0</c:formatCode>
                <c:ptCount val="17"/>
                <c:pt idx="0">
                  <c:v>1</c:v>
                </c:pt>
                <c:pt idx="1">
                  <c:v>26</c:v>
                </c:pt>
                <c:pt idx="2">
                  <c:v>49</c:v>
                </c:pt>
                <c:pt idx="3">
                  <c:v>53</c:v>
                </c:pt>
                <c:pt idx="4">
                  <c:v>74</c:v>
                </c:pt>
                <c:pt idx="5">
                  <c:v>55</c:v>
                </c:pt>
                <c:pt idx="6">
                  <c:v>49</c:v>
                </c:pt>
                <c:pt idx="7">
                  <c:v>49</c:v>
                </c:pt>
                <c:pt idx="8">
                  <c:v>37</c:v>
                </c:pt>
                <c:pt idx="9">
                  <c:v>50</c:v>
                </c:pt>
                <c:pt idx="10">
                  <c:v>42</c:v>
                </c:pt>
                <c:pt idx="11">
                  <c:v>62</c:v>
                </c:pt>
                <c:pt idx="12">
                  <c:v>33</c:v>
                </c:pt>
                <c:pt idx="13">
                  <c:v>16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B-49C7-946B-9A9A4780CD78}"/>
            </c:ext>
          </c:extLst>
        </c:ser>
        <c:ser>
          <c:idx val="1"/>
          <c:order val="1"/>
          <c:tx>
            <c:strRef>
              <c:f>'Table 9.75'!$S$62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9.75'!$Y$63:$Y$79</c:f>
              <c:numCache>
                <c:formatCode>#,##0</c:formatCode>
                <c:ptCount val="17"/>
                <c:pt idx="0">
                  <c:v>3</c:v>
                </c:pt>
                <c:pt idx="1">
                  <c:v>13</c:v>
                </c:pt>
                <c:pt idx="2">
                  <c:v>37</c:v>
                </c:pt>
                <c:pt idx="3">
                  <c:v>57</c:v>
                </c:pt>
                <c:pt idx="4">
                  <c:v>67</c:v>
                </c:pt>
                <c:pt idx="5">
                  <c:v>52</c:v>
                </c:pt>
                <c:pt idx="6">
                  <c:v>73</c:v>
                </c:pt>
                <c:pt idx="7">
                  <c:v>43</c:v>
                </c:pt>
                <c:pt idx="8">
                  <c:v>54</c:v>
                </c:pt>
                <c:pt idx="9">
                  <c:v>51</c:v>
                </c:pt>
                <c:pt idx="10">
                  <c:v>49</c:v>
                </c:pt>
                <c:pt idx="11">
                  <c:v>50</c:v>
                </c:pt>
                <c:pt idx="12">
                  <c:v>24</c:v>
                </c:pt>
                <c:pt idx="13">
                  <c:v>7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EB-49C7-946B-9A9A4780C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9.75'!$Y$83:$Y$90</c:f>
              <c:numCache>
                <c:formatCode>#,##0</c:formatCode>
                <c:ptCount val="8"/>
                <c:pt idx="0">
                  <c:v>29</c:v>
                </c:pt>
                <c:pt idx="1">
                  <c:v>7</c:v>
                </c:pt>
                <c:pt idx="2">
                  <c:v>43</c:v>
                </c:pt>
                <c:pt idx="3">
                  <c:v>12</c:v>
                </c:pt>
                <c:pt idx="4">
                  <c:v>7</c:v>
                </c:pt>
                <c:pt idx="5">
                  <c:v>10</c:v>
                </c:pt>
                <c:pt idx="6">
                  <c:v>44</c:v>
                </c:pt>
                <c:pt idx="7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F-4CDC-9747-3497AC9CF7F4}"/>
            </c:ext>
          </c:extLst>
        </c:ser>
        <c:ser>
          <c:idx val="1"/>
          <c:order val="1"/>
          <c:tx>
            <c:strRef>
              <c:f>'Table 9.75'!$S$92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9.75'!$Y$93:$Y$100</c:f>
              <c:numCache>
                <c:formatCode>#,##0</c:formatCode>
                <c:ptCount val="8"/>
                <c:pt idx="0">
                  <c:v>31</c:v>
                </c:pt>
                <c:pt idx="1">
                  <c:v>38</c:v>
                </c:pt>
                <c:pt idx="2">
                  <c:v>11</c:v>
                </c:pt>
                <c:pt idx="3">
                  <c:v>54</c:v>
                </c:pt>
                <c:pt idx="4">
                  <c:v>47</c:v>
                </c:pt>
                <c:pt idx="5">
                  <c:v>29</c:v>
                </c:pt>
                <c:pt idx="6">
                  <c:v>4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F-4CDC-9747-3497AC9CF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9.75'!$U$8:$Y$8</c:f>
              <c:numCache>
                <c:formatCode>#,##0</c:formatCode>
                <c:ptCount val="5"/>
                <c:pt idx="1">
                  <c:v>38826.33</c:v>
                </c:pt>
                <c:pt idx="2">
                  <c:v>40981</c:v>
                </c:pt>
                <c:pt idx="3">
                  <c:v>42367.92</c:v>
                </c:pt>
                <c:pt idx="4">
                  <c:v>44407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C-4E5E-90E0-F60463F71C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C-4E5E-90E0-F60463F71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9.75'!$V$4:$Z$4</c:f>
              <c:numCache>
                <c:formatCode>#,##0</c:formatCode>
                <c:ptCount val="5"/>
                <c:pt idx="0">
                  <c:v>1106</c:v>
                </c:pt>
                <c:pt idx="1">
                  <c:v>909</c:v>
                </c:pt>
                <c:pt idx="2">
                  <c:v>1158</c:v>
                </c:pt>
                <c:pt idx="3">
                  <c:v>1200</c:v>
                </c:pt>
                <c:pt idx="4">
                  <c:v>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7-4CEE-839D-EA515FB4AB34}"/>
            </c:ext>
          </c:extLst>
        </c:ser>
        <c:ser>
          <c:idx val="1"/>
          <c:order val="1"/>
          <c:tx>
            <c:strRef>
              <c:f>'Table 9.75'!$S$7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9.75'!$V$7:$Z$7</c:f>
              <c:numCache>
                <c:formatCode>#,##0</c:formatCode>
                <c:ptCount val="5"/>
                <c:pt idx="0">
                  <c:v>736</c:v>
                </c:pt>
                <c:pt idx="1">
                  <c:v>576</c:v>
                </c:pt>
                <c:pt idx="2">
                  <c:v>758</c:v>
                </c:pt>
                <c:pt idx="3">
                  <c:v>753</c:v>
                </c:pt>
                <c:pt idx="4">
                  <c:v>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7-4CEE-839D-EA515FB4AB34}"/>
            </c:ext>
          </c:extLst>
        </c:ser>
        <c:ser>
          <c:idx val="2"/>
          <c:order val="2"/>
          <c:tx>
            <c:strRef>
              <c:f>'Table 9.75'!$S$11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9.75'!$V$11:$Z$11</c:f>
              <c:numCache>
                <c:formatCode>#,##0</c:formatCode>
                <c:ptCount val="5"/>
                <c:pt idx="0">
                  <c:v>812</c:v>
                </c:pt>
                <c:pt idx="1">
                  <c:v>756</c:v>
                </c:pt>
                <c:pt idx="2">
                  <c:v>888</c:v>
                </c:pt>
                <c:pt idx="3">
                  <c:v>920</c:v>
                </c:pt>
                <c:pt idx="4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77-4CEE-839D-EA515FB4AB34}"/>
            </c:ext>
          </c:extLst>
        </c:ser>
        <c:ser>
          <c:idx val="3"/>
          <c:order val="3"/>
          <c:tx>
            <c:strRef>
              <c:f>'Table 9.75'!$S$12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9.75'!$V$12:$Z$12</c:f>
              <c:numCache>
                <c:formatCode>#,##0</c:formatCode>
                <c:ptCount val="5"/>
                <c:pt idx="0">
                  <c:v>299</c:v>
                </c:pt>
                <c:pt idx="1">
                  <c:v>156</c:v>
                </c:pt>
                <c:pt idx="2">
                  <c:v>273</c:v>
                </c:pt>
                <c:pt idx="3">
                  <c:v>280</c:v>
                </c:pt>
                <c:pt idx="4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77-4CEE-839D-EA515FB4A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9.75'!$AB$15:$AB$33</c:f>
              <c:numCache>
                <c:formatCode>0.0%</c:formatCode>
                <c:ptCount val="19"/>
                <c:pt idx="0">
                  <c:v>0.16968698517298189</c:v>
                </c:pt>
                <c:pt idx="1">
                  <c:v>7.4135090609555188E-3</c:v>
                </c:pt>
                <c:pt idx="2">
                  <c:v>8.2372322899505763E-3</c:v>
                </c:pt>
                <c:pt idx="3">
                  <c:v>6.5897858319604614E-3</c:v>
                </c:pt>
                <c:pt idx="4">
                  <c:v>7.0016474464579898E-2</c:v>
                </c:pt>
                <c:pt idx="5">
                  <c:v>2.5535420098846788E-2</c:v>
                </c:pt>
                <c:pt idx="6">
                  <c:v>7.1663920922570012E-2</c:v>
                </c:pt>
                <c:pt idx="7">
                  <c:v>9.308072487644152E-2</c:v>
                </c:pt>
                <c:pt idx="8">
                  <c:v>5.0247116968698519E-2</c:v>
                </c:pt>
                <c:pt idx="9">
                  <c:v>0</c:v>
                </c:pt>
                <c:pt idx="10">
                  <c:v>1.6474464579901153E-2</c:v>
                </c:pt>
                <c:pt idx="11">
                  <c:v>9.0609555189456337E-3</c:v>
                </c:pt>
                <c:pt idx="12">
                  <c:v>3.2125205930807248E-2</c:v>
                </c:pt>
                <c:pt idx="13">
                  <c:v>3.459637561779242E-2</c:v>
                </c:pt>
                <c:pt idx="14">
                  <c:v>0.1556836902800659</c:v>
                </c:pt>
                <c:pt idx="15">
                  <c:v>4.0362438220757822E-2</c:v>
                </c:pt>
                <c:pt idx="16">
                  <c:v>5.7660626029654036E-2</c:v>
                </c:pt>
                <c:pt idx="17">
                  <c:v>2.7182866556836903E-2</c:v>
                </c:pt>
                <c:pt idx="18">
                  <c:v>1.729818780889621E-2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E-4036-BF75-3D0DB54D2E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7E-4036-BF75-3D0DB54D2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9.75'!$Z$44:$Z$60</c:f>
              <c:numCache>
                <c:formatCode>#,##0</c:formatCode>
                <c:ptCount val="17"/>
                <c:pt idx="0">
                  <c:v>4</c:v>
                </c:pt>
                <c:pt idx="1">
                  <c:v>17</c:v>
                </c:pt>
                <c:pt idx="2">
                  <c:v>36</c:v>
                </c:pt>
                <c:pt idx="3">
                  <c:v>42</c:v>
                </c:pt>
                <c:pt idx="4">
                  <c:v>75</c:v>
                </c:pt>
                <c:pt idx="5">
                  <c:v>58</c:v>
                </c:pt>
                <c:pt idx="6">
                  <c:v>43</c:v>
                </c:pt>
                <c:pt idx="7">
                  <c:v>46</c:v>
                </c:pt>
                <c:pt idx="8">
                  <c:v>43</c:v>
                </c:pt>
                <c:pt idx="9">
                  <c:v>49</c:v>
                </c:pt>
                <c:pt idx="10">
                  <c:v>51</c:v>
                </c:pt>
                <c:pt idx="11">
                  <c:v>51</c:v>
                </c:pt>
                <c:pt idx="12">
                  <c:v>39</c:v>
                </c:pt>
                <c:pt idx="13">
                  <c:v>17</c:v>
                </c:pt>
                <c:pt idx="14">
                  <c:v>5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5-4D3B-8756-97F5FE8E4183}"/>
            </c:ext>
          </c:extLst>
        </c:ser>
        <c:ser>
          <c:idx val="1"/>
          <c:order val="1"/>
          <c:tx>
            <c:strRef>
              <c:f>'Table 9.75'!$S$62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9.75'!$Z$63:$Z$79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27</c:v>
                </c:pt>
                <c:pt idx="3">
                  <c:v>56</c:v>
                </c:pt>
                <c:pt idx="4">
                  <c:v>97</c:v>
                </c:pt>
                <c:pt idx="5">
                  <c:v>51</c:v>
                </c:pt>
                <c:pt idx="6">
                  <c:v>58</c:v>
                </c:pt>
                <c:pt idx="7">
                  <c:v>62</c:v>
                </c:pt>
                <c:pt idx="8">
                  <c:v>51</c:v>
                </c:pt>
                <c:pt idx="9">
                  <c:v>55</c:v>
                </c:pt>
                <c:pt idx="10">
                  <c:v>56</c:v>
                </c:pt>
                <c:pt idx="11">
                  <c:v>50</c:v>
                </c:pt>
                <c:pt idx="12">
                  <c:v>27</c:v>
                </c:pt>
                <c:pt idx="13">
                  <c:v>8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5-4D3B-8756-97F5FE8E4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9.75'!$Z$83:$Z$90</c:f>
              <c:numCache>
                <c:formatCode>#,##0</c:formatCode>
                <c:ptCount val="8"/>
                <c:pt idx="0">
                  <c:v>34</c:v>
                </c:pt>
                <c:pt idx="1">
                  <c:v>11</c:v>
                </c:pt>
                <c:pt idx="2">
                  <c:v>53</c:v>
                </c:pt>
                <c:pt idx="3">
                  <c:v>9</c:v>
                </c:pt>
                <c:pt idx="4">
                  <c:v>6</c:v>
                </c:pt>
                <c:pt idx="5">
                  <c:v>11</c:v>
                </c:pt>
                <c:pt idx="6">
                  <c:v>46</c:v>
                </c:pt>
                <c:pt idx="7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5-44E7-AF69-91AABF7DB989}"/>
            </c:ext>
          </c:extLst>
        </c:ser>
        <c:ser>
          <c:idx val="1"/>
          <c:order val="1"/>
          <c:tx>
            <c:strRef>
              <c:f>'Table 9.75'!$S$92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9.75'!$Z$93:$Z$100</c:f>
              <c:numCache>
                <c:formatCode>#,##0</c:formatCode>
                <c:ptCount val="8"/>
                <c:pt idx="0">
                  <c:v>26</c:v>
                </c:pt>
                <c:pt idx="1">
                  <c:v>40</c:v>
                </c:pt>
                <c:pt idx="2">
                  <c:v>14</c:v>
                </c:pt>
                <c:pt idx="3">
                  <c:v>51</c:v>
                </c:pt>
                <c:pt idx="4">
                  <c:v>54</c:v>
                </c:pt>
                <c:pt idx="5">
                  <c:v>26</c:v>
                </c:pt>
                <c:pt idx="6">
                  <c:v>3</c:v>
                </c:pt>
                <c:pt idx="7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25-44E7-AF69-91AABF7DB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9.8'!$U$8:$Y$8</c:f>
              <c:numCache>
                <c:formatCode>#,##0</c:formatCode>
                <c:ptCount val="5"/>
                <c:pt idx="1">
                  <c:v>47177</c:v>
                </c:pt>
                <c:pt idx="2">
                  <c:v>48521.83</c:v>
                </c:pt>
                <c:pt idx="3">
                  <c:v>48699.54</c:v>
                </c:pt>
                <c:pt idx="4">
                  <c:v>50496.7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B-47DC-B38C-863BED8992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CB-47DC-B38C-863BED899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9.75'!$V$8:$Z$8</c:f>
              <c:numCache>
                <c:formatCode>#,##0</c:formatCode>
                <c:ptCount val="5"/>
                <c:pt idx="0">
                  <c:v>38826.33</c:v>
                </c:pt>
                <c:pt idx="1">
                  <c:v>40981</c:v>
                </c:pt>
                <c:pt idx="2">
                  <c:v>42367.92</c:v>
                </c:pt>
                <c:pt idx="3">
                  <c:v>44407</c:v>
                </c:pt>
                <c:pt idx="4">
                  <c:v>45700.5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2-479B-BCB6-636C1325A0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2-479B-BCB6-636C1325A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9.76'!$U$4:$Y$4</c:f>
              <c:numCache>
                <c:formatCode>#,##0</c:formatCode>
                <c:ptCount val="5"/>
                <c:pt idx="1">
                  <c:v>378</c:v>
                </c:pt>
                <c:pt idx="2">
                  <c:v>456</c:v>
                </c:pt>
                <c:pt idx="3">
                  <c:v>448</c:v>
                </c:pt>
                <c:pt idx="4">
                  <c:v>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8-4CD2-B2CF-D18C320FA44A}"/>
            </c:ext>
          </c:extLst>
        </c:ser>
        <c:ser>
          <c:idx val="1"/>
          <c:order val="1"/>
          <c:tx>
            <c:strRef>
              <c:f>'Table 9.76'!$S$7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9.76'!$U$7:$Y$7</c:f>
              <c:numCache>
                <c:formatCode>#,##0</c:formatCode>
                <c:ptCount val="5"/>
                <c:pt idx="1">
                  <c:v>304</c:v>
                </c:pt>
                <c:pt idx="2">
                  <c:v>335</c:v>
                </c:pt>
                <c:pt idx="3">
                  <c:v>316</c:v>
                </c:pt>
                <c:pt idx="4">
                  <c:v>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8-4CD2-B2CF-D18C320FA44A}"/>
            </c:ext>
          </c:extLst>
        </c:ser>
        <c:ser>
          <c:idx val="2"/>
          <c:order val="2"/>
          <c:tx>
            <c:strRef>
              <c:f>'Table 9.76'!$S$11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9.76'!$U$11:$Y$11</c:f>
              <c:numCache>
                <c:formatCode>#,##0</c:formatCode>
                <c:ptCount val="5"/>
                <c:pt idx="1">
                  <c:v>371</c:v>
                </c:pt>
                <c:pt idx="2">
                  <c:v>451</c:v>
                </c:pt>
                <c:pt idx="3">
                  <c:v>441</c:v>
                </c:pt>
                <c:pt idx="4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8-4CD2-B2CF-D18C320FA44A}"/>
            </c:ext>
          </c:extLst>
        </c:ser>
        <c:ser>
          <c:idx val="3"/>
          <c:order val="3"/>
          <c:tx>
            <c:strRef>
              <c:f>'Table 9.76'!$S$12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9.76'!$U$12:$Y$12</c:f>
              <c:numCache>
                <c:formatCode>#,##0</c:formatCode>
                <c:ptCount val="5"/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A8-4CD2-B2CF-D18C320FA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9.76'!$AB$15:$AB$33</c:f>
              <c:numCache>
                <c:formatCode>0.0%</c:formatCode>
                <c:ptCount val="19"/>
                <c:pt idx="0">
                  <c:v>1.6949152542372881E-2</c:v>
                </c:pt>
                <c:pt idx="1">
                  <c:v>6.3559322033898309E-3</c:v>
                </c:pt>
                <c:pt idx="2">
                  <c:v>1.2711864406779662E-2</c:v>
                </c:pt>
                <c:pt idx="3">
                  <c:v>0</c:v>
                </c:pt>
                <c:pt idx="4">
                  <c:v>8.4745762711864403E-2</c:v>
                </c:pt>
                <c:pt idx="5">
                  <c:v>1.2711864406779662E-2</c:v>
                </c:pt>
                <c:pt idx="6">
                  <c:v>3.6016949152542374E-2</c:v>
                </c:pt>
                <c:pt idx="7">
                  <c:v>1.2711864406779662E-2</c:v>
                </c:pt>
                <c:pt idx="8">
                  <c:v>0</c:v>
                </c:pt>
                <c:pt idx="9">
                  <c:v>0</c:v>
                </c:pt>
                <c:pt idx="10">
                  <c:v>6.3559322033898309E-3</c:v>
                </c:pt>
                <c:pt idx="11">
                  <c:v>0</c:v>
                </c:pt>
                <c:pt idx="12">
                  <c:v>5.0847457627118647E-2</c:v>
                </c:pt>
                <c:pt idx="13">
                  <c:v>0.11228813559322035</c:v>
                </c:pt>
                <c:pt idx="14">
                  <c:v>0.21398305084745764</c:v>
                </c:pt>
                <c:pt idx="15">
                  <c:v>0.1673728813559322</c:v>
                </c:pt>
                <c:pt idx="16">
                  <c:v>0.15466101694915255</c:v>
                </c:pt>
                <c:pt idx="17">
                  <c:v>0</c:v>
                </c:pt>
                <c:pt idx="18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6-4305-8D3C-CF8ED361C1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D6-4305-8D3C-CF8ED361C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9.76'!$Y$44:$Y$60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12</c:v>
                </c:pt>
                <c:pt idx="3">
                  <c:v>21</c:v>
                </c:pt>
                <c:pt idx="4">
                  <c:v>41</c:v>
                </c:pt>
                <c:pt idx="5">
                  <c:v>29</c:v>
                </c:pt>
                <c:pt idx="6">
                  <c:v>18</c:v>
                </c:pt>
                <c:pt idx="7">
                  <c:v>25</c:v>
                </c:pt>
                <c:pt idx="8">
                  <c:v>24</c:v>
                </c:pt>
                <c:pt idx="9">
                  <c:v>16</c:v>
                </c:pt>
                <c:pt idx="10">
                  <c:v>12</c:v>
                </c:pt>
                <c:pt idx="11">
                  <c:v>12</c:v>
                </c:pt>
                <c:pt idx="12">
                  <c:v>4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3-4350-AAD1-146865BD3532}"/>
            </c:ext>
          </c:extLst>
        </c:ser>
        <c:ser>
          <c:idx val="1"/>
          <c:order val="1"/>
          <c:tx>
            <c:strRef>
              <c:f>'Table 9.76'!$S$62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9.76'!$Y$63:$Y$79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7</c:v>
                </c:pt>
                <c:pt idx="3">
                  <c:v>22</c:v>
                </c:pt>
                <c:pt idx="4">
                  <c:v>32</c:v>
                </c:pt>
                <c:pt idx="5">
                  <c:v>24</c:v>
                </c:pt>
                <c:pt idx="6">
                  <c:v>31</c:v>
                </c:pt>
                <c:pt idx="7">
                  <c:v>11</c:v>
                </c:pt>
                <c:pt idx="8">
                  <c:v>22</c:v>
                </c:pt>
                <c:pt idx="9">
                  <c:v>9</c:v>
                </c:pt>
                <c:pt idx="10">
                  <c:v>16</c:v>
                </c:pt>
                <c:pt idx="11">
                  <c:v>7</c:v>
                </c:pt>
                <c:pt idx="12">
                  <c:v>4</c:v>
                </c:pt>
                <c:pt idx="13">
                  <c:v>5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3-4350-AAD1-146865BD3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9.76'!$Y$83:$Y$90</c:f>
              <c:numCache>
                <c:formatCode>#,##0</c:formatCode>
                <c:ptCount val="8"/>
                <c:pt idx="0">
                  <c:v>4</c:v>
                </c:pt>
                <c:pt idx="1">
                  <c:v>12</c:v>
                </c:pt>
                <c:pt idx="2">
                  <c:v>10</c:v>
                </c:pt>
                <c:pt idx="3">
                  <c:v>31</c:v>
                </c:pt>
                <c:pt idx="4">
                  <c:v>7</c:v>
                </c:pt>
                <c:pt idx="5">
                  <c:v>6</c:v>
                </c:pt>
                <c:pt idx="6">
                  <c:v>9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C-4A64-AA5E-17E524F7A09B}"/>
            </c:ext>
          </c:extLst>
        </c:ser>
        <c:ser>
          <c:idx val="1"/>
          <c:order val="1"/>
          <c:tx>
            <c:strRef>
              <c:f>'Table 9.76'!$S$92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9.76'!$Y$93:$Y$100</c:f>
              <c:numCache>
                <c:formatCode>#,##0</c:formatCode>
                <c:ptCount val="8"/>
                <c:pt idx="0">
                  <c:v>6</c:v>
                </c:pt>
                <c:pt idx="1">
                  <c:v>20</c:v>
                </c:pt>
                <c:pt idx="2">
                  <c:v>4</c:v>
                </c:pt>
                <c:pt idx="3">
                  <c:v>47</c:v>
                </c:pt>
                <c:pt idx="4">
                  <c:v>19</c:v>
                </c:pt>
                <c:pt idx="5">
                  <c:v>8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C-4A64-AA5E-17E524F7A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9.76'!$U$8:$Y$8</c:f>
              <c:numCache>
                <c:formatCode>#,##0</c:formatCode>
                <c:ptCount val="5"/>
                <c:pt idx="1">
                  <c:v>33146.29</c:v>
                </c:pt>
                <c:pt idx="2">
                  <c:v>30533</c:v>
                </c:pt>
                <c:pt idx="3">
                  <c:v>27942.639999999999</c:v>
                </c:pt>
                <c:pt idx="4">
                  <c:v>30154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B-4408-84E7-92F98C8011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B-4408-84E7-92F98C801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9.76'!$V$4:$Z$4</c:f>
              <c:numCache>
                <c:formatCode>#,##0</c:formatCode>
                <c:ptCount val="5"/>
                <c:pt idx="0">
                  <c:v>378</c:v>
                </c:pt>
                <c:pt idx="1">
                  <c:v>456</c:v>
                </c:pt>
                <c:pt idx="2">
                  <c:v>448</c:v>
                </c:pt>
                <c:pt idx="3">
                  <c:v>416</c:v>
                </c:pt>
                <c:pt idx="4">
                  <c:v>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AB-49D2-A85A-6A8239C8B722}"/>
            </c:ext>
          </c:extLst>
        </c:ser>
        <c:ser>
          <c:idx val="1"/>
          <c:order val="1"/>
          <c:tx>
            <c:strRef>
              <c:f>'Table 9.76'!$S$7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9.76'!$V$7:$Z$7</c:f>
              <c:numCache>
                <c:formatCode>#,##0</c:formatCode>
                <c:ptCount val="5"/>
                <c:pt idx="0">
                  <c:v>304</c:v>
                </c:pt>
                <c:pt idx="1">
                  <c:v>335</c:v>
                </c:pt>
                <c:pt idx="2">
                  <c:v>316</c:v>
                </c:pt>
                <c:pt idx="3">
                  <c:v>307</c:v>
                </c:pt>
                <c:pt idx="4">
                  <c:v>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AB-49D2-A85A-6A8239C8B722}"/>
            </c:ext>
          </c:extLst>
        </c:ser>
        <c:ser>
          <c:idx val="2"/>
          <c:order val="2"/>
          <c:tx>
            <c:strRef>
              <c:f>'Table 9.76'!$S$11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9.76'!$V$11:$Z$11</c:f>
              <c:numCache>
                <c:formatCode>#,##0</c:formatCode>
                <c:ptCount val="5"/>
                <c:pt idx="0">
                  <c:v>371</c:v>
                </c:pt>
                <c:pt idx="1">
                  <c:v>451</c:v>
                </c:pt>
                <c:pt idx="2">
                  <c:v>441</c:v>
                </c:pt>
                <c:pt idx="3">
                  <c:v>406</c:v>
                </c:pt>
                <c:pt idx="4">
                  <c:v>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AB-49D2-A85A-6A8239C8B722}"/>
            </c:ext>
          </c:extLst>
        </c:ser>
        <c:ser>
          <c:idx val="3"/>
          <c:order val="3"/>
          <c:tx>
            <c:strRef>
              <c:f>'Table 9.76'!$S$12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9.76'!$V$12:$Z$12</c:f>
              <c:numCache>
                <c:formatCode>#,##0</c:formatCode>
                <c:ptCount val="5"/>
                <c:pt idx="0">
                  <c:v>5</c:v>
                </c:pt>
                <c:pt idx="1">
                  <c:v>6</c:v>
                </c:pt>
                <c:pt idx="2">
                  <c:v>5</c:v>
                </c:pt>
                <c:pt idx="3">
                  <c:v>10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AB-49D2-A85A-6A8239C8B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9.76'!$AB$15:$AB$33</c:f>
              <c:numCache>
                <c:formatCode>0.0%</c:formatCode>
                <c:ptCount val="19"/>
                <c:pt idx="0">
                  <c:v>1.6949152542372881E-2</c:v>
                </c:pt>
                <c:pt idx="1">
                  <c:v>6.3559322033898309E-3</c:v>
                </c:pt>
                <c:pt idx="2">
                  <c:v>1.2711864406779662E-2</c:v>
                </c:pt>
                <c:pt idx="3">
                  <c:v>0</c:v>
                </c:pt>
                <c:pt idx="4">
                  <c:v>8.4745762711864403E-2</c:v>
                </c:pt>
                <c:pt idx="5">
                  <c:v>1.2711864406779662E-2</c:v>
                </c:pt>
                <c:pt idx="6">
                  <c:v>3.6016949152542374E-2</c:v>
                </c:pt>
                <c:pt idx="7">
                  <c:v>1.2711864406779662E-2</c:v>
                </c:pt>
                <c:pt idx="8">
                  <c:v>0</c:v>
                </c:pt>
                <c:pt idx="9">
                  <c:v>0</c:v>
                </c:pt>
                <c:pt idx="10">
                  <c:v>6.3559322033898309E-3</c:v>
                </c:pt>
                <c:pt idx="11">
                  <c:v>0</c:v>
                </c:pt>
                <c:pt idx="12">
                  <c:v>5.0847457627118647E-2</c:v>
                </c:pt>
                <c:pt idx="13">
                  <c:v>0.11228813559322035</c:v>
                </c:pt>
                <c:pt idx="14">
                  <c:v>0.21398305084745764</c:v>
                </c:pt>
                <c:pt idx="15">
                  <c:v>0.1673728813559322</c:v>
                </c:pt>
                <c:pt idx="16">
                  <c:v>0.15466101694915255</c:v>
                </c:pt>
                <c:pt idx="17">
                  <c:v>0</c:v>
                </c:pt>
                <c:pt idx="18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C-4472-B161-E617A6BE2A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C-4472-B161-E617A6BE2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23</c:v>
                </c:pt>
                <c:pt idx="4">
                  <c:v>36</c:v>
                </c:pt>
                <c:pt idx="5">
                  <c:v>32</c:v>
                </c:pt>
                <c:pt idx="6">
                  <c:v>24</c:v>
                </c:pt>
                <c:pt idx="7">
                  <c:v>26</c:v>
                </c:pt>
                <c:pt idx="8">
                  <c:v>15</c:v>
                </c:pt>
                <c:pt idx="9">
                  <c:v>29</c:v>
                </c:pt>
                <c:pt idx="10">
                  <c:v>20</c:v>
                </c:pt>
                <c:pt idx="11">
                  <c:v>16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1-41DA-93C0-DD44B0C6EEE2}"/>
            </c:ext>
          </c:extLst>
        </c:ser>
        <c:ser>
          <c:idx val="1"/>
          <c:order val="1"/>
          <c:tx>
            <c:strRef>
              <c:f>'Table 9.76'!$S$62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19</c:v>
                </c:pt>
                <c:pt idx="3">
                  <c:v>21</c:v>
                </c:pt>
                <c:pt idx="4">
                  <c:v>45</c:v>
                </c:pt>
                <c:pt idx="5">
                  <c:v>29</c:v>
                </c:pt>
                <c:pt idx="6">
                  <c:v>40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8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1-41DA-93C0-DD44B0C6E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9.76'!$Z$83:$Z$90</c:f>
              <c:numCache>
                <c:formatCode>#,##0</c:formatCode>
                <c:ptCount val="8"/>
                <c:pt idx="0">
                  <c:v>8</c:v>
                </c:pt>
                <c:pt idx="1">
                  <c:v>13</c:v>
                </c:pt>
                <c:pt idx="2">
                  <c:v>13</c:v>
                </c:pt>
                <c:pt idx="3">
                  <c:v>42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4-4BDC-B48E-80E2C9053973}"/>
            </c:ext>
          </c:extLst>
        </c:ser>
        <c:ser>
          <c:idx val="1"/>
          <c:order val="1"/>
          <c:tx>
            <c:strRef>
              <c:f>'Table 9.76'!$S$92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9.76'!$Z$93:$Z$100</c:f>
              <c:numCache>
                <c:formatCode>#,##0</c:formatCode>
                <c:ptCount val="8"/>
                <c:pt idx="0">
                  <c:v>8</c:v>
                </c:pt>
                <c:pt idx="1">
                  <c:v>26</c:v>
                </c:pt>
                <c:pt idx="2">
                  <c:v>6</c:v>
                </c:pt>
                <c:pt idx="3">
                  <c:v>57</c:v>
                </c:pt>
                <c:pt idx="4">
                  <c:v>15</c:v>
                </c:pt>
                <c:pt idx="5">
                  <c:v>7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4-4BDC-B48E-80E2C9053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9.8'!$V$4:$Z$4</c:f>
              <c:numCache>
                <c:formatCode>#,##0</c:formatCode>
                <c:ptCount val="5"/>
                <c:pt idx="0">
                  <c:v>1038784</c:v>
                </c:pt>
                <c:pt idx="1">
                  <c:v>1066429</c:v>
                </c:pt>
                <c:pt idx="2">
                  <c:v>1059588</c:v>
                </c:pt>
                <c:pt idx="3">
                  <c:v>1102945</c:v>
                </c:pt>
                <c:pt idx="4">
                  <c:v>1201068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B-4725-BA27-1F1BB1A4DCA9}"/>
            </c:ext>
          </c:extLst>
        </c:ser>
        <c:ser>
          <c:idx val="1"/>
          <c:order val="1"/>
          <c:tx>
            <c:strRef>
              <c:f>'Table 9.8'!$S$7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9.8'!$V$7:$Z$7</c:f>
              <c:numCache>
                <c:formatCode>#,##0</c:formatCode>
                <c:ptCount val="5"/>
                <c:pt idx="0">
                  <c:v>727143</c:v>
                </c:pt>
                <c:pt idx="1">
                  <c:v>741968</c:v>
                </c:pt>
                <c:pt idx="2">
                  <c:v>753716</c:v>
                </c:pt>
                <c:pt idx="3">
                  <c:v>753542</c:v>
                </c:pt>
                <c:pt idx="4">
                  <c:v>781010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4B-4725-BA27-1F1BB1A4DCA9}"/>
            </c:ext>
          </c:extLst>
        </c:ser>
        <c:ser>
          <c:idx val="2"/>
          <c:order val="2"/>
          <c:tx>
            <c:strRef>
              <c:f>'Table 9.8'!$S$11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9.8'!$V$11:$Z$11</c:f>
              <c:numCache>
                <c:formatCode>#,##0</c:formatCode>
                <c:ptCount val="5"/>
                <c:pt idx="0">
                  <c:v>946484</c:v>
                </c:pt>
                <c:pt idx="1">
                  <c:v>969621</c:v>
                </c:pt>
                <c:pt idx="2">
                  <c:v>959250</c:v>
                </c:pt>
                <c:pt idx="3">
                  <c:v>999088</c:v>
                </c:pt>
                <c:pt idx="4">
                  <c:v>1096095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4B-4725-BA27-1F1BB1A4DCA9}"/>
            </c:ext>
          </c:extLst>
        </c:ser>
        <c:ser>
          <c:idx val="3"/>
          <c:order val="3"/>
          <c:tx>
            <c:strRef>
              <c:f>'Table 9.8'!$S$12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9.8'!$V$12:$Z$12</c:f>
              <c:numCache>
                <c:formatCode>#,##0</c:formatCode>
                <c:ptCount val="5"/>
                <c:pt idx="0">
                  <c:v>92300</c:v>
                </c:pt>
                <c:pt idx="1">
                  <c:v>96809</c:v>
                </c:pt>
                <c:pt idx="2">
                  <c:v>100340</c:v>
                </c:pt>
                <c:pt idx="3">
                  <c:v>103857</c:v>
                </c:pt>
                <c:pt idx="4">
                  <c:v>104973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4B-4725-BA27-1F1BB1A4D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9.76'!$V$8:$Z$8</c:f>
              <c:numCache>
                <c:formatCode>#,##0</c:formatCode>
                <c:ptCount val="5"/>
                <c:pt idx="0">
                  <c:v>33146.29</c:v>
                </c:pt>
                <c:pt idx="1">
                  <c:v>30533</c:v>
                </c:pt>
                <c:pt idx="2">
                  <c:v>27942.639999999999</c:v>
                </c:pt>
                <c:pt idx="3">
                  <c:v>30154</c:v>
                </c:pt>
                <c:pt idx="4">
                  <c:v>31706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8-4C12-85C5-66F422361C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8-4C12-85C5-66F422361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9.77'!$U$4:$Y$4</c:f>
              <c:numCache>
                <c:formatCode>#,##0</c:formatCode>
                <c:ptCount val="5"/>
                <c:pt idx="1">
                  <c:v>157</c:v>
                </c:pt>
                <c:pt idx="2">
                  <c:v>142</c:v>
                </c:pt>
                <c:pt idx="3">
                  <c:v>139</c:v>
                </c:pt>
                <c:pt idx="4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9-420F-A0B3-71F9685BDCB2}"/>
            </c:ext>
          </c:extLst>
        </c:ser>
        <c:ser>
          <c:idx val="1"/>
          <c:order val="1"/>
          <c:tx>
            <c:strRef>
              <c:f>'Table 9.77'!$S$7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9.77'!$U$7:$Y$7</c:f>
              <c:numCache>
                <c:formatCode>#,##0</c:formatCode>
                <c:ptCount val="5"/>
                <c:pt idx="1">
                  <c:v>106</c:v>
                </c:pt>
                <c:pt idx="2">
                  <c:v>111</c:v>
                </c:pt>
                <c:pt idx="3">
                  <c:v>105</c:v>
                </c:pt>
                <c:pt idx="4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9-420F-A0B3-71F9685BDCB2}"/>
            </c:ext>
          </c:extLst>
        </c:ser>
        <c:ser>
          <c:idx val="2"/>
          <c:order val="2"/>
          <c:tx>
            <c:strRef>
              <c:f>'Table 9.77'!$S$11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9.77'!$U$11:$Y$11</c:f>
              <c:numCache>
                <c:formatCode>#,##0</c:formatCode>
                <c:ptCount val="5"/>
                <c:pt idx="1">
                  <c:v>155</c:v>
                </c:pt>
                <c:pt idx="2">
                  <c:v>143</c:v>
                </c:pt>
                <c:pt idx="3">
                  <c:v>143</c:v>
                </c:pt>
                <c:pt idx="4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9-420F-A0B3-71F9685BDCB2}"/>
            </c:ext>
          </c:extLst>
        </c:ser>
        <c:ser>
          <c:idx val="3"/>
          <c:order val="3"/>
          <c:tx>
            <c:strRef>
              <c:f>'Table 9.77'!$S$12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9.77'!$U$12:$Y$12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39-420F-A0B3-71F9685BD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9.77'!$AB$15:$AB$33</c:f>
              <c:numCache>
                <c:formatCode>0.0%</c:formatCode>
                <c:ptCount val="19"/>
                <c:pt idx="0">
                  <c:v>5.8201058201058198E-2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4.7619047619047616E-2</c:v>
                </c:pt>
                <c:pt idx="5">
                  <c:v>0</c:v>
                </c:pt>
                <c:pt idx="6">
                  <c:v>0</c:v>
                </c:pt>
                <c:pt idx="7">
                  <c:v>4.2328042328042326E-2</c:v>
                </c:pt>
                <c:pt idx="8">
                  <c:v>2.1164021164021163E-2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6.8783068783068779E-2</c:v>
                </c:pt>
                <c:pt idx="13">
                  <c:v>2.6455026455026454E-2</c:v>
                </c:pt>
                <c:pt idx="14">
                  <c:v>0.28042328042328041</c:v>
                </c:pt>
                <c:pt idx="15">
                  <c:v>0.12698412698412698</c:v>
                </c:pt>
                <c:pt idx="16">
                  <c:v>0.10582010582010581</c:v>
                </c:pt>
                <c:pt idx="17">
                  <c:v>4.7619047619047616E-2</c:v>
                </c:pt>
                <c:pt idx="18">
                  <c:v>0.26984126984126983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4-4010-9017-15B9E53D3E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4-4010-9017-15B9E53D3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9.77'!$Y$44:$Y$60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10</c:v>
                </c:pt>
                <c:pt idx="9">
                  <c:v>17</c:v>
                </c:pt>
                <c:pt idx="10">
                  <c:v>5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6-4A38-93EB-F0D9088E3120}"/>
            </c:ext>
          </c:extLst>
        </c:ser>
        <c:ser>
          <c:idx val="1"/>
          <c:order val="1"/>
          <c:tx>
            <c:strRef>
              <c:f>'Table 9.77'!$S$62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3</c:v>
                </c:pt>
                <c:pt idx="8">
                  <c:v>7</c:v>
                </c:pt>
                <c:pt idx="9">
                  <c:v>10</c:v>
                </c:pt>
                <c:pt idx="10">
                  <c:v>4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A6-4A38-93EB-F0D9088E3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9.77'!$Y$83:$Y$90</c:f>
              <c:numCache>
                <c:formatCode>#,##0</c:formatCode>
                <c:ptCount val="8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B-426D-AE47-6F12E92FBDF7}"/>
            </c:ext>
          </c:extLst>
        </c:ser>
        <c:ser>
          <c:idx val="1"/>
          <c:order val="1"/>
          <c:tx>
            <c:strRef>
              <c:f>'Table 9.77'!$S$92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9.77'!$Y$93:$Y$100</c:f>
              <c:numCache>
                <c:formatCode>#,##0</c:formatCode>
                <c:ptCount val="8"/>
                <c:pt idx="0">
                  <c:v>6</c:v>
                </c:pt>
                <c:pt idx="1">
                  <c:v>18</c:v>
                </c:pt>
                <c:pt idx="2">
                  <c:v>0</c:v>
                </c:pt>
                <c:pt idx="3">
                  <c:v>13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B-426D-AE47-6F12E92FB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9.77'!$U$8:$Y$8</c:f>
              <c:numCache>
                <c:formatCode>#,##0</c:formatCode>
                <c:ptCount val="5"/>
                <c:pt idx="1">
                  <c:v>34634.129999999997</c:v>
                </c:pt>
                <c:pt idx="2">
                  <c:v>36288.089999999997</c:v>
                </c:pt>
                <c:pt idx="3">
                  <c:v>36066.559999999998</c:v>
                </c:pt>
                <c:pt idx="4">
                  <c:v>37679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F-43D1-8539-3794FFDE62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F-43D1-8539-3794FFDE6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9.77'!$V$4:$Z$4</c:f>
              <c:numCache>
                <c:formatCode>#,##0</c:formatCode>
                <c:ptCount val="5"/>
                <c:pt idx="0">
                  <c:v>157</c:v>
                </c:pt>
                <c:pt idx="1">
                  <c:v>142</c:v>
                </c:pt>
                <c:pt idx="2">
                  <c:v>139</c:v>
                </c:pt>
                <c:pt idx="3">
                  <c:v>146</c:v>
                </c:pt>
                <c:pt idx="4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0-4F12-AD90-488281CE8B0E}"/>
            </c:ext>
          </c:extLst>
        </c:ser>
        <c:ser>
          <c:idx val="1"/>
          <c:order val="1"/>
          <c:tx>
            <c:strRef>
              <c:f>'Table 9.77'!$S$7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9.77'!$V$7:$Z$7</c:f>
              <c:numCache>
                <c:formatCode>#,##0</c:formatCode>
                <c:ptCount val="5"/>
                <c:pt idx="0">
                  <c:v>106</c:v>
                </c:pt>
                <c:pt idx="1">
                  <c:v>111</c:v>
                </c:pt>
                <c:pt idx="2">
                  <c:v>105</c:v>
                </c:pt>
                <c:pt idx="3">
                  <c:v>107</c:v>
                </c:pt>
                <c:pt idx="4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0-4F12-AD90-488281CE8B0E}"/>
            </c:ext>
          </c:extLst>
        </c:ser>
        <c:ser>
          <c:idx val="2"/>
          <c:order val="2"/>
          <c:tx>
            <c:strRef>
              <c:f>'Table 9.77'!$S$11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9.77'!$V$11:$Z$11</c:f>
              <c:numCache>
                <c:formatCode>#,##0</c:formatCode>
                <c:ptCount val="5"/>
                <c:pt idx="0">
                  <c:v>155</c:v>
                </c:pt>
                <c:pt idx="1">
                  <c:v>143</c:v>
                </c:pt>
                <c:pt idx="2">
                  <c:v>143</c:v>
                </c:pt>
                <c:pt idx="3">
                  <c:v>145</c:v>
                </c:pt>
                <c:pt idx="4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E0-4F12-AD90-488281CE8B0E}"/>
            </c:ext>
          </c:extLst>
        </c:ser>
        <c:ser>
          <c:idx val="3"/>
          <c:order val="3"/>
          <c:tx>
            <c:strRef>
              <c:f>'Table 9.77'!$S$12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9.77'!$V$12:$Z$12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E0-4F12-AD90-488281CE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9.77'!$AB$15:$AB$33</c:f>
              <c:numCache>
                <c:formatCode>0.0%</c:formatCode>
                <c:ptCount val="19"/>
                <c:pt idx="0">
                  <c:v>5.8201058201058198E-2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4.7619047619047616E-2</c:v>
                </c:pt>
                <c:pt idx="5">
                  <c:v>0</c:v>
                </c:pt>
                <c:pt idx="6">
                  <c:v>0</c:v>
                </c:pt>
                <c:pt idx="7">
                  <c:v>4.2328042328042326E-2</c:v>
                </c:pt>
                <c:pt idx="8">
                  <c:v>2.1164021164021163E-2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6.8783068783068779E-2</c:v>
                </c:pt>
                <c:pt idx="13">
                  <c:v>2.6455026455026454E-2</c:v>
                </c:pt>
                <c:pt idx="14">
                  <c:v>0.28042328042328041</c:v>
                </c:pt>
                <c:pt idx="15">
                  <c:v>0.12698412698412698</c:v>
                </c:pt>
                <c:pt idx="16">
                  <c:v>0.10582010582010581</c:v>
                </c:pt>
                <c:pt idx="17">
                  <c:v>4.7619047619047616E-2</c:v>
                </c:pt>
                <c:pt idx="18">
                  <c:v>0.26984126984126983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4-47C5-AE74-C08D5F3AF7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4-47C5-AE74-C08D5F3AF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3</c:v>
                </c:pt>
                <c:pt idx="4">
                  <c:v>17</c:v>
                </c:pt>
                <c:pt idx="5">
                  <c:v>10</c:v>
                </c:pt>
                <c:pt idx="6">
                  <c:v>5</c:v>
                </c:pt>
                <c:pt idx="7">
                  <c:v>7</c:v>
                </c:pt>
                <c:pt idx="8">
                  <c:v>9</c:v>
                </c:pt>
                <c:pt idx="9">
                  <c:v>17</c:v>
                </c:pt>
                <c:pt idx="10">
                  <c:v>8</c:v>
                </c:pt>
                <c:pt idx="11">
                  <c:v>6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6-4925-8605-E052355C1A15}"/>
            </c:ext>
          </c:extLst>
        </c:ser>
        <c:ser>
          <c:idx val="1"/>
          <c:order val="1"/>
          <c:tx>
            <c:strRef>
              <c:f>'Table 9.77'!$S$62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3</c:v>
                </c:pt>
                <c:pt idx="4">
                  <c:v>20</c:v>
                </c:pt>
                <c:pt idx="5">
                  <c:v>21</c:v>
                </c:pt>
                <c:pt idx="6">
                  <c:v>6</c:v>
                </c:pt>
                <c:pt idx="7">
                  <c:v>10</c:v>
                </c:pt>
                <c:pt idx="8">
                  <c:v>10</c:v>
                </c:pt>
                <c:pt idx="9">
                  <c:v>13</c:v>
                </c:pt>
                <c:pt idx="10">
                  <c:v>6</c:v>
                </c:pt>
                <c:pt idx="11">
                  <c:v>5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6-4925-8605-E052355C1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9.77'!$Z$83:$Z$90</c:f>
              <c:numCache>
                <c:formatCode>#,##0</c:formatCode>
                <c:ptCount val="8"/>
                <c:pt idx="0">
                  <c:v>9</c:v>
                </c:pt>
                <c:pt idx="1">
                  <c:v>7</c:v>
                </c:pt>
                <c:pt idx="2">
                  <c:v>4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0-4E7D-A42A-D73DB627DF8D}"/>
            </c:ext>
          </c:extLst>
        </c:ser>
        <c:ser>
          <c:idx val="1"/>
          <c:order val="1"/>
          <c:tx>
            <c:strRef>
              <c:f>'Table 9.77'!$S$92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9.77'!$Z$93:$Z$100</c:f>
              <c:numCache>
                <c:formatCode>#,##0</c:formatCode>
                <c:ptCount val="8"/>
                <c:pt idx="0">
                  <c:v>4</c:v>
                </c:pt>
                <c:pt idx="1">
                  <c:v>14</c:v>
                </c:pt>
                <c:pt idx="2">
                  <c:v>0</c:v>
                </c:pt>
                <c:pt idx="3">
                  <c:v>18</c:v>
                </c:pt>
                <c:pt idx="4">
                  <c:v>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0-4E7D-A42A-D73DB627D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9.8'!$AB$15:$AB$33</c:f>
              <c:numCache>
                <c:formatCode>0.0%</c:formatCode>
                <c:ptCount val="19"/>
                <c:pt idx="0">
                  <c:v>4.7241091923638278E-3</c:v>
                </c:pt>
                <c:pt idx="1">
                  <c:v>8.8370981613940195E-3</c:v>
                </c:pt>
                <c:pt idx="2">
                  <c:v>4.3389535856688144E-2</c:v>
                </c:pt>
                <c:pt idx="3">
                  <c:v>6.5416506740223115E-3</c:v>
                </c:pt>
                <c:pt idx="4">
                  <c:v>5.3236564305416907E-2</c:v>
                </c:pt>
                <c:pt idx="5">
                  <c:v>3.2564215497309486E-2</c:v>
                </c:pt>
                <c:pt idx="6">
                  <c:v>8.2850917471294416E-2</c:v>
                </c:pt>
                <c:pt idx="7">
                  <c:v>8.8441751667051038E-2</c:v>
                </c:pt>
                <c:pt idx="8">
                  <c:v>3.7546427236312865E-2</c:v>
                </c:pt>
                <c:pt idx="9">
                  <c:v>1.4885023641360684E-2</c:v>
                </c:pt>
                <c:pt idx="10">
                  <c:v>4.2242228407432351E-2</c:v>
                </c:pt>
                <c:pt idx="11">
                  <c:v>2.1350908729111388E-2</c:v>
                </c:pt>
                <c:pt idx="12">
                  <c:v>0.10967276760030406</c:v>
                </c:pt>
                <c:pt idx="13">
                  <c:v>0.10167658418763889</c:v>
                </c:pt>
                <c:pt idx="14">
                  <c:v>5.0958601184107874E-2</c:v>
                </c:pt>
                <c:pt idx="15">
                  <c:v>8.5869884678116987E-2</c:v>
                </c:pt>
                <c:pt idx="16">
                  <c:v>0.13651376727309664</c:v>
                </c:pt>
                <c:pt idx="17">
                  <c:v>2.3192595287713568E-2</c:v>
                </c:pt>
                <c:pt idx="18">
                  <c:v>3.6683865177220699E-2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F-4D91-9B15-BC9F26867A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F-4D91-9B15-BC9F26867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9.77'!$V$8:$Z$8</c:f>
              <c:numCache>
                <c:formatCode>#,##0</c:formatCode>
                <c:ptCount val="5"/>
                <c:pt idx="0">
                  <c:v>34634.129999999997</c:v>
                </c:pt>
                <c:pt idx="1">
                  <c:v>36288.089999999997</c:v>
                </c:pt>
                <c:pt idx="2">
                  <c:v>36066.559999999998</c:v>
                </c:pt>
                <c:pt idx="3">
                  <c:v>37679</c:v>
                </c:pt>
                <c:pt idx="4">
                  <c:v>26574.85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B-4F1A-8E14-012C9EE0F7A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B-4F1A-8E14-012C9EE0F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9.78'!$U$4:$Y$4</c:f>
              <c:numCache>
                <c:formatCode>#,##0</c:formatCode>
                <c:ptCount val="5"/>
                <c:pt idx="1">
                  <c:v>709</c:v>
                </c:pt>
                <c:pt idx="2">
                  <c:v>771</c:v>
                </c:pt>
                <c:pt idx="3">
                  <c:v>757</c:v>
                </c:pt>
                <c:pt idx="4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0-4079-B58A-6FE8A7DD5C78}"/>
            </c:ext>
          </c:extLst>
        </c:ser>
        <c:ser>
          <c:idx val="1"/>
          <c:order val="1"/>
          <c:tx>
            <c:strRef>
              <c:f>'Table 9.78'!$S$7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9.78'!$U$7:$Y$7</c:f>
              <c:numCache>
                <c:formatCode>#,##0</c:formatCode>
                <c:ptCount val="5"/>
                <c:pt idx="1">
                  <c:v>577</c:v>
                </c:pt>
                <c:pt idx="2">
                  <c:v>584</c:v>
                </c:pt>
                <c:pt idx="3">
                  <c:v>612</c:v>
                </c:pt>
                <c:pt idx="4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60-4079-B58A-6FE8A7DD5C78}"/>
            </c:ext>
          </c:extLst>
        </c:ser>
        <c:ser>
          <c:idx val="2"/>
          <c:order val="2"/>
          <c:tx>
            <c:strRef>
              <c:f>'Table 9.78'!$S$11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9.78'!$U$11:$Y$11</c:f>
              <c:numCache>
                <c:formatCode>#,##0</c:formatCode>
                <c:ptCount val="5"/>
                <c:pt idx="1">
                  <c:v>698</c:v>
                </c:pt>
                <c:pt idx="2">
                  <c:v>760</c:v>
                </c:pt>
                <c:pt idx="3">
                  <c:v>745</c:v>
                </c:pt>
                <c:pt idx="4">
                  <c:v>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0-4079-B58A-6FE8A7DD5C78}"/>
            </c:ext>
          </c:extLst>
        </c:ser>
        <c:ser>
          <c:idx val="3"/>
          <c:order val="3"/>
          <c:tx>
            <c:strRef>
              <c:f>'Table 9.78'!$S$12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9.78'!$U$12:$Y$12</c:f>
              <c:numCache>
                <c:formatCode>#,##0</c:formatCode>
                <c:ptCount val="5"/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60-4079-B58A-6FE8A7DD5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9.78'!$AB$15:$AB$33</c:f>
              <c:numCache>
                <c:formatCode>0.0%</c:formatCode>
                <c:ptCount val="19"/>
                <c:pt idx="0">
                  <c:v>5.827067669172932E-2</c:v>
                </c:pt>
                <c:pt idx="1">
                  <c:v>8.4586466165413529E-3</c:v>
                </c:pt>
                <c:pt idx="2">
                  <c:v>8.4586466165413529E-3</c:v>
                </c:pt>
                <c:pt idx="3">
                  <c:v>0</c:v>
                </c:pt>
                <c:pt idx="4">
                  <c:v>5.3571428571428568E-2</c:v>
                </c:pt>
                <c:pt idx="5">
                  <c:v>6.5789473684210523E-3</c:v>
                </c:pt>
                <c:pt idx="6">
                  <c:v>2.4436090225563908E-2</c:v>
                </c:pt>
                <c:pt idx="7">
                  <c:v>2.2556390977443608E-2</c:v>
                </c:pt>
                <c:pt idx="8">
                  <c:v>7.5187969924812026E-3</c:v>
                </c:pt>
                <c:pt idx="9">
                  <c:v>4.6992481203007516E-3</c:v>
                </c:pt>
                <c:pt idx="10">
                  <c:v>6.5789473684210523E-3</c:v>
                </c:pt>
                <c:pt idx="11">
                  <c:v>2.1616541353383457E-2</c:v>
                </c:pt>
                <c:pt idx="12">
                  <c:v>5.6390977443609019E-2</c:v>
                </c:pt>
                <c:pt idx="13">
                  <c:v>0.125</c:v>
                </c:pt>
                <c:pt idx="14">
                  <c:v>0.14567669172932332</c:v>
                </c:pt>
                <c:pt idx="15">
                  <c:v>0.1156015037593985</c:v>
                </c:pt>
                <c:pt idx="16">
                  <c:v>0.27349624060150374</c:v>
                </c:pt>
                <c:pt idx="17">
                  <c:v>1.5037593984962405E-2</c:v>
                </c:pt>
                <c:pt idx="18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6-4712-84FC-48039C0018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6-4712-84FC-48039C00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29</c:v>
                </c:pt>
                <c:pt idx="3">
                  <c:v>52</c:v>
                </c:pt>
                <c:pt idx="4">
                  <c:v>77</c:v>
                </c:pt>
                <c:pt idx="5">
                  <c:v>80</c:v>
                </c:pt>
                <c:pt idx="6">
                  <c:v>71</c:v>
                </c:pt>
                <c:pt idx="7">
                  <c:v>52</c:v>
                </c:pt>
                <c:pt idx="8">
                  <c:v>42</c:v>
                </c:pt>
                <c:pt idx="9">
                  <c:v>44</c:v>
                </c:pt>
                <c:pt idx="10">
                  <c:v>24</c:v>
                </c:pt>
                <c:pt idx="11">
                  <c:v>26</c:v>
                </c:pt>
                <c:pt idx="12">
                  <c:v>10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EE-4FEB-B752-2D96AA81EA35}"/>
            </c:ext>
          </c:extLst>
        </c:ser>
        <c:ser>
          <c:idx val="1"/>
          <c:order val="1"/>
          <c:tx>
            <c:strRef>
              <c:f>'Table 9.78'!$S$62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23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33</c:v>
                </c:pt>
                <c:pt idx="7">
                  <c:v>50</c:v>
                </c:pt>
                <c:pt idx="8">
                  <c:v>29</c:v>
                </c:pt>
                <c:pt idx="9">
                  <c:v>47</c:v>
                </c:pt>
                <c:pt idx="10">
                  <c:v>37</c:v>
                </c:pt>
                <c:pt idx="11">
                  <c:v>19</c:v>
                </c:pt>
                <c:pt idx="12">
                  <c:v>7</c:v>
                </c:pt>
                <c:pt idx="13">
                  <c:v>4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EE-4FEB-B752-2D96AA81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9.78'!$Y$83:$Y$90</c:f>
              <c:numCache>
                <c:formatCode>#,##0</c:formatCode>
                <c:ptCount val="8"/>
                <c:pt idx="0">
                  <c:v>16</c:v>
                </c:pt>
                <c:pt idx="1">
                  <c:v>46</c:v>
                </c:pt>
                <c:pt idx="2">
                  <c:v>58</c:v>
                </c:pt>
                <c:pt idx="3">
                  <c:v>63</c:v>
                </c:pt>
                <c:pt idx="4">
                  <c:v>5</c:v>
                </c:pt>
                <c:pt idx="5">
                  <c:v>3</c:v>
                </c:pt>
                <c:pt idx="6">
                  <c:v>16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C-44DF-8113-6E5067832C63}"/>
            </c:ext>
          </c:extLst>
        </c:ser>
        <c:ser>
          <c:idx val="1"/>
          <c:order val="1"/>
          <c:tx>
            <c:strRef>
              <c:f>'Table 9.78'!$S$92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9.78'!$Y$93:$Y$100</c:f>
              <c:numCache>
                <c:formatCode>#,##0</c:formatCode>
                <c:ptCount val="8"/>
                <c:pt idx="0">
                  <c:v>14</c:v>
                </c:pt>
                <c:pt idx="1">
                  <c:v>45</c:v>
                </c:pt>
                <c:pt idx="2">
                  <c:v>10</c:v>
                </c:pt>
                <c:pt idx="3">
                  <c:v>118</c:v>
                </c:pt>
                <c:pt idx="4">
                  <c:v>38</c:v>
                </c:pt>
                <c:pt idx="5">
                  <c:v>12</c:v>
                </c:pt>
                <c:pt idx="6">
                  <c:v>6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CC-44DF-8113-6E5067832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9.78'!$U$8:$Y$8</c:f>
              <c:numCache>
                <c:formatCode>#,##0</c:formatCode>
                <c:ptCount val="5"/>
                <c:pt idx="1">
                  <c:v>41503</c:v>
                </c:pt>
                <c:pt idx="2">
                  <c:v>38960.28</c:v>
                </c:pt>
                <c:pt idx="3">
                  <c:v>38763.94</c:v>
                </c:pt>
                <c:pt idx="4">
                  <c:v>29789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4-47B0-B9F3-05029D4797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4-47B0-B9F3-05029D479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9.78'!$V$4:$Z$4</c:f>
              <c:numCache>
                <c:formatCode>#,##0</c:formatCode>
                <c:ptCount val="5"/>
                <c:pt idx="0">
                  <c:v>709</c:v>
                </c:pt>
                <c:pt idx="1">
                  <c:v>771</c:v>
                </c:pt>
                <c:pt idx="2">
                  <c:v>757</c:v>
                </c:pt>
                <c:pt idx="3">
                  <c:v>926</c:v>
                </c:pt>
                <c:pt idx="4">
                  <c:v>1060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A5-44F9-81E6-8BD63C41FE59}"/>
            </c:ext>
          </c:extLst>
        </c:ser>
        <c:ser>
          <c:idx val="1"/>
          <c:order val="1"/>
          <c:tx>
            <c:strRef>
              <c:f>'Table 9.78'!$S$7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9.78'!$V$7:$Z$7</c:f>
              <c:numCache>
                <c:formatCode>#,##0</c:formatCode>
                <c:ptCount val="5"/>
                <c:pt idx="0">
                  <c:v>577</c:v>
                </c:pt>
                <c:pt idx="1">
                  <c:v>584</c:v>
                </c:pt>
                <c:pt idx="2">
                  <c:v>612</c:v>
                </c:pt>
                <c:pt idx="3">
                  <c:v>699</c:v>
                </c:pt>
                <c:pt idx="4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A5-44F9-81E6-8BD63C41FE59}"/>
            </c:ext>
          </c:extLst>
        </c:ser>
        <c:ser>
          <c:idx val="2"/>
          <c:order val="2"/>
          <c:tx>
            <c:strRef>
              <c:f>'Table 9.78'!$S$11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9.78'!$V$11:$Z$11</c:f>
              <c:numCache>
                <c:formatCode>#,##0</c:formatCode>
                <c:ptCount val="5"/>
                <c:pt idx="0">
                  <c:v>698</c:v>
                </c:pt>
                <c:pt idx="1">
                  <c:v>760</c:v>
                </c:pt>
                <c:pt idx="2">
                  <c:v>745</c:v>
                </c:pt>
                <c:pt idx="3">
                  <c:v>910</c:v>
                </c:pt>
                <c:pt idx="4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5-44F9-81E6-8BD63C41FE59}"/>
            </c:ext>
          </c:extLst>
        </c:ser>
        <c:ser>
          <c:idx val="3"/>
          <c:order val="3"/>
          <c:tx>
            <c:strRef>
              <c:f>'Table 9.78'!$S$12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9.78'!$V$12:$Z$12</c:f>
              <c:numCache>
                <c:formatCode>#,##0</c:formatCode>
                <c:ptCount val="5"/>
                <c:pt idx="0">
                  <c:v>11</c:v>
                </c:pt>
                <c:pt idx="1">
                  <c:v>10</c:v>
                </c:pt>
                <c:pt idx="2">
                  <c:v>9</c:v>
                </c:pt>
                <c:pt idx="3">
                  <c:v>16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A5-44F9-81E6-8BD63C41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9.78'!$AB$15:$AB$33</c:f>
              <c:numCache>
                <c:formatCode>0.0%</c:formatCode>
                <c:ptCount val="19"/>
                <c:pt idx="0">
                  <c:v>5.827067669172932E-2</c:v>
                </c:pt>
                <c:pt idx="1">
                  <c:v>8.4586466165413529E-3</c:v>
                </c:pt>
                <c:pt idx="2">
                  <c:v>8.4586466165413529E-3</c:v>
                </c:pt>
                <c:pt idx="3">
                  <c:v>0</c:v>
                </c:pt>
                <c:pt idx="4">
                  <c:v>5.3571428571428568E-2</c:v>
                </c:pt>
                <c:pt idx="5">
                  <c:v>6.5789473684210523E-3</c:v>
                </c:pt>
                <c:pt idx="6">
                  <c:v>2.4436090225563908E-2</c:v>
                </c:pt>
                <c:pt idx="7">
                  <c:v>2.2556390977443608E-2</c:v>
                </c:pt>
                <c:pt idx="8">
                  <c:v>7.5187969924812026E-3</c:v>
                </c:pt>
                <c:pt idx="9">
                  <c:v>4.6992481203007516E-3</c:v>
                </c:pt>
                <c:pt idx="10">
                  <c:v>6.5789473684210523E-3</c:v>
                </c:pt>
                <c:pt idx="11">
                  <c:v>2.1616541353383457E-2</c:v>
                </c:pt>
                <c:pt idx="12">
                  <c:v>5.6390977443609019E-2</c:v>
                </c:pt>
                <c:pt idx="13">
                  <c:v>0.125</c:v>
                </c:pt>
                <c:pt idx="14">
                  <c:v>0.14567669172932332</c:v>
                </c:pt>
                <c:pt idx="15">
                  <c:v>0.1156015037593985</c:v>
                </c:pt>
                <c:pt idx="16">
                  <c:v>0.27349624060150374</c:v>
                </c:pt>
                <c:pt idx="17">
                  <c:v>1.5037593984962405E-2</c:v>
                </c:pt>
                <c:pt idx="18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E-4A99-94BD-DC2A525EE5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E-4A99-94BD-DC2A525EE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9.78'!$Z$44:$Z$60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28</c:v>
                </c:pt>
                <c:pt idx="3">
                  <c:v>64</c:v>
                </c:pt>
                <c:pt idx="4">
                  <c:v>99</c:v>
                </c:pt>
                <c:pt idx="5">
                  <c:v>95</c:v>
                </c:pt>
                <c:pt idx="6">
                  <c:v>84</c:v>
                </c:pt>
                <c:pt idx="7">
                  <c:v>45</c:v>
                </c:pt>
                <c:pt idx="8">
                  <c:v>37</c:v>
                </c:pt>
                <c:pt idx="9">
                  <c:v>40</c:v>
                </c:pt>
                <c:pt idx="10">
                  <c:v>31</c:v>
                </c:pt>
                <c:pt idx="11">
                  <c:v>20</c:v>
                </c:pt>
                <c:pt idx="12">
                  <c:v>17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B-4DA8-ACFC-C8523FF0A828}"/>
            </c:ext>
          </c:extLst>
        </c:ser>
        <c:ser>
          <c:idx val="1"/>
          <c:order val="1"/>
          <c:tx>
            <c:strRef>
              <c:f>'Table 9.78'!$S$62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32</c:v>
                </c:pt>
                <c:pt idx="3">
                  <c:v>56</c:v>
                </c:pt>
                <c:pt idx="4">
                  <c:v>72</c:v>
                </c:pt>
                <c:pt idx="5">
                  <c:v>52</c:v>
                </c:pt>
                <c:pt idx="6">
                  <c:v>49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  <c:pt idx="10">
                  <c:v>38</c:v>
                </c:pt>
                <c:pt idx="11">
                  <c:v>29</c:v>
                </c:pt>
                <c:pt idx="12">
                  <c:v>11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B-4DA8-ACFC-C8523FF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9.78'!$Z$83:$Z$90</c:f>
              <c:numCache>
                <c:formatCode>#,##0</c:formatCode>
                <c:ptCount val="8"/>
                <c:pt idx="0">
                  <c:v>16</c:v>
                </c:pt>
                <c:pt idx="1">
                  <c:v>47</c:v>
                </c:pt>
                <c:pt idx="2">
                  <c:v>53</c:v>
                </c:pt>
                <c:pt idx="3">
                  <c:v>80</c:v>
                </c:pt>
                <c:pt idx="4">
                  <c:v>8</c:v>
                </c:pt>
                <c:pt idx="5">
                  <c:v>8</c:v>
                </c:pt>
                <c:pt idx="6">
                  <c:v>27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2-4F30-9158-33DBE81517C0}"/>
            </c:ext>
          </c:extLst>
        </c:ser>
        <c:ser>
          <c:idx val="1"/>
          <c:order val="1"/>
          <c:tx>
            <c:strRef>
              <c:f>'Table 9.78'!$S$92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9.78'!$Z$93:$Z$100</c:f>
              <c:numCache>
                <c:formatCode>#,##0</c:formatCode>
                <c:ptCount val="8"/>
                <c:pt idx="0">
                  <c:v>13</c:v>
                </c:pt>
                <c:pt idx="1">
                  <c:v>45</c:v>
                </c:pt>
                <c:pt idx="2">
                  <c:v>12</c:v>
                </c:pt>
                <c:pt idx="3">
                  <c:v>131</c:v>
                </c:pt>
                <c:pt idx="4">
                  <c:v>46</c:v>
                </c:pt>
                <c:pt idx="5">
                  <c:v>20</c:v>
                </c:pt>
                <c:pt idx="6">
                  <c:v>0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2-4F30-9158-33DBE815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9.8'!$Z$44:$Z$60</c:f>
              <c:numCache>
                <c:formatCode>#,##0</c:formatCode>
                <c:ptCount val="17"/>
                <c:pt idx="0">
                  <c:v>870</c:v>
                </c:pt>
                <c:pt idx="1">
                  <c:v>12713</c:v>
                </c:pt>
                <c:pt idx="2">
                  <c:v>36937</c:v>
                </c:pt>
                <c:pt idx="3">
                  <c:v>62824</c:v>
                </c:pt>
                <c:pt idx="4">
                  <c:v>86756</c:v>
                </c:pt>
                <c:pt idx="5">
                  <c:v>79237</c:v>
                </c:pt>
                <c:pt idx="6">
                  <c:v>70847</c:v>
                </c:pt>
                <c:pt idx="7">
                  <c:v>60385</c:v>
                </c:pt>
                <c:pt idx="8">
                  <c:v>52262</c:v>
                </c:pt>
                <c:pt idx="9">
                  <c:v>47260</c:v>
                </c:pt>
                <c:pt idx="10">
                  <c:v>36935</c:v>
                </c:pt>
                <c:pt idx="11">
                  <c:v>26474</c:v>
                </c:pt>
                <c:pt idx="12">
                  <c:v>14156</c:v>
                </c:pt>
                <c:pt idx="13">
                  <c:v>6237</c:v>
                </c:pt>
                <c:pt idx="14">
                  <c:v>2456</c:v>
                </c:pt>
                <c:pt idx="15">
                  <c:v>910</c:v>
                </c:pt>
                <c:pt idx="16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C-4688-958A-CBE121BD817E}"/>
            </c:ext>
          </c:extLst>
        </c:ser>
        <c:ser>
          <c:idx val="1"/>
          <c:order val="1"/>
          <c:tx>
            <c:strRef>
              <c:f>'Table 9.8'!$S$62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9.8'!$Z$63:$Z$79</c:f>
              <c:numCache>
                <c:formatCode>#,##0</c:formatCode>
                <c:ptCount val="17"/>
                <c:pt idx="0">
                  <c:v>1293</c:v>
                </c:pt>
                <c:pt idx="1">
                  <c:v>15406</c:v>
                </c:pt>
                <c:pt idx="2">
                  <c:v>40036</c:v>
                </c:pt>
                <c:pt idx="3">
                  <c:v>69150</c:v>
                </c:pt>
                <c:pt idx="4">
                  <c:v>87412</c:v>
                </c:pt>
                <c:pt idx="5">
                  <c:v>77709</c:v>
                </c:pt>
                <c:pt idx="6">
                  <c:v>68680</c:v>
                </c:pt>
                <c:pt idx="7">
                  <c:v>58829</c:v>
                </c:pt>
                <c:pt idx="8">
                  <c:v>52978</c:v>
                </c:pt>
                <c:pt idx="9">
                  <c:v>48835</c:v>
                </c:pt>
                <c:pt idx="10">
                  <c:v>36922</c:v>
                </c:pt>
                <c:pt idx="11">
                  <c:v>25347</c:v>
                </c:pt>
                <c:pt idx="12">
                  <c:v>12004</c:v>
                </c:pt>
                <c:pt idx="13">
                  <c:v>4662</c:v>
                </c:pt>
                <c:pt idx="14">
                  <c:v>1821</c:v>
                </c:pt>
                <c:pt idx="15">
                  <c:v>804</c:v>
                </c:pt>
                <c:pt idx="16">
                  <c:v>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0C-4688-958A-CBE121BD8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9.78'!$V$8:$Z$8</c:f>
              <c:numCache>
                <c:formatCode>#,##0</c:formatCode>
                <c:ptCount val="5"/>
                <c:pt idx="0">
                  <c:v>41503</c:v>
                </c:pt>
                <c:pt idx="1">
                  <c:v>38960.28</c:v>
                </c:pt>
                <c:pt idx="2">
                  <c:v>38763.94</c:v>
                </c:pt>
                <c:pt idx="3">
                  <c:v>29789</c:v>
                </c:pt>
                <c:pt idx="4">
                  <c:v>31714.52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A-4E54-99D4-CA3A38E6E9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5A-4E54-99D4-CA3A38E6E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9.8'!$Z$83:$Z$90</c:f>
              <c:numCache>
                <c:formatCode>#,##0</c:formatCode>
                <c:ptCount val="8"/>
                <c:pt idx="0">
                  <c:v>53341</c:v>
                </c:pt>
                <c:pt idx="1">
                  <c:v>96033</c:v>
                </c:pt>
                <c:pt idx="2">
                  <c:v>51259</c:v>
                </c:pt>
                <c:pt idx="3">
                  <c:v>25403</c:v>
                </c:pt>
                <c:pt idx="4">
                  <c:v>26615</c:v>
                </c:pt>
                <c:pt idx="5">
                  <c:v>23269</c:v>
                </c:pt>
                <c:pt idx="6">
                  <c:v>21497</c:v>
                </c:pt>
                <c:pt idx="7">
                  <c:v>34074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0-42F5-B0D2-31E4FCC8C86C}"/>
            </c:ext>
          </c:extLst>
        </c:ser>
        <c:ser>
          <c:idx val="1"/>
          <c:order val="1"/>
          <c:tx>
            <c:strRef>
              <c:f>'Table 9.8'!$S$92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9.8'!$Z$93:$Z$100</c:f>
              <c:numCache>
                <c:formatCode>#,##0</c:formatCode>
                <c:ptCount val="8"/>
                <c:pt idx="0">
                  <c:v>38432</c:v>
                </c:pt>
                <c:pt idx="1">
                  <c:v>110297</c:v>
                </c:pt>
                <c:pt idx="2">
                  <c:v>12359</c:v>
                </c:pt>
                <c:pt idx="3">
                  <c:v>51351</c:v>
                </c:pt>
                <c:pt idx="4">
                  <c:v>68478</c:v>
                </c:pt>
                <c:pt idx="5">
                  <c:v>31595</c:v>
                </c:pt>
                <c:pt idx="6">
                  <c:v>3472</c:v>
                </c:pt>
                <c:pt idx="7">
                  <c:v>18952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0-42F5-B0D2-31E4FCC8C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9.1'!$Z$44:$Z$60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9</c:v>
                </c:pt>
                <c:pt idx="3">
                  <c:v>28</c:v>
                </c:pt>
                <c:pt idx="4">
                  <c:v>39</c:v>
                </c:pt>
                <c:pt idx="5">
                  <c:v>46</c:v>
                </c:pt>
                <c:pt idx="6">
                  <c:v>31</c:v>
                </c:pt>
                <c:pt idx="7">
                  <c:v>24</c:v>
                </c:pt>
                <c:pt idx="8">
                  <c:v>33</c:v>
                </c:pt>
                <c:pt idx="9">
                  <c:v>46</c:v>
                </c:pt>
                <c:pt idx="10">
                  <c:v>34</c:v>
                </c:pt>
                <c:pt idx="11">
                  <c:v>16</c:v>
                </c:pt>
                <c:pt idx="12">
                  <c:v>15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F-437D-87B3-BB1E5442FFF4}"/>
            </c:ext>
          </c:extLst>
        </c:ser>
        <c:ser>
          <c:idx val="1"/>
          <c:order val="1"/>
          <c:tx>
            <c:strRef>
              <c:f>'Table 9.1'!$S$62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16</c:v>
                </c:pt>
                <c:pt idx="3">
                  <c:v>17</c:v>
                </c:pt>
                <c:pt idx="4">
                  <c:v>38</c:v>
                </c:pt>
                <c:pt idx="5">
                  <c:v>31</c:v>
                </c:pt>
                <c:pt idx="6">
                  <c:v>23</c:v>
                </c:pt>
                <c:pt idx="7">
                  <c:v>30</c:v>
                </c:pt>
                <c:pt idx="8">
                  <c:v>37</c:v>
                </c:pt>
                <c:pt idx="9">
                  <c:v>22</c:v>
                </c:pt>
                <c:pt idx="10">
                  <c:v>19</c:v>
                </c:pt>
                <c:pt idx="11">
                  <c:v>16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F-437D-87B3-BB1E5442F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9.8'!$V$8:$Z$8</c:f>
              <c:numCache>
                <c:formatCode>#,##0</c:formatCode>
                <c:ptCount val="5"/>
                <c:pt idx="0">
                  <c:v>47177</c:v>
                </c:pt>
                <c:pt idx="1">
                  <c:v>48521.83</c:v>
                </c:pt>
                <c:pt idx="2">
                  <c:v>48699.54</c:v>
                </c:pt>
                <c:pt idx="3">
                  <c:v>50496.7</c:v>
                </c:pt>
                <c:pt idx="4">
                  <c:v>51850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3-4E28-BC23-868025788A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3-4E28-BC23-868025788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9.9'!$U$4:$Y$4</c:f>
              <c:numCache>
                <c:formatCode>#,##0</c:formatCode>
                <c:ptCount val="5"/>
                <c:pt idx="1">
                  <c:v>284</c:v>
                </c:pt>
                <c:pt idx="2">
                  <c:v>253</c:v>
                </c:pt>
                <c:pt idx="3">
                  <c:v>285</c:v>
                </c:pt>
                <c:pt idx="4">
                  <c:v>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1-4148-A4F9-9CDD2B188365}"/>
            </c:ext>
          </c:extLst>
        </c:ser>
        <c:ser>
          <c:idx val="1"/>
          <c:order val="1"/>
          <c:tx>
            <c:strRef>
              <c:f>'Table 9.9'!$S$7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9.9'!$U$7:$Y$7</c:f>
              <c:numCache>
                <c:formatCode>#,##0</c:formatCode>
                <c:ptCount val="5"/>
                <c:pt idx="1">
                  <c:v>195</c:v>
                </c:pt>
                <c:pt idx="2">
                  <c:v>155</c:v>
                </c:pt>
                <c:pt idx="3">
                  <c:v>176</c:v>
                </c:pt>
                <c:pt idx="4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41-4148-A4F9-9CDD2B188365}"/>
            </c:ext>
          </c:extLst>
        </c:ser>
        <c:ser>
          <c:idx val="2"/>
          <c:order val="2"/>
          <c:tx>
            <c:strRef>
              <c:f>'Table 9.9'!$S$11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9.9'!$U$11:$Y$11</c:f>
              <c:numCache>
                <c:formatCode>#,##0</c:formatCode>
                <c:ptCount val="5"/>
                <c:pt idx="1">
                  <c:v>227</c:v>
                </c:pt>
                <c:pt idx="2">
                  <c:v>206</c:v>
                </c:pt>
                <c:pt idx="3">
                  <c:v>234</c:v>
                </c:pt>
                <c:pt idx="4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41-4148-A4F9-9CDD2B188365}"/>
            </c:ext>
          </c:extLst>
        </c:ser>
        <c:ser>
          <c:idx val="3"/>
          <c:order val="3"/>
          <c:tx>
            <c:strRef>
              <c:f>'Table 9.9'!$S$12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9.9'!$U$12:$Y$12</c:f>
              <c:numCache>
                <c:formatCode>#,##0</c:formatCode>
                <c:ptCount val="5"/>
                <c:pt idx="1">
                  <c:v>58</c:v>
                </c:pt>
                <c:pt idx="2">
                  <c:v>50</c:v>
                </c:pt>
                <c:pt idx="3">
                  <c:v>49</c:v>
                </c:pt>
                <c:pt idx="4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41-4148-A4F9-9CDD2B188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9.9'!$AB$15:$AB$33</c:f>
              <c:numCache>
                <c:formatCode>0.0%</c:formatCode>
                <c:ptCount val="19"/>
                <c:pt idx="0">
                  <c:v>0.20521172638436483</c:v>
                </c:pt>
                <c:pt idx="1">
                  <c:v>9.7719869706840382E-3</c:v>
                </c:pt>
                <c:pt idx="2">
                  <c:v>3.9087947882736153E-2</c:v>
                </c:pt>
                <c:pt idx="3">
                  <c:v>0</c:v>
                </c:pt>
                <c:pt idx="4">
                  <c:v>5.2117263843648211E-2</c:v>
                </c:pt>
                <c:pt idx="5">
                  <c:v>2.9315960912052116E-2</c:v>
                </c:pt>
                <c:pt idx="6">
                  <c:v>5.5374592833876218E-2</c:v>
                </c:pt>
                <c:pt idx="7">
                  <c:v>1.9543973941368076E-2</c:v>
                </c:pt>
                <c:pt idx="8">
                  <c:v>3.2573289902280131E-2</c:v>
                </c:pt>
                <c:pt idx="9">
                  <c:v>0</c:v>
                </c:pt>
                <c:pt idx="10">
                  <c:v>0</c:v>
                </c:pt>
                <c:pt idx="11">
                  <c:v>2.6058631921824105E-2</c:v>
                </c:pt>
                <c:pt idx="12">
                  <c:v>6.1889250814332247E-2</c:v>
                </c:pt>
                <c:pt idx="13">
                  <c:v>4.8859934853420196E-2</c:v>
                </c:pt>
                <c:pt idx="14">
                  <c:v>0.2280130293159609</c:v>
                </c:pt>
                <c:pt idx="15">
                  <c:v>5.8631921824104233E-2</c:v>
                </c:pt>
                <c:pt idx="16">
                  <c:v>3.9087947882736153E-2</c:v>
                </c:pt>
                <c:pt idx="17">
                  <c:v>2.2801302931596091E-2</c:v>
                </c:pt>
                <c:pt idx="18">
                  <c:v>2.9315960912052116E-2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A-4A63-B518-4B5A6CC67F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A-4A63-B518-4B5A6CC67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9.9'!$Y$44:$Y$60</c:f>
              <c:numCache>
                <c:formatCode>#,##0</c:formatCode>
                <c:ptCount val="17"/>
                <c:pt idx="0">
                  <c:v>2</c:v>
                </c:pt>
                <c:pt idx="1">
                  <c:v>7</c:v>
                </c:pt>
                <c:pt idx="2">
                  <c:v>7</c:v>
                </c:pt>
                <c:pt idx="3">
                  <c:v>26</c:v>
                </c:pt>
                <c:pt idx="4">
                  <c:v>16</c:v>
                </c:pt>
                <c:pt idx="5">
                  <c:v>13</c:v>
                </c:pt>
                <c:pt idx="6">
                  <c:v>24</c:v>
                </c:pt>
                <c:pt idx="7">
                  <c:v>22</c:v>
                </c:pt>
                <c:pt idx="8">
                  <c:v>13</c:v>
                </c:pt>
                <c:pt idx="9">
                  <c:v>20</c:v>
                </c:pt>
                <c:pt idx="10">
                  <c:v>6</c:v>
                </c:pt>
                <c:pt idx="11">
                  <c:v>15</c:v>
                </c:pt>
                <c:pt idx="12">
                  <c:v>10</c:v>
                </c:pt>
                <c:pt idx="13">
                  <c:v>6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2-4175-BBA1-63CD0D2CE673}"/>
            </c:ext>
          </c:extLst>
        </c:ser>
        <c:ser>
          <c:idx val="1"/>
          <c:order val="1"/>
          <c:tx>
            <c:strRef>
              <c:f>'Table 9.9'!$S$62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9.9'!$Y$63:$Y$79</c:f>
              <c:numCache>
                <c:formatCode>#,##0</c:formatCode>
                <c:ptCount val="1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19</c:v>
                </c:pt>
                <c:pt idx="4">
                  <c:v>10</c:v>
                </c:pt>
                <c:pt idx="5">
                  <c:v>14</c:v>
                </c:pt>
                <c:pt idx="6">
                  <c:v>15</c:v>
                </c:pt>
                <c:pt idx="7">
                  <c:v>14</c:v>
                </c:pt>
                <c:pt idx="8">
                  <c:v>17</c:v>
                </c:pt>
                <c:pt idx="9">
                  <c:v>6</c:v>
                </c:pt>
                <c:pt idx="10">
                  <c:v>10</c:v>
                </c:pt>
                <c:pt idx="11">
                  <c:v>9</c:v>
                </c:pt>
                <c:pt idx="12">
                  <c:v>5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2-4175-BBA1-63CD0D2CE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9.9'!$Y$83:$Y$90</c:f>
              <c:numCache>
                <c:formatCode>#,##0</c:formatCode>
                <c:ptCount val="8"/>
                <c:pt idx="0">
                  <c:v>10</c:v>
                </c:pt>
                <c:pt idx="1">
                  <c:v>7</c:v>
                </c:pt>
                <c:pt idx="2">
                  <c:v>16</c:v>
                </c:pt>
                <c:pt idx="3">
                  <c:v>3</c:v>
                </c:pt>
                <c:pt idx="4">
                  <c:v>7</c:v>
                </c:pt>
                <c:pt idx="5">
                  <c:v>0</c:v>
                </c:pt>
                <c:pt idx="6">
                  <c:v>19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4-4D16-A8CD-FD67D70462AD}"/>
            </c:ext>
          </c:extLst>
        </c:ser>
        <c:ser>
          <c:idx val="1"/>
          <c:order val="1"/>
          <c:tx>
            <c:strRef>
              <c:f>'Table 9.9'!$S$92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9.9'!$Y$93:$Y$100</c:f>
              <c:numCache>
                <c:formatCode>#,##0</c:formatCode>
                <c:ptCount val="8"/>
                <c:pt idx="0">
                  <c:v>5</c:v>
                </c:pt>
                <c:pt idx="1">
                  <c:v>8</c:v>
                </c:pt>
                <c:pt idx="2">
                  <c:v>0</c:v>
                </c:pt>
                <c:pt idx="3">
                  <c:v>11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4-4D16-A8CD-FD67D7046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9.9'!$U$8:$Y$8</c:f>
              <c:numCache>
                <c:formatCode>#,##0</c:formatCode>
                <c:ptCount val="5"/>
                <c:pt idx="1">
                  <c:v>50856.15</c:v>
                </c:pt>
                <c:pt idx="2">
                  <c:v>46048</c:v>
                </c:pt>
                <c:pt idx="3">
                  <c:v>48250.53</c:v>
                </c:pt>
                <c:pt idx="4">
                  <c:v>51072.44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8-4C7A-AD45-FC67460198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8-4C7A-AD45-FC6746019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9.9'!$V$4:$Z$4</c:f>
              <c:numCache>
                <c:formatCode>#,##0</c:formatCode>
                <c:ptCount val="5"/>
                <c:pt idx="0">
                  <c:v>284</c:v>
                </c:pt>
                <c:pt idx="1">
                  <c:v>253</c:v>
                </c:pt>
                <c:pt idx="2">
                  <c:v>285</c:v>
                </c:pt>
                <c:pt idx="3">
                  <c:v>322</c:v>
                </c:pt>
                <c:pt idx="4">
                  <c:v>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6-422D-946D-A3B0D32EB8DC}"/>
            </c:ext>
          </c:extLst>
        </c:ser>
        <c:ser>
          <c:idx val="1"/>
          <c:order val="1"/>
          <c:tx>
            <c:strRef>
              <c:f>'Table 9.9'!$S$7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9.9'!$V$7:$Z$7</c:f>
              <c:numCache>
                <c:formatCode>#,##0</c:formatCode>
                <c:ptCount val="5"/>
                <c:pt idx="0">
                  <c:v>195</c:v>
                </c:pt>
                <c:pt idx="1">
                  <c:v>155</c:v>
                </c:pt>
                <c:pt idx="2">
                  <c:v>176</c:v>
                </c:pt>
                <c:pt idx="3">
                  <c:v>204</c:v>
                </c:pt>
                <c:pt idx="4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6-422D-946D-A3B0D32EB8DC}"/>
            </c:ext>
          </c:extLst>
        </c:ser>
        <c:ser>
          <c:idx val="2"/>
          <c:order val="2"/>
          <c:tx>
            <c:strRef>
              <c:f>'Table 9.9'!$S$11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9.9'!$V$11:$Z$11</c:f>
              <c:numCache>
                <c:formatCode>#,##0</c:formatCode>
                <c:ptCount val="5"/>
                <c:pt idx="0">
                  <c:v>227</c:v>
                </c:pt>
                <c:pt idx="1">
                  <c:v>206</c:v>
                </c:pt>
                <c:pt idx="2">
                  <c:v>234</c:v>
                </c:pt>
                <c:pt idx="3">
                  <c:v>265</c:v>
                </c:pt>
                <c:pt idx="4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86-422D-946D-A3B0D32EB8DC}"/>
            </c:ext>
          </c:extLst>
        </c:ser>
        <c:ser>
          <c:idx val="3"/>
          <c:order val="3"/>
          <c:tx>
            <c:strRef>
              <c:f>'Table 9.9'!$S$12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9.9'!$V$12:$Z$12</c:f>
              <c:numCache>
                <c:formatCode>#,##0</c:formatCode>
                <c:ptCount val="5"/>
                <c:pt idx="0">
                  <c:v>58</c:v>
                </c:pt>
                <c:pt idx="1">
                  <c:v>50</c:v>
                </c:pt>
                <c:pt idx="2">
                  <c:v>49</c:v>
                </c:pt>
                <c:pt idx="3">
                  <c:v>57</c:v>
                </c:pt>
                <c:pt idx="4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86-422D-946D-A3B0D32EB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9.9'!$AB$15:$AB$33</c:f>
              <c:numCache>
                <c:formatCode>0.0%</c:formatCode>
                <c:ptCount val="19"/>
                <c:pt idx="0">
                  <c:v>0.20521172638436483</c:v>
                </c:pt>
                <c:pt idx="1">
                  <c:v>9.7719869706840382E-3</c:v>
                </c:pt>
                <c:pt idx="2">
                  <c:v>3.9087947882736153E-2</c:v>
                </c:pt>
                <c:pt idx="3">
                  <c:v>0</c:v>
                </c:pt>
                <c:pt idx="4">
                  <c:v>5.2117263843648211E-2</c:v>
                </c:pt>
                <c:pt idx="5">
                  <c:v>2.9315960912052116E-2</c:v>
                </c:pt>
                <c:pt idx="6">
                  <c:v>5.5374592833876218E-2</c:v>
                </c:pt>
                <c:pt idx="7">
                  <c:v>1.9543973941368076E-2</c:v>
                </c:pt>
                <c:pt idx="8">
                  <c:v>3.2573289902280131E-2</c:v>
                </c:pt>
                <c:pt idx="9">
                  <c:v>0</c:v>
                </c:pt>
                <c:pt idx="10">
                  <c:v>0</c:v>
                </c:pt>
                <c:pt idx="11">
                  <c:v>2.6058631921824105E-2</c:v>
                </c:pt>
                <c:pt idx="12">
                  <c:v>6.1889250814332247E-2</c:v>
                </c:pt>
                <c:pt idx="13">
                  <c:v>4.8859934853420196E-2</c:v>
                </c:pt>
                <c:pt idx="14">
                  <c:v>0.2280130293159609</c:v>
                </c:pt>
                <c:pt idx="15">
                  <c:v>5.8631921824104233E-2</c:v>
                </c:pt>
                <c:pt idx="16">
                  <c:v>3.9087947882736153E-2</c:v>
                </c:pt>
                <c:pt idx="17">
                  <c:v>2.2801302931596091E-2</c:v>
                </c:pt>
                <c:pt idx="18">
                  <c:v>2.9315960912052116E-2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4-49BB-AE7A-63166BD55D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A4-49BB-AE7A-63166BD55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9.9'!$Z$44:$Z$60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4</c:v>
                </c:pt>
                <c:pt idx="3">
                  <c:v>13</c:v>
                </c:pt>
                <c:pt idx="4">
                  <c:v>14</c:v>
                </c:pt>
                <c:pt idx="5">
                  <c:v>16</c:v>
                </c:pt>
                <c:pt idx="6">
                  <c:v>19</c:v>
                </c:pt>
                <c:pt idx="7">
                  <c:v>9</c:v>
                </c:pt>
                <c:pt idx="8">
                  <c:v>18</c:v>
                </c:pt>
                <c:pt idx="9">
                  <c:v>17</c:v>
                </c:pt>
                <c:pt idx="10">
                  <c:v>5</c:v>
                </c:pt>
                <c:pt idx="11">
                  <c:v>11</c:v>
                </c:pt>
                <c:pt idx="12">
                  <c:v>10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0-4A08-82B8-B6C1F52ABF24}"/>
            </c:ext>
          </c:extLst>
        </c:ser>
        <c:ser>
          <c:idx val="1"/>
          <c:order val="1"/>
          <c:tx>
            <c:strRef>
              <c:f>'Table 9.9'!$S$62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9.9'!$Z$63:$Z$79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13</c:v>
                </c:pt>
                <c:pt idx="3">
                  <c:v>20</c:v>
                </c:pt>
                <c:pt idx="4">
                  <c:v>16</c:v>
                </c:pt>
                <c:pt idx="5">
                  <c:v>12</c:v>
                </c:pt>
                <c:pt idx="6">
                  <c:v>10</c:v>
                </c:pt>
                <c:pt idx="7">
                  <c:v>20</c:v>
                </c:pt>
                <c:pt idx="8">
                  <c:v>7</c:v>
                </c:pt>
                <c:pt idx="9">
                  <c:v>15</c:v>
                </c:pt>
                <c:pt idx="10">
                  <c:v>14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0-4A08-82B8-B6C1F52AB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9.9'!$Z$83:$Z$90</c:f>
              <c:numCache>
                <c:formatCode>#,##0</c:formatCode>
                <c:ptCount val="8"/>
                <c:pt idx="0">
                  <c:v>11</c:v>
                </c:pt>
                <c:pt idx="1">
                  <c:v>6</c:v>
                </c:pt>
                <c:pt idx="2">
                  <c:v>18</c:v>
                </c:pt>
                <c:pt idx="3">
                  <c:v>6</c:v>
                </c:pt>
                <c:pt idx="4">
                  <c:v>3</c:v>
                </c:pt>
                <c:pt idx="5">
                  <c:v>0</c:v>
                </c:pt>
                <c:pt idx="6">
                  <c:v>21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A-4C5B-BAFE-7C9EB7462AE4}"/>
            </c:ext>
          </c:extLst>
        </c:ser>
        <c:ser>
          <c:idx val="1"/>
          <c:order val="1"/>
          <c:tx>
            <c:strRef>
              <c:f>'Table 9.9'!$S$92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9.9'!$Z$93:$Z$100</c:f>
              <c:numCache>
                <c:formatCode>#,##0</c:formatCode>
                <c:ptCount val="8"/>
                <c:pt idx="0">
                  <c:v>8</c:v>
                </c:pt>
                <c:pt idx="1">
                  <c:v>8</c:v>
                </c:pt>
                <c:pt idx="2">
                  <c:v>4</c:v>
                </c:pt>
                <c:pt idx="3">
                  <c:v>9</c:v>
                </c:pt>
                <c:pt idx="4">
                  <c:v>23</c:v>
                </c:pt>
                <c:pt idx="5">
                  <c:v>6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A-4C5B-BAFE-7C9EB7462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9.1'!$Z$83:$Z$90</c:f>
              <c:numCache>
                <c:formatCode>#,##0</c:formatCode>
                <c:ptCount val="8"/>
                <c:pt idx="0">
                  <c:v>20</c:v>
                </c:pt>
                <c:pt idx="1">
                  <c:v>14</c:v>
                </c:pt>
                <c:pt idx="2">
                  <c:v>30</c:v>
                </c:pt>
                <c:pt idx="3">
                  <c:v>31</c:v>
                </c:pt>
                <c:pt idx="4">
                  <c:v>0</c:v>
                </c:pt>
                <c:pt idx="5">
                  <c:v>3</c:v>
                </c:pt>
                <c:pt idx="6">
                  <c:v>20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6-4920-B047-D73DA23EAF48}"/>
            </c:ext>
          </c:extLst>
        </c:ser>
        <c:ser>
          <c:idx val="1"/>
          <c:order val="1"/>
          <c:tx>
            <c:strRef>
              <c:f>'Table 9.1'!$S$92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9.1'!$Z$93:$Z$100</c:f>
              <c:numCache>
                <c:formatCode>#,##0</c:formatCode>
                <c:ptCount val="8"/>
                <c:pt idx="0">
                  <c:v>8</c:v>
                </c:pt>
                <c:pt idx="1">
                  <c:v>26</c:v>
                </c:pt>
                <c:pt idx="2">
                  <c:v>6</c:v>
                </c:pt>
                <c:pt idx="3">
                  <c:v>39</c:v>
                </c:pt>
                <c:pt idx="4">
                  <c:v>29</c:v>
                </c:pt>
                <c:pt idx="5">
                  <c:v>10</c:v>
                </c:pt>
                <c:pt idx="6">
                  <c:v>5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6-4920-B047-D73DA23EA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9.9'!$V$8:$Z$8</c:f>
              <c:numCache>
                <c:formatCode>#,##0</c:formatCode>
                <c:ptCount val="5"/>
                <c:pt idx="0">
                  <c:v>50856.15</c:v>
                </c:pt>
                <c:pt idx="1">
                  <c:v>46048</c:v>
                </c:pt>
                <c:pt idx="2">
                  <c:v>48250.53</c:v>
                </c:pt>
                <c:pt idx="3">
                  <c:v>51072.44</c:v>
                </c:pt>
                <c:pt idx="4">
                  <c:v>53424.89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7-4F13-9490-F9CD00D886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44165</c:v>
                </c:pt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7-4F13-9490-F9CD00D88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9.10'!$U$4:$Y$4</c:f>
              <c:numCache>
                <c:formatCode>#,##0</c:formatCode>
                <c:ptCount val="5"/>
                <c:pt idx="1">
                  <c:v>69932</c:v>
                </c:pt>
                <c:pt idx="2">
                  <c:v>71932</c:v>
                </c:pt>
                <c:pt idx="3">
                  <c:v>71700</c:v>
                </c:pt>
                <c:pt idx="4">
                  <c:v>75679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9B-419A-A5DA-E021A85D16CF}"/>
            </c:ext>
          </c:extLst>
        </c:ser>
        <c:ser>
          <c:idx val="1"/>
          <c:order val="1"/>
          <c:tx>
            <c:strRef>
              <c:f>'Table 9.10'!$S$7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9.10'!$U$7:$Y$7</c:f>
              <c:numCache>
                <c:formatCode>#,##0</c:formatCode>
                <c:ptCount val="5"/>
                <c:pt idx="1">
                  <c:v>47840</c:v>
                </c:pt>
                <c:pt idx="2">
                  <c:v>48893</c:v>
                </c:pt>
                <c:pt idx="3">
                  <c:v>49106</c:v>
                </c:pt>
                <c:pt idx="4">
                  <c:v>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9B-419A-A5DA-E021A85D16CF}"/>
            </c:ext>
          </c:extLst>
        </c:ser>
        <c:ser>
          <c:idx val="2"/>
          <c:order val="2"/>
          <c:tx>
            <c:strRef>
              <c:f>'Table 9.10'!$S$11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9.10'!$U$11:$Y$11</c:f>
              <c:numCache>
                <c:formatCode>#,##0</c:formatCode>
                <c:ptCount val="5"/>
                <c:pt idx="1">
                  <c:v>62699</c:v>
                </c:pt>
                <c:pt idx="2">
                  <c:v>64806</c:v>
                </c:pt>
                <c:pt idx="3">
                  <c:v>64484</c:v>
                </c:pt>
                <c:pt idx="4">
                  <c:v>68211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9B-419A-A5DA-E021A85D16CF}"/>
            </c:ext>
          </c:extLst>
        </c:ser>
        <c:ser>
          <c:idx val="3"/>
          <c:order val="3"/>
          <c:tx>
            <c:strRef>
              <c:f>'Table 9.10'!$S$12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9.10'!$U$12:$Y$12</c:f>
              <c:numCache>
                <c:formatCode>#,##0</c:formatCode>
                <c:ptCount val="5"/>
                <c:pt idx="1">
                  <c:v>7229</c:v>
                </c:pt>
                <c:pt idx="2">
                  <c:v>7123</c:v>
                </c:pt>
                <c:pt idx="3">
                  <c:v>7215</c:v>
                </c:pt>
                <c:pt idx="4">
                  <c:v>7468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9B-419A-A5DA-E021A85D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9.10'!$AB$15:$AB$33</c:f>
              <c:numCache>
                <c:formatCode>0.0%</c:formatCode>
                <c:ptCount val="19"/>
                <c:pt idx="0">
                  <c:v>8.6338120764640439E-2</c:v>
                </c:pt>
                <c:pt idx="1">
                  <c:v>1.5816223323556186E-2</c:v>
                </c:pt>
                <c:pt idx="2">
                  <c:v>6.1140892080509761E-2</c:v>
                </c:pt>
                <c:pt idx="3">
                  <c:v>4.3365024780014161E-3</c:v>
                </c:pt>
                <c:pt idx="4">
                  <c:v>6.604632345504198E-2</c:v>
                </c:pt>
                <c:pt idx="5">
                  <c:v>2.5627086072620611E-2</c:v>
                </c:pt>
                <c:pt idx="6">
                  <c:v>9.3633053504602007E-2</c:v>
                </c:pt>
                <c:pt idx="7">
                  <c:v>7.6893901082229196E-2</c:v>
                </c:pt>
                <c:pt idx="8">
                  <c:v>3.4047233741276425E-2</c:v>
                </c:pt>
                <c:pt idx="9">
                  <c:v>3.2618590067765752E-3</c:v>
                </c:pt>
                <c:pt idx="10">
                  <c:v>3.0368160210377262E-2</c:v>
                </c:pt>
                <c:pt idx="11">
                  <c:v>1.9507939718822698E-2</c:v>
                </c:pt>
                <c:pt idx="12">
                  <c:v>4.8649742085566904E-2</c:v>
                </c:pt>
                <c:pt idx="13">
                  <c:v>8.5946191969252558E-2</c:v>
                </c:pt>
                <c:pt idx="14">
                  <c:v>4.0924951957115402E-2</c:v>
                </c:pt>
                <c:pt idx="15">
                  <c:v>6.583139476079701E-2</c:v>
                </c:pt>
                <c:pt idx="16">
                  <c:v>0.15726458986547992</c:v>
                </c:pt>
                <c:pt idx="17">
                  <c:v>1.017750581571761E-2</c:v>
                </c:pt>
                <c:pt idx="18">
                  <c:v>3.7726307272175581E-2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7-479D-92C9-D3652AF102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7-479D-92C9-D3652AF10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9.10'!$Y$44:$Y$60</c:f>
              <c:numCache>
                <c:formatCode>#,##0</c:formatCode>
                <c:ptCount val="17"/>
                <c:pt idx="0">
                  <c:v>107</c:v>
                </c:pt>
                <c:pt idx="1">
                  <c:v>1251</c:v>
                </c:pt>
                <c:pt idx="2">
                  <c:v>2732</c:v>
                </c:pt>
                <c:pt idx="3">
                  <c:v>3818</c:v>
                </c:pt>
                <c:pt idx="4">
                  <c:v>5084</c:v>
                </c:pt>
                <c:pt idx="5">
                  <c:v>3913</c:v>
                </c:pt>
                <c:pt idx="6">
                  <c:v>3369</c:v>
                </c:pt>
                <c:pt idx="7">
                  <c:v>3141</c:v>
                </c:pt>
                <c:pt idx="8">
                  <c:v>3561</c:v>
                </c:pt>
                <c:pt idx="9">
                  <c:v>3299</c:v>
                </c:pt>
                <c:pt idx="10">
                  <c:v>3334</c:v>
                </c:pt>
                <c:pt idx="11">
                  <c:v>2682</c:v>
                </c:pt>
                <c:pt idx="12">
                  <c:v>1465</c:v>
                </c:pt>
                <c:pt idx="13">
                  <c:v>568</c:v>
                </c:pt>
                <c:pt idx="14">
                  <c:v>287</c:v>
                </c:pt>
                <c:pt idx="15">
                  <c:v>116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9-4270-BE68-E637F46E5F07}"/>
            </c:ext>
          </c:extLst>
        </c:ser>
        <c:ser>
          <c:idx val="1"/>
          <c:order val="1"/>
          <c:tx>
            <c:strRef>
              <c:f>'Table 9.10'!$S$62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9.10'!$Y$63:$Y$79</c:f>
              <c:numCache>
                <c:formatCode>#,##0</c:formatCode>
                <c:ptCount val="17"/>
                <c:pt idx="0">
                  <c:v>127</c:v>
                </c:pt>
                <c:pt idx="1">
                  <c:v>1463</c:v>
                </c:pt>
                <c:pt idx="2">
                  <c:v>2587</c:v>
                </c:pt>
                <c:pt idx="3">
                  <c:v>3575</c:v>
                </c:pt>
                <c:pt idx="4">
                  <c:v>4746</c:v>
                </c:pt>
                <c:pt idx="5">
                  <c:v>3586</c:v>
                </c:pt>
                <c:pt idx="6">
                  <c:v>3050</c:v>
                </c:pt>
                <c:pt idx="7">
                  <c:v>3150</c:v>
                </c:pt>
                <c:pt idx="8">
                  <c:v>3338</c:v>
                </c:pt>
                <c:pt idx="9">
                  <c:v>3525</c:v>
                </c:pt>
                <c:pt idx="10">
                  <c:v>3257</c:v>
                </c:pt>
                <c:pt idx="11">
                  <c:v>2537</c:v>
                </c:pt>
                <c:pt idx="12">
                  <c:v>1108</c:v>
                </c:pt>
                <c:pt idx="13">
                  <c:v>413</c:v>
                </c:pt>
                <c:pt idx="14">
                  <c:v>168</c:v>
                </c:pt>
                <c:pt idx="15">
                  <c:v>107</c:v>
                </c:pt>
                <c:pt idx="1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9-4270-BE68-E637F46E5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9.10'!$Y$83:$Y$90</c:f>
              <c:numCache>
                <c:formatCode>#,##0</c:formatCode>
                <c:ptCount val="8"/>
                <c:pt idx="0">
                  <c:v>2124</c:v>
                </c:pt>
                <c:pt idx="1">
                  <c:v>2131</c:v>
                </c:pt>
                <c:pt idx="2">
                  <c:v>4507</c:v>
                </c:pt>
                <c:pt idx="3">
                  <c:v>1502</c:v>
                </c:pt>
                <c:pt idx="4">
                  <c:v>718</c:v>
                </c:pt>
                <c:pt idx="5">
                  <c:v>1370</c:v>
                </c:pt>
                <c:pt idx="6">
                  <c:v>3204</c:v>
                </c:pt>
                <c:pt idx="7">
                  <c:v>4542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2-4DCC-9F82-A105A4BFAFF3}"/>
            </c:ext>
          </c:extLst>
        </c:ser>
        <c:ser>
          <c:idx val="1"/>
          <c:order val="1"/>
          <c:tx>
            <c:strRef>
              <c:f>'Table 9.10'!$S$92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9.10'!$Y$93:$Y$100</c:f>
              <c:numCache>
                <c:formatCode>#,##0</c:formatCode>
                <c:ptCount val="8"/>
                <c:pt idx="0">
                  <c:v>1557</c:v>
                </c:pt>
                <c:pt idx="1">
                  <c:v>3938</c:v>
                </c:pt>
                <c:pt idx="2">
                  <c:v>709</c:v>
                </c:pt>
                <c:pt idx="3">
                  <c:v>4533</c:v>
                </c:pt>
                <c:pt idx="4">
                  <c:v>3598</c:v>
                </c:pt>
                <c:pt idx="5">
                  <c:v>2562</c:v>
                </c:pt>
                <c:pt idx="6">
                  <c:v>243</c:v>
                </c:pt>
                <c:pt idx="7">
                  <c:v>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2-4DCC-9F82-A105A4BFA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9.10'!$U$8:$Y$8</c:f>
              <c:numCache>
                <c:formatCode>#,##0</c:formatCode>
                <c:ptCount val="5"/>
                <c:pt idx="1">
                  <c:v>36253.54</c:v>
                </c:pt>
                <c:pt idx="2">
                  <c:v>36475.129999999997</c:v>
                </c:pt>
                <c:pt idx="3">
                  <c:v>36865</c:v>
                </c:pt>
                <c:pt idx="4">
                  <c:v>39662.67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E7-48F5-88D8-056297A1B2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7-48F5-88D8-056297A1B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9.10'!$V$4:$Z$4</c:f>
              <c:numCache>
                <c:formatCode>#,##0</c:formatCode>
                <c:ptCount val="5"/>
                <c:pt idx="0">
                  <c:v>69932</c:v>
                </c:pt>
                <c:pt idx="1">
                  <c:v>71932</c:v>
                </c:pt>
                <c:pt idx="2">
                  <c:v>71700</c:v>
                </c:pt>
                <c:pt idx="3">
                  <c:v>75679</c:v>
                </c:pt>
                <c:pt idx="4">
                  <c:v>79099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0-45F8-9E10-15D6678E663F}"/>
            </c:ext>
          </c:extLst>
        </c:ser>
        <c:ser>
          <c:idx val="1"/>
          <c:order val="1"/>
          <c:tx>
            <c:strRef>
              <c:f>'Table 9.10'!$S$7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9.10'!$V$7:$Z$7</c:f>
              <c:numCache>
                <c:formatCode>#,##0</c:formatCode>
                <c:ptCount val="5"/>
                <c:pt idx="0">
                  <c:v>47840</c:v>
                </c:pt>
                <c:pt idx="1">
                  <c:v>48893</c:v>
                </c:pt>
                <c:pt idx="2">
                  <c:v>49106</c:v>
                </c:pt>
                <c:pt idx="3">
                  <c:v>49799</c:v>
                </c:pt>
                <c:pt idx="4">
                  <c:v>52080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0-45F8-9E10-15D6678E663F}"/>
            </c:ext>
          </c:extLst>
        </c:ser>
        <c:ser>
          <c:idx val="2"/>
          <c:order val="2"/>
          <c:tx>
            <c:strRef>
              <c:f>'Table 9.10'!$S$11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9.10'!$V$11:$Z$11</c:f>
              <c:numCache>
                <c:formatCode>#,##0</c:formatCode>
                <c:ptCount val="5"/>
                <c:pt idx="0">
                  <c:v>62699</c:v>
                </c:pt>
                <c:pt idx="1">
                  <c:v>64806</c:v>
                </c:pt>
                <c:pt idx="2">
                  <c:v>64484</c:v>
                </c:pt>
                <c:pt idx="3">
                  <c:v>68211</c:v>
                </c:pt>
                <c:pt idx="4">
                  <c:v>71137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F0-45F8-9E10-15D6678E663F}"/>
            </c:ext>
          </c:extLst>
        </c:ser>
        <c:ser>
          <c:idx val="3"/>
          <c:order val="3"/>
          <c:tx>
            <c:strRef>
              <c:f>'Table 9.10'!$S$12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9.10'!$V$12:$Z$12</c:f>
              <c:numCache>
                <c:formatCode>#,##0</c:formatCode>
                <c:ptCount val="5"/>
                <c:pt idx="0">
                  <c:v>7229</c:v>
                </c:pt>
                <c:pt idx="1">
                  <c:v>7123</c:v>
                </c:pt>
                <c:pt idx="2">
                  <c:v>7215</c:v>
                </c:pt>
                <c:pt idx="3">
                  <c:v>7468</c:v>
                </c:pt>
                <c:pt idx="4">
                  <c:v>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F0-45F8-9E10-15D6678E6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9.10'!$AB$15:$AB$33</c:f>
              <c:numCache>
                <c:formatCode>0.0%</c:formatCode>
                <c:ptCount val="19"/>
                <c:pt idx="0">
                  <c:v>8.6338120764640439E-2</c:v>
                </c:pt>
                <c:pt idx="1">
                  <c:v>1.5816223323556186E-2</c:v>
                </c:pt>
                <c:pt idx="2">
                  <c:v>6.1140892080509761E-2</c:v>
                </c:pt>
                <c:pt idx="3">
                  <c:v>4.3365024780014161E-3</c:v>
                </c:pt>
                <c:pt idx="4">
                  <c:v>6.604632345504198E-2</c:v>
                </c:pt>
                <c:pt idx="5">
                  <c:v>2.5627086072620611E-2</c:v>
                </c:pt>
                <c:pt idx="6">
                  <c:v>9.3633053504602007E-2</c:v>
                </c:pt>
                <c:pt idx="7">
                  <c:v>7.6893901082229196E-2</c:v>
                </c:pt>
                <c:pt idx="8">
                  <c:v>3.4047233741276425E-2</c:v>
                </c:pt>
                <c:pt idx="9">
                  <c:v>3.2618590067765752E-3</c:v>
                </c:pt>
                <c:pt idx="10">
                  <c:v>3.0368160210377262E-2</c:v>
                </c:pt>
                <c:pt idx="11">
                  <c:v>1.9507939718822698E-2</c:v>
                </c:pt>
                <c:pt idx="12">
                  <c:v>4.8649742085566904E-2</c:v>
                </c:pt>
                <c:pt idx="13">
                  <c:v>8.5946191969252558E-2</c:v>
                </c:pt>
                <c:pt idx="14">
                  <c:v>4.0924951957115402E-2</c:v>
                </c:pt>
                <c:pt idx="15">
                  <c:v>6.583139476079701E-2</c:v>
                </c:pt>
                <c:pt idx="16">
                  <c:v>0.15726458986547992</c:v>
                </c:pt>
                <c:pt idx="17">
                  <c:v>1.017750581571761E-2</c:v>
                </c:pt>
                <c:pt idx="18">
                  <c:v>3.7726307272175581E-2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8-4939-B210-59410846EA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2.2952536364849715E-2</c:v>
                </c:pt>
                <c:pt idx="1">
                  <c:v>1.5016400789843015E-2</c:v>
                </c:pt>
                <c:pt idx="2">
                  <c:v>5.2551297055998772E-2</c:v>
                </c:pt>
                <c:pt idx="3">
                  <c:v>7.4661031419118755E-3</c:v>
                </c:pt>
                <c:pt idx="4">
                  <c:v>7.6453753114714695E-2</c:v>
                </c:pt>
                <c:pt idx="5">
                  <c:v>3.2345686788296663E-2</c:v>
                </c:pt>
                <c:pt idx="6">
                  <c:v>9.2004242717550144E-2</c:v>
                </c:pt>
                <c:pt idx="7">
                  <c:v>8.5989798539471696E-2</c:v>
                </c:pt>
                <c:pt idx="8">
                  <c:v>4.0240903404907234E-2</c:v>
                </c:pt>
                <c:pt idx="9">
                  <c:v>1.0603580344589046E-2</c:v>
                </c:pt>
                <c:pt idx="10">
                  <c:v>3.3986087125674545E-2</c:v>
                </c:pt>
                <c:pt idx="11">
                  <c:v>2.1982478544861853E-2</c:v>
                </c:pt>
                <c:pt idx="12">
                  <c:v>7.209277763245478E-2</c:v>
                </c:pt>
                <c:pt idx="13">
                  <c:v>9.5278402095393441E-2</c:v>
                </c:pt>
                <c:pt idx="14">
                  <c:v>4.8118766955391697E-2</c:v>
                </c:pt>
                <c:pt idx="15">
                  <c:v>7.12883237645099E-2</c:v>
                </c:pt>
                <c:pt idx="16">
                  <c:v>0.13372572686316764</c:v>
                </c:pt>
                <c:pt idx="17">
                  <c:v>1.9400085222835865E-2</c:v>
                </c:pt>
                <c:pt idx="18">
                  <c:v>4.1722126851770326E-2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8-4939-B210-59410846E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9.10'!$Z$44:$Z$60</c:f>
              <c:numCache>
                <c:formatCode>#,##0</c:formatCode>
                <c:ptCount val="17"/>
                <c:pt idx="0">
                  <c:v>113</c:v>
                </c:pt>
                <c:pt idx="1">
                  <c:v>1481</c:v>
                </c:pt>
                <c:pt idx="2">
                  <c:v>2814</c:v>
                </c:pt>
                <c:pt idx="3">
                  <c:v>3606</c:v>
                </c:pt>
                <c:pt idx="4">
                  <c:v>4730</c:v>
                </c:pt>
                <c:pt idx="5">
                  <c:v>4285</c:v>
                </c:pt>
                <c:pt idx="6">
                  <c:v>3666</c:v>
                </c:pt>
                <c:pt idx="7">
                  <c:v>3405</c:v>
                </c:pt>
                <c:pt idx="8">
                  <c:v>3605</c:v>
                </c:pt>
                <c:pt idx="9">
                  <c:v>3654</c:v>
                </c:pt>
                <c:pt idx="10">
                  <c:v>3453</c:v>
                </c:pt>
                <c:pt idx="11">
                  <c:v>3042</c:v>
                </c:pt>
                <c:pt idx="12">
                  <c:v>1584</c:v>
                </c:pt>
                <c:pt idx="13">
                  <c:v>600</c:v>
                </c:pt>
                <c:pt idx="14">
                  <c:v>289</c:v>
                </c:pt>
                <c:pt idx="15">
                  <c:v>129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F-42FA-A0C7-14463A80A9EA}"/>
            </c:ext>
          </c:extLst>
        </c:ser>
        <c:ser>
          <c:idx val="1"/>
          <c:order val="1"/>
          <c:tx>
            <c:strRef>
              <c:f>'Table 9.10'!$S$62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9.10'!$Z$63:$Z$79</c:f>
              <c:numCache>
                <c:formatCode>#,##0</c:formatCode>
                <c:ptCount val="17"/>
                <c:pt idx="0">
                  <c:v>161</c:v>
                </c:pt>
                <c:pt idx="1">
                  <c:v>1667</c:v>
                </c:pt>
                <c:pt idx="2">
                  <c:v>2684</c:v>
                </c:pt>
                <c:pt idx="3">
                  <c:v>3407</c:v>
                </c:pt>
                <c:pt idx="4">
                  <c:v>4080</c:v>
                </c:pt>
                <c:pt idx="5">
                  <c:v>3709</c:v>
                </c:pt>
                <c:pt idx="6">
                  <c:v>3417</c:v>
                </c:pt>
                <c:pt idx="7">
                  <c:v>3501</c:v>
                </c:pt>
                <c:pt idx="8">
                  <c:v>3552</c:v>
                </c:pt>
                <c:pt idx="9">
                  <c:v>3842</c:v>
                </c:pt>
                <c:pt idx="10">
                  <c:v>3566</c:v>
                </c:pt>
                <c:pt idx="11">
                  <c:v>2813</c:v>
                </c:pt>
                <c:pt idx="12">
                  <c:v>1290</c:v>
                </c:pt>
                <c:pt idx="13">
                  <c:v>432</c:v>
                </c:pt>
                <c:pt idx="14">
                  <c:v>181</c:v>
                </c:pt>
                <c:pt idx="15">
                  <c:v>107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F-42FA-A0C7-14463A80A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9.10'!$Z$83:$Z$90</c:f>
              <c:numCache>
                <c:formatCode>#,##0</c:formatCode>
                <c:ptCount val="8"/>
                <c:pt idx="0">
                  <c:v>2161</c:v>
                </c:pt>
                <c:pt idx="1">
                  <c:v>2234</c:v>
                </c:pt>
                <c:pt idx="2">
                  <c:v>4740</c:v>
                </c:pt>
                <c:pt idx="3">
                  <c:v>1627</c:v>
                </c:pt>
                <c:pt idx="4">
                  <c:v>804</c:v>
                </c:pt>
                <c:pt idx="5">
                  <c:v>1397</c:v>
                </c:pt>
                <c:pt idx="6">
                  <c:v>3335</c:v>
                </c:pt>
                <c:pt idx="7">
                  <c:v>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2-4D24-B92A-2B182BB5F7FB}"/>
            </c:ext>
          </c:extLst>
        </c:ser>
        <c:ser>
          <c:idx val="1"/>
          <c:order val="1"/>
          <c:tx>
            <c:strRef>
              <c:f>'Table 9.10'!$S$92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9.10'!$Z$93:$Z$100</c:f>
              <c:numCache>
                <c:formatCode>#,##0</c:formatCode>
                <c:ptCount val="8"/>
                <c:pt idx="0">
                  <c:v>1597</c:v>
                </c:pt>
                <c:pt idx="1">
                  <c:v>4198</c:v>
                </c:pt>
                <c:pt idx="2">
                  <c:v>794</c:v>
                </c:pt>
                <c:pt idx="3">
                  <c:v>4812</c:v>
                </c:pt>
                <c:pt idx="4">
                  <c:v>3779</c:v>
                </c:pt>
                <c:pt idx="5">
                  <c:v>2709</c:v>
                </c:pt>
                <c:pt idx="6">
                  <c:v>292</c:v>
                </c:pt>
                <c:pt idx="7">
                  <c:v>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2-4D24-B92A-2B182BB5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7.xml"/><Relationship Id="rId3" Type="http://schemas.openxmlformats.org/officeDocument/2006/relationships/chart" Target="../charts/chart703.xml"/><Relationship Id="rId7" Type="http://schemas.openxmlformats.org/officeDocument/2006/relationships/chart" Target="../charts/chart706.xml"/><Relationship Id="rId2" Type="http://schemas.openxmlformats.org/officeDocument/2006/relationships/chart" Target="../charts/chart702.xml"/><Relationship Id="rId1" Type="http://schemas.openxmlformats.org/officeDocument/2006/relationships/chart" Target="../charts/chart701.xml"/><Relationship Id="rId6" Type="http://schemas.openxmlformats.org/officeDocument/2006/relationships/image" Target="../media/image1.png"/><Relationship Id="rId11" Type="http://schemas.openxmlformats.org/officeDocument/2006/relationships/chart" Target="../charts/chart710.xml"/><Relationship Id="rId5" Type="http://schemas.openxmlformats.org/officeDocument/2006/relationships/chart" Target="../charts/chart705.xml"/><Relationship Id="rId10" Type="http://schemas.openxmlformats.org/officeDocument/2006/relationships/chart" Target="../charts/chart709.xml"/><Relationship Id="rId4" Type="http://schemas.openxmlformats.org/officeDocument/2006/relationships/chart" Target="../charts/chart704.xml"/><Relationship Id="rId9" Type="http://schemas.openxmlformats.org/officeDocument/2006/relationships/chart" Target="../charts/chart708.xml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7.xml"/><Relationship Id="rId3" Type="http://schemas.openxmlformats.org/officeDocument/2006/relationships/chart" Target="../charts/chart713.xml"/><Relationship Id="rId7" Type="http://schemas.openxmlformats.org/officeDocument/2006/relationships/chart" Target="../charts/chart716.xml"/><Relationship Id="rId2" Type="http://schemas.openxmlformats.org/officeDocument/2006/relationships/chart" Target="../charts/chart712.xml"/><Relationship Id="rId1" Type="http://schemas.openxmlformats.org/officeDocument/2006/relationships/chart" Target="../charts/chart711.xml"/><Relationship Id="rId6" Type="http://schemas.openxmlformats.org/officeDocument/2006/relationships/image" Target="../media/image1.png"/><Relationship Id="rId11" Type="http://schemas.openxmlformats.org/officeDocument/2006/relationships/chart" Target="../charts/chart720.xml"/><Relationship Id="rId5" Type="http://schemas.openxmlformats.org/officeDocument/2006/relationships/chart" Target="../charts/chart715.xml"/><Relationship Id="rId10" Type="http://schemas.openxmlformats.org/officeDocument/2006/relationships/chart" Target="../charts/chart719.xml"/><Relationship Id="rId4" Type="http://schemas.openxmlformats.org/officeDocument/2006/relationships/chart" Target="../charts/chart714.xml"/><Relationship Id="rId9" Type="http://schemas.openxmlformats.org/officeDocument/2006/relationships/chart" Target="../charts/chart718.xml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7.xml"/><Relationship Id="rId3" Type="http://schemas.openxmlformats.org/officeDocument/2006/relationships/chart" Target="../charts/chart723.xml"/><Relationship Id="rId7" Type="http://schemas.openxmlformats.org/officeDocument/2006/relationships/chart" Target="../charts/chart726.xml"/><Relationship Id="rId2" Type="http://schemas.openxmlformats.org/officeDocument/2006/relationships/chart" Target="../charts/chart722.xml"/><Relationship Id="rId1" Type="http://schemas.openxmlformats.org/officeDocument/2006/relationships/chart" Target="../charts/chart721.xml"/><Relationship Id="rId6" Type="http://schemas.openxmlformats.org/officeDocument/2006/relationships/image" Target="../media/image1.png"/><Relationship Id="rId11" Type="http://schemas.openxmlformats.org/officeDocument/2006/relationships/chart" Target="../charts/chart730.xml"/><Relationship Id="rId5" Type="http://schemas.openxmlformats.org/officeDocument/2006/relationships/chart" Target="../charts/chart725.xml"/><Relationship Id="rId10" Type="http://schemas.openxmlformats.org/officeDocument/2006/relationships/chart" Target="../charts/chart729.xml"/><Relationship Id="rId4" Type="http://schemas.openxmlformats.org/officeDocument/2006/relationships/chart" Target="../charts/chart724.xml"/><Relationship Id="rId9" Type="http://schemas.openxmlformats.org/officeDocument/2006/relationships/chart" Target="../charts/chart728.xml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7.xml"/><Relationship Id="rId3" Type="http://schemas.openxmlformats.org/officeDocument/2006/relationships/chart" Target="../charts/chart733.xml"/><Relationship Id="rId7" Type="http://schemas.openxmlformats.org/officeDocument/2006/relationships/chart" Target="../charts/chart736.xml"/><Relationship Id="rId2" Type="http://schemas.openxmlformats.org/officeDocument/2006/relationships/chart" Target="../charts/chart732.xml"/><Relationship Id="rId1" Type="http://schemas.openxmlformats.org/officeDocument/2006/relationships/chart" Target="../charts/chart731.xml"/><Relationship Id="rId6" Type="http://schemas.openxmlformats.org/officeDocument/2006/relationships/image" Target="../media/image1.png"/><Relationship Id="rId11" Type="http://schemas.openxmlformats.org/officeDocument/2006/relationships/chart" Target="../charts/chart740.xml"/><Relationship Id="rId5" Type="http://schemas.openxmlformats.org/officeDocument/2006/relationships/chart" Target="../charts/chart735.xml"/><Relationship Id="rId10" Type="http://schemas.openxmlformats.org/officeDocument/2006/relationships/chart" Target="../charts/chart739.xml"/><Relationship Id="rId4" Type="http://schemas.openxmlformats.org/officeDocument/2006/relationships/chart" Target="../charts/chart734.xml"/><Relationship Id="rId9" Type="http://schemas.openxmlformats.org/officeDocument/2006/relationships/chart" Target="../charts/chart738.xml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7.xml"/><Relationship Id="rId3" Type="http://schemas.openxmlformats.org/officeDocument/2006/relationships/chart" Target="../charts/chart743.xml"/><Relationship Id="rId7" Type="http://schemas.openxmlformats.org/officeDocument/2006/relationships/chart" Target="../charts/chart746.xml"/><Relationship Id="rId2" Type="http://schemas.openxmlformats.org/officeDocument/2006/relationships/chart" Target="../charts/chart742.xml"/><Relationship Id="rId1" Type="http://schemas.openxmlformats.org/officeDocument/2006/relationships/chart" Target="../charts/chart741.xml"/><Relationship Id="rId6" Type="http://schemas.openxmlformats.org/officeDocument/2006/relationships/image" Target="../media/image1.png"/><Relationship Id="rId11" Type="http://schemas.openxmlformats.org/officeDocument/2006/relationships/chart" Target="../charts/chart750.xml"/><Relationship Id="rId5" Type="http://schemas.openxmlformats.org/officeDocument/2006/relationships/chart" Target="../charts/chart745.xml"/><Relationship Id="rId10" Type="http://schemas.openxmlformats.org/officeDocument/2006/relationships/chart" Target="../charts/chart749.xml"/><Relationship Id="rId4" Type="http://schemas.openxmlformats.org/officeDocument/2006/relationships/chart" Target="../charts/chart744.xml"/><Relationship Id="rId9" Type="http://schemas.openxmlformats.org/officeDocument/2006/relationships/chart" Target="../charts/chart748.xml"/></Relationships>
</file>

<file path=xl/drawings/_rels/drawing1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7.xml"/><Relationship Id="rId3" Type="http://schemas.openxmlformats.org/officeDocument/2006/relationships/chart" Target="../charts/chart753.xml"/><Relationship Id="rId7" Type="http://schemas.openxmlformats.org/officeDocument/2006/relationships/chart" Target="../charts/chart756.xml"/><Relationship Id="rId2" Type="http://schemas.openxmlformats.org/officeDocument/2006/relationships/chart" Target="../charts/chart752.xml"/><Relationship Id="rId1" Type="http://schemas.openxmlformats.org/officeDocument/2006/relationships/chart" Target="../charts/chart751.xml"/><Relationship Id="rId6" Type="http://schemas.openxmlformats.org/officeDocument/2006/relationships/image" Target="../media/image1.png"/><Relationship Id="rId11" Type="http://schemas.openxmlformats.org/officeDocument/2006/relationships/chart" Target="../charts/chart760.xml"/><Relationship Id="rId5" Type="http://schemas.openxmlformats.org/officeDocument/2006/relationships/chart" Target="../charts/chart755.xml"/><Relationship Id="rId10" Type="http://schemas.openxmlformats.org/officeDocument/2006/relationships/chart" Target="../charts/chart759.xml"/><Relationship Id="rId4" Type="http://schemas.openxmlformats.org/officeDocument/2006/relationships/chart" Target="../charts/chart754.xml"/><Relationship Id="rId9" Type="http://schemas.openxmlformats.org/officeDocument/2006/relationships/chart" Target="../charts/chart758.xml"/></Relationships>
</file>

<file path=xl/drawings/_rels/drawing1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7.xml"/><Relationship Id="rId3" Type="http://schemas.openxmlformats.org/officeDocument/2006/relationships/chart" Target="../charts/chart763.xml"/><Relationship Id="rId7" Type="http://schemas.openxmlformats.org/officeDocument/2006/relationships/chart" Target="../charts/chart766.xml"/><Relationship Id="rId2" Type="http://schemas.openxmlformats.org/officeDocument/2006/relationships/chart" Target="../charts/chart762.xml"/><Relationship Id="rId1" Type="http://schemas.openxmlformats.org/officeDocument/2006/relationships/chart" Target="../charts/chart761.xml"/><Relationship Id="rId6" Type="http://schemas.openxmlformats.org/officeDocument/2006/relationships/image" Target="../media/image1.png"/><Relationship Id="rId11" Type="http://schemas.openxmlformats.org/officeDocument/2006/relationships/chart" Target="../charts/chart770.xml"/><Relationship Id="rId5" Type="http://schemas.openxmlformats.org/officeDocument/2006/relationships/chart" Target="../charts/chart765.xml"/><Relationship Id="rId10" Type="http://schemas.openxmlformats.org/officeDocument/2006/relationships/chart" Target="../charts/chart769.xml"/><Relationship Id="rId4" Type="http://schemas.openxmlformats.org/officeDocument/2006/relationships/chart" Target="../charts/chart764.xml"/><Relationship Id="rId9" Type="http://schemas.openxmlformats.org/officeDocument/2006/relationships/chart" Target="../charts/chart768.xml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7.xml"/><Relationship Id="rId3" Type="http://schemas.openxmlformats.org/officeDocument/2006/relationships/chart" Target="../charts/chart773.xml"/><Relationship Id="rId7" Type="http://schemas.openxmlformats.org/officeDocument/2006/relationships/chart" Target="../charts/chart776.xml"/><Relationship Id="rId2" Type="http://schemas.openxmlformats.org/officeDocument/2006/relationships/chart" Target="../charts/chart772.xml"/><Relationship Id="rId1" Type="http://schemas.openxmlformats.org/officeDocument/2006/relationships/chart" Target="../charts/chart771.xml"/><Relationship Id="rId6" Type="http://schemas.openxmlformats.org/officeDocument/2006/relationships/image" Target="../media/image1.png"/><Relationship Id="rId11" Type="http://schemas.openxmlformats.org/officeDocument/2006/relationships/chart" Target="../charts/chart780.xml"/><Relationship Id="rId5" Type="http://schemas.openxmlformats.org/officeDocument/2006/relationships/chart" Target="../charts/chart775.xml"/><Relationship Id="rId10" Type="http://schemas.openxmlformats.org/officeDocument/2006/relationships/chart" Target="../charts/chart779.xml"/><Relationship Id="rId4" Type="http://schemas.openxmlformats.org/officeDocument/2006/relationships/chart" Target="../charts/chart774.xml"/><Relationship Id="rId9" Type="http://schemas.openxmlformats.org/officeDocument/2006/relationships/chart" Target="../charts/chart77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D62B1E-55BC-44CC-807B-23D14253C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E2FC64-8208-4995-A5E0-0BE9C70CE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423FBF-F5FC-4E0E-A900-67A584827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864CBC9-2B60-413F-B6E3-3881E801F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35EF1DE-18C3-468B-B4C2-7003863FC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91A96C-13D0-4CE2-AB60-A7EEF7C61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EF976A-C99E-4F07-94F8-9A4010B68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9641FA4-8F91-4BCB-9609-DDA58878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AEBC48A-B913-421D-92B9-2CB123146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268F07B-D537-4F8B-AB3D-DFD72C20C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0A85D32-2241-4F5F-A17B-2DFCBF4E4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4C1567-9FBF-48A5-9E3B-0BC40A4E1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26F0F6-1338-4246-B124-639C03A6C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62E0B2-8EA1-400E-ADF4-CBD8EF638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3E9C24-4696-4645-87E7-B72B03F46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6803D0-126F-4D26-95FD-A1CF9A415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7E82E2-AFA2-4521-8854-F19CE2319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DB6CF10-B54E-43DE-B6F3-AC20A079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F22500-19A5-4197-8B1C-C93FB3015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527B99-3879-4DE1-9DDD-734B930FD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E4B7FF5-E965-4851-9130-202B3FBFA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AB63E33-708E-4C9F-9B1F-7B6D60DD5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E0639F0-2F8C-4C1B-983C-94F2B7761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C0D1A6-1948-4EF8-AD8B-D5C5FE2EE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0CDE08-4EB2-47AD-8530-034BB273F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591C55-BEC9-4728-8329-4E63F7ABC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3AF9D3-2A90-46F5-869D-52D035B94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EA274B5-E1DF-4F3E-AE5C-76C9A0681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CEC7442-79B0-4476-B275-341FFC108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70D089-8D18-4C5C-A14B-D84F792A3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EB244F4-EB4D-43C6-A4BA-CF9AA2102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364975-76B4-4D65-9F0C-7742A28F1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6A9564D-E28B-46B3-A23E-FD8B97DFB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32FA2C-65E6-4C3B-AF41-820826C30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3E48BD-6C0A-4456-B959-868E1AA96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E1B2AD-8BC6-4A5F-830A-63C96C8DC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D56CFA-5EEF-4A60-BF7E-F702DDB55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366BB1F-5320-4F15-8914-71EA05210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F5D14A3-BF58-450B-8AC3-5CA3763F3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23FFAB0-2A9A-4DB7-A8F2-B9722F97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22E85A5-D5A4-41CD-98B9-C0DD2053C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C01CDB1-CC34-4323-9061-D05DFA967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40448EC-F3BE-4EB1-8BCE-48FA1B232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8662EC7-230D-4E3D-B7E0-A4A0A8CB9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001496A-0AE9-4327-B4A0-FCAB51FED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315B6C-95D8-41D5-A7E0-CB8514147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1FF281-39CB-424F-A160-146ACD2EC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82FEF1D-2B1D-4DCB-9FDA-A65B03D53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72F96B-9159-4CD9-AA04-9D6C7C67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1BF8DE-C26F-46D3-8BD6-523BD084E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EDA7A6-E856-4E9F-B6AF-890F32ECA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A78DCED-43C4-4F1F-BEF6-D1408784D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34DFB3F-B51D-4720-BD73-E493F2ED1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F6DF51-2EFB-4C11-B76A-48ADD11A6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EAD2CD6-A20F-4BBA-B890-E69AE98CC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EBE7F33-6C3F-47D7-8D51-91425230B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7A511B-2DDE-4286-9BC4-B3C5D42B0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805C79-7615-47F7-946C-2AC9AD1C2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5662BC-5637-43E6-B363-5FAB6FEE9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D8338C-0FA8-4843-B0BC-4F291C855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4EDF93-0ED9-4D04-9013-C705254E0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6B0EB30-EFBF-4D29-9F87-CEA1345C4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B9309CF-8F96-4D91-B406-D8507956C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38D697D-4CB6-40C3-A314-DB80A3B84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0659141-269D-4B93-8D0A-6E409EAF7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62964F8-4BF5-4D97-8ECD-923104A25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576B5D-5D18-46E3-9779-3ACBC8A36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1954BD-B006-4EC1-B90E-8713CA971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E05FB4-E6C9-4A04-8E3F-9C2DA9D7E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5E58BE-F426-407E-96A5-25CAE7F9D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D2DF31-71B7-4A25-9363-C3E91CF2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442DFC-C9D5-4625-BEC6-2198A674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249CCFB-C1BF-4F4E-9AD8-16EC50470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C4130DC-E559-41ED-891F-4C18E044D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A83EB7B-E1D3-40F9-83E1-10305A4FF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4F62058-DD11-4F32-BE3C-E112250C3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7840F0-CEBD-4183-8068-BFEDB231B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2861BF9-44BB-4EB0-9033-210D3277C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09E49D-1441-4EF0-A9F3-DEF55A044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DBEEB4-B27D-425B-B68B-0061AD3D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338FDF-95BC-4AF8-B43A-0843334D9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E4A504-C36A-42C1-9C27-1BAC07C4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F1836CF-7B97-491F-BF6A-CB89EDE5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244B69-36F2-40EC-A73A-621C2E6F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C4D7605-D1E2-4CCC-B50C-0C11DAE85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C761052-6428-4518-8DD0-747A4BE3D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63BB8F-7C65-40F2-B712-54DBDC9D3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E4A59CA-F391-4495-81DC-590DA621D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61691F0-13E6-4B07-AB35-8C6534F9D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2665BC-18DB-46FB-9BAE-BA228C03A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314026-FFCD-43D1-9A41-93FC5BF5C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16723E-4656-45BE-BE0A-A57CC3E71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A18E4C-3807-4211-9553-436152E71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933B6E-E1CA-4753-81FD-8CBE8F79F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61B5EBE-AC63-4B3D-8C08-D6162DBF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710150-FDD5-4984-AC9B-0C89D7016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02BD49-0C6E-4553-93F4-F5174CDB0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4700CDA-830B-425D-BD85-88A907D6B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0251AA-CBA5-4470-B05E-F571C03FE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E11FDD7-5C48-4359-A918-3898C1016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34ADA1-9846-43BF-BE1C-299F12C81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65F731-F90A-496A-830C-B00B057B7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352D590-4EE0-48AE-ABA7-344D05520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BACDCE-54C5-4456-BFF2-9431CFC01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C51ECA-6DFE-42FD-B2FD-59FB347A0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49583D-A7DA-497A-B5CB-8287F45E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DA03B4-62CF-4726-9FF3-AB2D0C5F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A63540-166C-4213-A9A2-F5317F316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51D8F2-9C5A-4940-8585-702B56282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ADDCF83-C3BB-44DF-A533-C1B5FD2B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1075C39-D30E-4F8A-8130-78504181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0ADDB0-B99E-4275-B025-6E3AE5953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EBB4D7-447A-4B80-A641-9E0B77299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487BF6-0A5C-4DBB-AC72-5B43E027E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428A217-FFAA-4331-A9B2-20C36BD59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332751-76A4-4EE9-9D31-9F85A00D0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D7739C-BFCE-4BB2-AC56-F5B8C5D1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414F7C-898F-4CB1-98E1-DAF2F6EB9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38D085D-949F-43EB-A0AD-8D59EE53B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56337F2-D6E4-4A4A-A711-052F87743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099A2FF-931F-4631-A157-39AF07179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9CCEBDD-8581-4BAB-B0A8-2AE1AAEDB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1CBDAF-9969-4DBE-9921-0271BF863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E091EC-6AA0-4C5B-BF1F-5CFF8A2F6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B30E5B-94FB-435A-B78F-E12EE4C83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DE085B-FC9A-45D8-B91F-55E460434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5375132-ABC1-4D11-8FAE-27EA1542A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88A642-266E-4E74-A570-387166B3A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F665135-10C5-47F6-8E18-C0E1130D4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37F173D-9DBE-47B6-91A5-BEEEC712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431A1F9-F0A2-4E8E-96BB-477CAB7D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A6BCA8A-1789-430E-A5FA-CE393FFC1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0A8EB02-A28E-4ED4-BB84-3B100D044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6C063A-2353-44F2-9241-49AB15803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E1BE2A-3D92-4CCF-9058-6C8A2D5FE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F2DB6E9-54A4-4C52-BE5C-0EA8957F2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E9CAEC4-EB19-4A05-9446-FA3BD7D18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A5D2C7A-E3D3-4FC3-A961-87745E72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8D28EF-6A5D-41A5-A3C6-37B9816D0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F85CAD-F898-457C-82D9-875956B8F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1953DA7-68A3-449C-A201-DBBE64E55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C10D0BB-16C9-487C-97A9-B2D7C3988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49FFDDB-9780-40B3-A722-E1BADD8E2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151DE9-87AF-489B-A66C-0BC231033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1A45A0-0BBC-4912-B896-652A509BE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0861BE-7D0C-4060-B703-0B5EA4E79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D5FB8C-3D2E-4547-8022-41ABB1D19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B821A6-B819-4166-BD14-CFE0F356D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3946522-C071-4708-A300-C5DE4CE36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D4370EA-3D57-4DA4-AA22-BF8E2D762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D55D52C-1EA0-4535-978C-A5056E06A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F64D941-642E-4ED8-AA39-D8B88DAC2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ED7B0E-C271-4C42-A11D-0503BCAE3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7387A1D-6AEA-4243-BC51-5D65E36B4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28C82DA-7117-4168-89BA-7C6292A43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1CCEAE-FDE0-40CB-A389-B03DFC12F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C6AD32-985A-4FFB-8FD3-4B3B5724B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D7B0E7-4F39-41FB-B6E0-51C318CE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D6BE0F-27FE-4A74-8B94-49F443789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12EBB7B-C1DE-46DC-A5F6-308501D3B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12C054-86AA-4046-9A46-E3A3AE209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53FD7F3-298A-4CBD-A45C-86AD11E6C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38104F7-8743-4193-B863-375E42C47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182171C-4619-4028-8009-E93EBD9E1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89C73E3-69A6-4BDE-93EF-A61DCB863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FD08B77-357E-4CEF-990E-483F439AF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172B39-7694-4D5F-8FD1-0E16817DD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1E9666-1A98-4D30-A3A4-D999213CE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A85B7C-9FE1-462A-A128-E021B6021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56884A-EC05-4949-8E1C-F71A31D53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D9D0A54-F7AE-4101-8890-3060C1B6C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47613C-45E6-463E-98B5-1D481E4EC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76114D0-0CCF-49EC-87E8-87939B798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018A655-AB16-4E4D-B56B-E40DC90C4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94B0FB1-A7EA-4ED3-835C-710676E38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8DB2AA9-D914-4230-899E-B5E308B04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AB54FC-08C0-4FAC-83B6-C7FADC1F2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CC1E21-803C-4B5A-8984-DEEA4B546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344419-6E54-4BFC-A226-C08CCCDCC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6A5575-C274-4834-9DA9-F06D7D544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DDFDCD-3BA2-4CF5-89E0-6D78FA054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0B4F112-D9AF-40AB-AEFE-722B4122C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BD4496-0111-4A89-910E-F49981E9F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DACACA6-8A76-47A5-8DFD-E1AC1654D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043A7CB-9F10-453F-991C-209011BCD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58458DC-8B75-455E-A801-CC3ABE5B8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92C89ED-0FA6-4E6F-B9E2-48C452DD6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E998A45-51B7-45B6-A330-A9FF39756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DB5084-C59B-44FA-AAED-CF27BCC6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E03E8E-904C-48B5-ADE3-693CDF86B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5A8A15-519B-44DE-8684-5D340E96C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F48FA1-6485-43BF-89A5-608D2D545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CAD1E1B-545E-422F-8FA6-36C56C77A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C901DDB-1C5F-49E2-B873-5AACE7CD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E60A92-5831-4A49-909D-9CA79BE48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E276C11-2FDF-4AAB-8FC7-4B8E10A8F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90ED9D-60AB-441C-AD3C-FC5AC0DDB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66FB30A-7734-4A59-8C6E-449BB81C7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6F7F360-B9C1-4D43-B1B6-7B627E05B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E3F12F-704A-4B56-A65C-759613A39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C4B086-18A1-41F8-A9CD-457370E30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D2B2429-CB28-4071-AC77-45D7EF9B5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C027E0-CFE0-4E1E-8059-E5A4B27DB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E35B05B-6967-4887-B91C-408C31603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B26D23-ECC9-4446-B707-0118050F9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4F800A9-888E-47C3-A4BE-328CC32C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38F612-6A4E-4402-A16B-FD41C0474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844CB45-378D-498E-9D47-01E2D7C17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D16D307-AFB9-4D46-BC4E-F1E8AD123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B64284-38A4-4C5C-A20E-C3C981A72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0ADF59-71C0-40CB-9054-B7FA4BB0E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9D1BC0-4050-4948-B6F7-FB0A8B7D2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74AB095-1A41-40AF-B814-779E3F74F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8B0FE-A2AA-4126-9CF0-CE3756653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53809B-6956-48D8-A3A3-16338D9BC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B73F71-0370-432A-9EAE-9EEC03D32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6587903-DF41-4923-B318-93686DBBD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3955317-5A4B-40B1-9038-F80EFA1A5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9709E24-8E36-4B8C-A8FA-6D5865737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D6BC94-1EAF-4502-B7C7-2B295A4DB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E61321A-BE20-4B60-B10D-0971DA262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403B06-0E88-4EC4-BE64-36D515360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6A71DC-FC64-4DC1-883B-B5714AAA9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1856ACD-43EC-4EF6-8E38-9FE93D2D9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814C95-639E-4E90-A940-BFEBD1C79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C7F4FAF-F1E2-43CE-A9E6-197BD42D7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8867F0-20F8-41E9-8AE1-88FEE5803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D4C153B-7D2C-4EE9-940C-D5367AE58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5EFF2C3-03DF-4F58-A78C-CFB51A0D0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FB24CCC-925C-42C6-9B39-4D8923AAA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081D630-9667-4A80-87AC-A4CF65B99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545550-7DDF-40A5-8C64-AC4F74CF0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9EF7E7-2251-4701-87F2-4F2E0428C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D63111-1684-4AB1-A91A-74205020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24EDDE-EC7D-4176-AB63-CE4720846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3F42C0-E552-4DFD-BDC0-468CF953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BEAA575-4029-4C74-87AE-B3E4CCA3C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7FCADD-222E-4BD0-B1A4-2EBD49A7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CD79A5F-3E0F-467A-9FF8-DDD342BDB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3132DE9-7060-4E62-9D90-17B6BB282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6CB834B-9170-4547-9DAF-3CEEB25D7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2BC0194-F104-460E-A7CC-EDA5B1322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91D4F8-C57B-4B20-80BD-AF6E256FF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4C13D3-CD4B-41E1-9F79-3687151F8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FF90150-B56B-4A9C-9E4F-39FF83D04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38EA63-E35C-45D5-ABC6-BB407B3AB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FC426B-C947-4680-B884-660D5784C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7FF4EF-F041-4E8B-A18A-FCD54E5A3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C2BC6F-25E4-4149-80CA-00D8682C4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C1C274E-3325-4107-AB6E-AAEA59EBC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5F46A51-9456-4B26-8D49-1C037A87D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3008AC9-3477-4A96-8A7A-268040C71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13F609D-C4A0-473F-BB5D-23FEC04C7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7E5CA01-271E-49AA-8544-7C87DE51C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0C05CB-12B4-4BD5-9557-8C952DF92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AAB6DF-245D-46B1-8815-E90652924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C2BA72-B08F-489C-8F41-A1AA2CA0F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50D7F51-1E6A-4386-80D8-F00A6ECCF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BFC092-7034-4E61-AA99-1E53985A3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EFCE390-15D7-4AD8-8678-1562FD281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C3DA35-FA16-4CAB-8507-1306FAC22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C485C13-3FE8-4E28-BB7D-CBD553A5F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6549204-DC7F-4854-B1AC-63BDC4CEE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885067-6561-408A-8FF7-FF71816D7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E2C6C6-C31D-4556-92B8-19454307A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5713BA-4455-426D-BDC5-CA1C3BBA7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3F3D1B-B623-4FD6-87D3-094EA4E5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9EAB19-8AA5-4F61-8A14-5B835F77B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D0929BC-9544-48B1-B98C-F397032C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0791FC6-E586-4874-A397-C925331CF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CB0D9B-F01C-4B17-BA73-7D4D3635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2AD529-6F1D-40E1-8ECD-B9622F9EA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FE52735-FE2A-4DF0-AB22-E0D617DE0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49282E4-F649-4ED5-AE5A-C128580B7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549C074-380E-4B0E-8FB8-C5CBDC9F6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477289-D66B-472A-BAB5-CF0CEF512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236D29-2F87-4908-98F1-7BE2D9181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D7EBAF-EFBE-487F-9772-EFD9525C7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770831-2A32-4A43-B852-5D48F7D8B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6E33DA-82A9-4C10-A88E-FF6BD7C01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94634B8-6D6A-4484-8971-DBF660302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0419F05-491E-4BD4-A6BE-4431B3CB7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48BC267-B9C2-4661-9226-261E61A07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B6E87A-B26D-4849-9BA5-7B4492936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CE84396-44FB-45BD-9AF6-E3D4FB9EF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D378A6-CD34-451A-AFB4-299ADAF9E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2B3CF5F-CB3E-4F15-8C3B-B5EE08803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0EC16E-2451-4C88-BB43-957B98A98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648C529-B1C7-4158-B1C9-449603722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B5073C-9589-4ABE-B521-92ADA2717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873F4E-7087-43F9-840E-E32BECFAB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5D90B4A-E5D7-4EC8-BE53-16BFE6FBA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5A066EA-93D8-4C96-BDF0-8A034F061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8BA67FC-D8D1-400D-A532-FCB65E118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A723693-BC84-41E9-88AB-886B6E6D0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E2513D0-67B0-42F5-9CAC-C358E82CD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9C1F4E8-561E-40E6-93DB-DBA53B5F6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F103B88-ADBB-4A98-9720-42100FF52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0C7924-5FAC-48C3-AE9E-9493EBAF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60762A-4EBB-448D-8056-F9AE4A9C3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5FDB3E-A6E8-4244-9625-54B48F45B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9AC573-A755-446E-92EC-997E9A3CD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CB3B83-AB0C-4D5F-93E8-6EC77DFA9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964DC9-03D8-46B5-A02F-5E68A1A87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3340BF8-A5C3-42DE-A1D7-791F8BD2F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B227959-B482-4B0D-A0A0-4B745DFE3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B69EAC3-8968-49EF-9E82-314473C44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3D26C3F-6EF5-42F7-A27C-11A4A3E58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23E80D4-9E4C-4903-9991-53ECFB459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7C8552-5D01-459E-9C84-FF9CF32DD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B56F8E-E321-4DE7-9428-90D307633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7B1BE3-E792-4CB3-9D7D-F878E96BB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A00C534-60C0-4164-882B-26E633EFF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BD1AE5-2949-4737-9C54-A582A0605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5DF43F-C0A3-470D-8281-63C13CDE7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FDF6B55-B053-4493-AA7A-85D72E668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3FCA99C-3928-419C-9100-58F08536E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378A75-5B17-4275-B683-5135B218B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59BADDA-2A59-4B44-953D-284CD248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EF320B4-A8A3-4211-8FC3-CCAAEAD2C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FE9C99-F747-45C7-8686-12C5B1EE6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D86D9-E817-4AF3-9997-160CAA1B9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CB970D-E06E-49E2-AB8E-A9BEF1868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C5C0B9-7380-4279-853B-D2DE991E0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EECA2B-5F13-42CE-BF14-E392508DF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433E83C-C238-4507-A902-610D6FC5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A3E0D63-EC03-43A5-9873-BD02D61AE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CA3B6B4-8CF3-4CAD-A982-40C326448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97064D-72DF-4545-8EA6-62B658F65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D075BF7-492A-464C-977A-233F17A41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8A2458-1F76-4513-9534-212F9B782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C0FB22-9EE5-40F2-BDE3-6B2E2DAFF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44FD0B-9112-414A-B3DE-6945891E0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B6537C-BA8D-4241-8EC5-F69570C6B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BC539C-14B0-4D85-B524-467F88A5F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A848A44-573F-4F7D-8D25-BD52FF750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9DD8D24-9B31-41E8-9FE1-ACEBC285E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96A487-6D2C-48AD-B0B3-52D218163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01F5662-7177-46B1-A660-ADBB4745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E2DC023-29DE-44AF-BC71-7AFBC23CB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EF0A3BB-4DFB-42AC-9187-B0AA3FB6A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767B15-6CA4-4033-AC33-38F95B5EE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64172-8F85-44AC-8ADF-490402AE0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08DA0A-B273-4F3B-BEEC-D90E8CA79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CCAE53-2365-4BD3-8B21-909DA6B8A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018A5B-113B-4C4D-8F39-AAB149C83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6B6789-9537-4E2B-9142-6753814E7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A4D4608-7969-436F-ABA1-B13FA5A77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8654FB-C38D-4D74-94D6-E87178A1D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BB639D2-9562-4C25-B60A-87D26BB79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1272055-9FC4-461C-B8C3-FEAF92C77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E127536-69A7-4025-BD37-0585CAA1B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2884CB-1CEB-4B0F-A537-51F8C2AD1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CF1C1-72DA-450A-9D97-880022E93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91CE56-DA82-445B-8A61-D1D2F0D38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63E329-ECF3-4C71-BFE9-097E3B75D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EAC7C3-8CE1-472D-AC16-1744FA9F0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B1CE8E2-6BC8-4D35-B434-7C24013DE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716144-B25B-4719-9131-AE682CBF7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87A11DA-6C4A-4B63-9178-1EE6E14C5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8ED970-EBE7-4D36-9336-26A7D880F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AD0EAD-E61A-43EB-9D9A-B89DDF808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E074A90-7431-42A2-A0F7-4313C06A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57ECE09-86A9-436A-B271-60AB7F729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F693F6-F4B2-4F2A-8F4C-76BF1BB66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2A90EB-D88E-4307-9314-88E817488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D335BE-B2FA-427D-A491-9E93BF86B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90F028-34C1-49B9-91E2-91AEC62C5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06809D-FC39-4530-99DB-CC9314E1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2178A67-C472-4FFD-AAF7-DBE7B3AE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D9E3FC-3C61-4141-B049-E48EBCD21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932B08-3A24-4075-A91B-C0B84A98D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65EAF65-F73D-4007-A6E4-AE5B1EFEE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DDCD29A-5984-4E04-8BAD-F00A70CCB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7BF01C1-E7ED-4D09-925C-A2E6CDAF2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7E4449-CDDE-4830-B681-17161E401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977608-0502-4ABE-8D71-0973E1C5D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E3E288-E6E3-4712-B8BF-8DC96F992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D14CF9-78A8-444E-BDF4-2AD46DDD1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B5E063-C332-4100-A8E6-F6D591875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173BC8-EEEB-4970-BB60-778969DFB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00F9B53-08D8-4B13-BBE4-48FB4DED1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87A93DA-639E-458D-99A0-793FDA6D7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B494FA-3083-44CC-9BD5-83A63A777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FA205C4-36B2-4EEA-B883-EB66C9605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7756010-B1BA-40CE-8851-5D24A6182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7FD1B3-AF1E-4576-BCE5-DE5AAECED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4883FC-2024-47EB-BFC1-539AB452B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1A4C4D-E952-45D1-95B7-EA8928B1F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C48830-1D53-4486-B927-AB9D46BF0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D8452E1-65ED-49AF-9229-8E8108754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546146-96E0-4C0F-9E46-02AA73FD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BD1095-6A3F-4155-B79F-1A01F04C1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263E5D5-3E3F-426D-9D91-B13A4E402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C50C2EE-7A59-49EF-88CD-2A0FC49A9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BCCB7D4-92FB-4090-8DE7-97B7B2185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DA06671-C64C-45C5-896E-1D2A16C1D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C75997-47A9-43A9-B96D-0BBF5A2D4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DFC9FA-5626-49D5-9E55-A111604CD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821300-6CEB-40B4-8A6E-67E3625A7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C637DC-AEE8-419F-8C34-1A9C72E9D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FB842AE-E055-4D14-88C6-C205ED71C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944E1B-7F7D-42F0-BC25-8D1A5A49F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C19C56D-105F-4C94-B38E-0E818CD2A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B4384A-2ED4-493F-BC95-9C55FAEC1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5B660CA-DF37-403B-8588-CD631C29D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A2CD016-DC06-4753-A67E-27D6E69DD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04E4892-9261-492F-A140-6AAC94E60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8067A1-BD80-450A-89F5-1CC6F5475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77BFD0-C19A-4A73-9BA8-B01F2E515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6202F6-3C30-4FA2-B7AE-F180FCC46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E619B8-7CF2-4EEA-ABBF-508365144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1D0C43-53EE-4855-B2E2-04157ADDA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516E78-2200-4A71-A44F-D0B0FC62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4B339B-13E3-4654-9475-0BDB7F47D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2AF7CA-6651-4F02-9FE2-DA5462373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7A90B73-381F-4B1A-BEE8-CC9AD2DC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C63892A-473D-45E4-AD2D-98D7DC9FA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8FA58F4-8878-4565-8F94-2BF7D2603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FE8474-297E-468D-8F25-12D87CD7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EF29AE-AB92-4EC4-A802-2171DB2DE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4FB7C6-614D-4A77-B97C-00E336102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30EB73-C48B-4648-9FE0-74C8B6BC3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3D9CBB-AA5D-4BAE-858E-211323401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A50EA78-C002-4305-82F6-AE61CCB6F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182016E-EF67-41B8-9CD9-E006EAEAD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1C8B37-B816-408E-8F4E-CAE89BC0F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3D07A8-1630-4F48-85FD-397868692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6F6F511-AFC6-4201-96C3-7DE39AD1D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2E4D458-344E-4DA9-8C5E-DCEFE273D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2C6E90-8D58-420A-B4D4-F108BD464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B8BF4C-08A0-40C4-B9FC-2C0CD4314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0A9973-6678-4249-ADCF-03683FF2B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AB32E95-A8B4-4599-A738-CF6128E81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F4F985-0369-4E02-B323-B1C3956D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6BEA8A-0DC3-44B4-A931-7446823B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69234FF-8820-46E8-B1DF-14A4C3AF5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3E019E4-807E-471E-B752-F81359EF8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71A72E9-4A39-45BE-9E42-CF9053D0F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0001F6B-1529-4EF5-AE12-639CC17A9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DF30531-900B-4919-A47B-1F652064E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755F0A-6302-4B1A-97F5-4FF179AEC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8E0DB5-9FD7-4D59-96A0-A2E76B331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C755B2-F910-4C41-B71F-45A885ECD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343DFB-8E78-48C2-952F-710E50851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3532BC6-D203-4512-948C-F2C8EDFD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AD80BA-04CE-488E-993D-EC35B71D3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E24EB0-6724-45FB-A672-9D3496FF8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E4E88BF-D324-4ACA-BBA1-3EB6E8C3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5DB1D0-3106-440B-9C3E-AF81A83EE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4F565B4-FE0C-4839-9D6C-D9DFC8188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2571BD-970B-4B5D-AB17-19ACD0EC9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0BE4F5-15A4-490F-B0B0-32F354B1F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7DB657-838B-4E14-BE79-DD633F0EB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0135CA-AFAF-4764-A18B-124FB4499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8F71EF-31DC-4428-B789-75155775F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BD8E58C-D63F-4D83-81C6-E73A866A5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96A491-C40A-4228-B3B1-4EC857F26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0B64CA-4642-4FD6-87F4-EA4738C92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3A4A975-3183-4D68-880C-5648D78AE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10EA9C-CB50-4A1C-862F-C1E9AA5B4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E670DA5-8B2A-4843-8681-0B074BF0D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D81D48C-F37C-455E-83B3-DA1BB5DD2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AE2803-522D-4FF8-A998-C8B51803D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C88AF1-C841-4B6B-B6F9-1ECD74943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3A3DDA-DB6A-4128-A08E-967BC51D0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F32922-B559-45DF-8316-FEBBF5D9D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D0B580-AFF3-4D74-B54B-23B96979A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05A90B-D864-4F6F-93F3-9D3E77B88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53CD80-901F-4260-A955-E03CA9BB9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3246AEC-8C2E-4E01-B13A-02F7DA924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A6C2544-C468-4D87-9FE1-5E5AE1946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AD8186B-CE6D-4E94-AB4C-A30C7EE5E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740C6AF-81D4-49EA-957B-F4C7FF449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44D607-8C6B-44EC-953D-376A637AB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270239-1BB1-4226-AB2D-7985A5D98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042182-BF2E-47F5-ABCD-47D7D8FC4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4B19BD-E597-4EAE-B7CE-7E527ADF1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CBE52BE-E75F-486C-B9A2-772CEC9C5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7EB166-073F-4D7D-A2B1-52ADFAFF5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F3165DF-049B-4CBB-8DCA-134D48A22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297CC5C-6319-47C7-8086-1136BF54E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DB9AABE-3306-4748-BC81-3F485D50E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11535FA-7711-4587-B5F8-2A1D0EC23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999073F-99C1-463D-A880-42EBDADF9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4EFF3B-0B06-4989-A23F-8AD45650F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A51E46-468D-4BC8-AA97-B9E4E1364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33855B-D810-4687-AF7A-4BA0983C7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4D8625-9CC8-4FC2-B82E-DB9C645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E89412-3A6D-438A-9CB4-9C36AA532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229914-6466-439B-B0F5-2D2A81678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E739E6E-7CA7-481C-A9A0-2E9F21CC2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5C1E233-C85E-4496-8876-1352BD0E6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4F4A38B-B121-4FAF-B601-EEDF0A66B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E09A27-2D89-499B-B0C3-7C0F62B8E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4FB6D98-D9BD-431F-B8D4-72AAAD0E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39525A-40C4-4505-B9C5-DB86373C0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04F1F4-9B45-4F04-9837-949420245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B6EA3A-7131-468D-BA1A-6EC60036A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C98F7B-BE8A-4B46-B080-076B69AAC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5B8F076-706C-4113-9C2B-584CFBEBF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534D38-DF82-4CBC-B322-E3543417F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E86A636-CD24-456C-891F-7DBC91A3A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6DB3800-5722-40A4-9EE7-7F3230573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F8BF68-53D6-4A6F-8A6F-DBCC76819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C5D0182-CC86-4811-BD99-1EBE77FD1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24E24A-4542-4EE0-8D4B-D0569D241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D2A131-C484-48D1-82DD-D1B970612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AB937B-258F-4AB7-A604-6DEAA5F3C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C1C8E6-6564-43F7-BC87-7E4A2F5A2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60F7AF-178A-4F04-8BD1-41F1CB92F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27F069-D7C3-46C0-AFD9-2DB624BB9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0BB4FF-D061-4548-A4BD-6CEE5EA0A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BB9694-D68B-4607-9F80-DA04D6731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E625EE0-E29F-4B8B-BB62-30D92FEED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E7710F-5552-494D-B481-29A4093E1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CDAA00B-9AA7-4112-947D-3558ABD5E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026D568-B976-4191-A91F-F5D93850B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EF214D-5DDD-407E-BD6A-2DB1BECA6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4EC4BF4-57A3-49E0-B9DD-83F41CC33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655C0E4-2D3B-4FAE-98C2-12EE1A574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1ED410-9689-402E-89E9-7F0F29C9F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DD0C3C-C34A-4DA9-AF45-FEFFE3E25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3347FB-20FF-4C1E-BEF9-22C4135A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DE322B0-D544-4A32-B664-88C2B61D6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9EE64CC-8B22-465B-BDD2-C282CFF8F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39B9553-C04F-4A6F-AECB-00EB22C66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E8AE27-6A3B-4C4C-BD11-0FE2D407E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6C8FB4-CEE7-400C-9E9A-57F035639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46F092-3104-4B11-B3BB-2B339C87E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B6924C-9E7F-4A7A-B38B-C185F9400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8534A1-B363-48EE-B86D-09D9B5313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860A93-9F37-42F7-BE75-C69912D4E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99B7BB-5B3C-4B10-9D65-917E2B2A5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8B94F3-D3AC-4333-81FE-C7A6280C8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47DC81-4055-44B9-BE2C-080817328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CE9992-6931-4F36-ADC9-27B56E02D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D4DFB81-5380-401C-81EE-C5DA3AAAE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AA245AB-E868-4296-88C1-7447468F6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4C6770-7107-427A-BAC9-AC325E22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8BFB36-3491-4494-81BB-130F512E5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FAA46F-705F-4233-A0E1-306B61026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802B09-905D-48FB-AF9F-712B90216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BB2959-3395-4E59-9086-0D2E0729F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24B29A0-A7FE-497A-B231-DEDD7CE66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8D9FACA-B8AB-4C3C-919D-E704E0F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51B6B28-FD96-4300-8232-216B7F69D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51A1D1B-49CE-4C75-986B-E853FBC27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9CA64D8-5E45-40AA-8319-5C4D137E4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1888791-10C8-4561-A91B-7900CDCA2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4382C9-5417-49D0-BCE1-34A849DA3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9668F9-8137-4CA3-940F-8A7B2A54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F85F6B-1DD8-4F4E-B318-0382FDA0C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E4E192-839B-45F6-B1BE-B7288F619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10D8AFA-F006-41E6-9B69-5D40C224B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E80FA9-228C-4BA2-8822-807B2A2C4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52990D-632C-463D-A0E8-43ED3C7B7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33B2344-1804-4795-8279-B9C52187E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8E02D22-28A2-483F-B062-E0DC10BFA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8E34E34-71CA-49F4-B30E-5013CA1F5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8223364-5B23-4044-8179-6750AB45F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0444762-3B89-4BBD-AC95-376D80C17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8FD924-0AC0-419E-8C3B-69035BB72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1FD6EB-2AC6-4B84-8A83-44DD17BE7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D303029-38C3-4790-AD67-8AA4F283E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A03215-4055-4276-818E-82CE6F20A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F779275-8AB7-4AA3-AE15-354CFB6E0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A9E82C-D9F7-47FF-9434-5D1C59EF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8F9B23E-3E76-4BD7-9CD4-E914D4540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DB886F5-4349-4854-8E69-CB9ADB1FC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2E60E06-A8BC-4210-B26D-4A31172AF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BFE3A8-1B61-40DA-92A7-1EB348E8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F049A53-29C1-4406-AB7E-8B4344D0C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CBC029-B16C-45DB-AAAB-4AC7B144D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11BBF1-9FE0-4200-90E7-1E13248CA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84D72D-EE74-41C0-AE7C-7B116EE32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5252F13-53D9-44AA-B8C1-E4009BD89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B1EBA27-EAB3-451C-8B73-99D117955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5F2F89-FE15-4248-83D8-BF9FB8E08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7FE81B0-E0C5-48A4-A66D-6D8BB3052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AFE49B-2A3D-4B65-8300-6795568CE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52665DA-46AD-4124-A9E3-069DB6399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80890E0-5F7B-421F-91D6-6F289678A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15EA796-AE59-40DE-9CA0-F6ED58298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93EFF7-1D81-4833-8DF7-EAD75F06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2B749E3-877B-4B12-9AED-56B5ED875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40E046-CDF6-47D9-AE18-02CE2A2D1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016DAE-5AD7-45D1-B059-CA64107F5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02349A9-049B-4A31-AAEE-9458367B6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47D11B-B7DC-43CF-8D13-3C41CCCAC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1378059-E489-41F6-8AF8-9C50400A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B95BB9B-4441-4255-A8BA-312F3AD47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04EF8B0-2E00-4CD0-BD7B-D83DBFE9F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D15686B-1B11-4A40-B20D-88F6987DF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4FAC28-E932-4D63-94AF-0D5A332E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3224E-A75E-465E-84F6-4FF828F02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E167E9-973F-4343-9D0A-4D55A0A75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C87D501-7317-4767-A185-BAA587370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9513BD-168E-416D-80FD-244958A0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525F238-CF2B-4C25-8416-C7EC40336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FCDD8F8-D2CE-4FFC-A1B7-A60FE4CAA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C3D2488-7863-4662-860A-602578D63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0941008-10BA-4A7B-AE21-9DB05CC87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D720371-42C9-478E-94B5-39B1E2F12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647E248-53F2-4CA4-8731-75C9F00B8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80ED380-ECEF-457C-9A6C-0E6F0B480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CFBE94-8216-43A2-AAD3-1A19459E7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D271AB-B12A-47BC-87F8-25D119DB4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285D3A-5438-48FF-920D-E5D708834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81887B-64B1-4590-AE92-E967EDAAD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3AADD52-8CEA-45C5-ADB1-869AFA769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778ABE-BF19-40ED-A7C7-049494CD7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077BC0-81CB-49C6-98A8-CAB7E2D2C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FEBEF5-597B-4230-9E07-EB8536C9E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14ED22B-EEFA-4F07-A96B-40E4741BF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D60AC51-785D-40C8-8811-4E9EB6AA6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7FD62B-07D2-4956-9C5F-F8F121C06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299B14-9B5E-403A-B021-A5BF79838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989885-5F07-4788-8817-A28E4D83B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740B6A-07E2-4ABE-8C47-355EC49B4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D47791-40E9-461D-A2BD-1D5538EEC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8B3A5D-E116-425A-B780-E43BEF213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621EE7-5C8B-4F00-AAE8-4BF95D0C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751194-90C0-4575-A2A2-280525EE7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4A6A2B-7A40-4892-8FF5-C6AAA712B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1FF2B01-0099-423C-AFE5-3A16ACE40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AA9D7AB-F6DC-430B-9DEE-A82AC4DC7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C7F9748-64F5-40AB-A6BD-A4FE900B2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8D9CDA-B134-46D6-8FF5-925681E2D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BB0B29-AEF5-4FA8-BBC9-E3101E675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110EE4-BB17-478E-B645-6DB260FF2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0A769F-5717-47B5-983A-EF5BC52AF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AE9A1F1-9A08-469C-85DB-7C7CABD3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788BD8-D619-4BE0-8EF1-98C04BC47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B427A3-C993-4752-8037-CB84893EC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9F08449-1A5E-4070-B935-9AB35C4E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FE67A0F-8FA3-459B-AD23-1335EF2E7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B8ED649-97FA-4B1C-B0DF-142635677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A41091C-7B11-438B-9515-0E28194AC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FAE1EB-98C3-4405-BDB7-CF1899EEE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11A552-DE96-45FE-BB4B-40D0BFD56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036EC7-0806-4350-BE71-50F547C64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6B71DF-5E4D-4FD7-94E7-8876797A8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B305FC9-03AF-4138-8152-4CB309BC3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A93535-DEB7-415B-A141-9FC10BCF4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6DB374C-6146-48AB-909C-781954A46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C88D54-3DA3-4DE4-910E-1D1ED97E0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E04F1C7-259C-404F-9E1A-AB484E019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EDB2F41-4867-4A20-ABBF-CA74B608C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033881-31AA-4DED-AC77-8BDADCD84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3D22F3-5D3F-4137-B508-187D3C373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63D76EC-B78B-438B-B199-A34208C9D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C006311-2A71-434C-9A3E-EC152F135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249572-8B8D-4D60-80D6-FB6A83952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83D391F-ABD9-4E8E-9E7D-3877B7D51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B5D1B9-92DE-4066-ADCC-C893F1CAA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5EBAF37-BF6C-4150-916F-87090485E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6D00FC-4A9A-4EC8-AACF-5D614788C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4145EB9-EE56-4B3E-B51F-ABFA516C9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18BF3E4-4824-4866-97F2-E3D728641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3A8F3CA-9A4A-4D2B-9E71-F67B6EE28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6AEA03-8E24-481A-96DB-49F9322A1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D268A3-2448-43BA-A0AA-7EA22A9D9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1D8686-2B0B-473D-B97A-85A27E91A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A538B5-CE15-4BEC-B8D8-AAE353CFE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9BBA337-3945-4FE8-9904-D71E9BB55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72BBD19-82DA-471C-9E0E-2F0C98962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B794BD9-8CD5-4E28-8EA9-AEE0EA745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417C57-D3BB-4697-BF7B-8456C3308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9D65F0C-6316-48CA-8E23-509859893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A890376-2FC1-439A-9C5C-E391253B6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4BC9F67-DDD3-4232-A5BA-83FE400F2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8B20BA-CD67-4824-A95B-B5FD31AFB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02AD46-FFE8-40D1-B280-E44DFA173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27BAA2-5F30-4EA7-9C83-0B7A0E8E7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2618D1-1735-455E-BF0F-F55347E03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2A9448F-7004-4E9C-A6D6-4197C2AAC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05A367-51A9-423E-9CE9-8B7F84159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75BA2C-5206-42D1-B890-B2777DC79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4431C3A-E84B-4EDC-BF31-7BA39361F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C91BB77-8774-4954-8748-CA162B551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DBC8628-27DC-42BC-ABF6-728228D8E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436E49C-E582-4A7E-A2DC-53BEFAED0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7D3C84-E676-4E08-94FC-101B4D3C5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FB6195-9D7F-476B-B7D5-9AC9C90F1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F79ED0-8830-45AF-A2CD-456B7A01D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2837B1-02D5-4A4C-9546-A84131CC9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BC8D4A9-BD1F-4A4C-8268-7CD4AFC09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AA5C266-DD9F-47B2-8339-921B7A52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6DD494D-B6E9-4A3F-80DD-C666F1256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4A9E59-C249-4570-BF5B-26D17C581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332A6D4-86BC-45D0-8149-AA9A457B7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7DFA2DA-86CE-4A85-87ED-9F35E6750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4EB66F-4177-45A8-BF4B-DC58C94C3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409A25-9620-48CD-8E69-2D81AC47A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6453C2-DC22-4EAA-8821-FFFC6D829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EA37E8E-DB7F-459E-8018-B744FFA39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11CAB0-51C4-4610-9AAB-A65BC2673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807EA55-0814-4A34-B89E-2B81F4934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3D35166-245C-4DAD-B8A8-6778B0DCE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EC40595-24D8-4FCE-B7FD-95DE007DB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919864-C7AF-453C-814E-BEAB5E13A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35E3351-D287-43F0-B230-6C090D10B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C4A3558-E3C6-4397-BDCA-AD12D5C11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14615C1-ADE3-4BB9-B47A-F71EE1F55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CFF121-9426-4AE1-9707-B0A655E58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5B365B-D534-4B19-BEC9-D04902FC3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5BD8A6D-F9B2-4620-9A2C-75427B179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1DF62B-411A-4B22-970C-47D87A5BF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9E31BD1-68BD-486D-A584-451CD900F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29C58BB-9448-414E-8871-9AD0FA10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830C0FC-400D-4A6A-9E8E-381E9F4B6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26A04E-EF57-4C0B-8DE3-3AF259CA1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B5D66DF-FF9B-4AED-AFAE-E2A06448D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DC5E078-00EA-4A34-8BE2-EA961B027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D169D80-C382-42C2-8757-871EAC2E9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069B2B-C368-4D97-9DF3-54F83DB11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BFEA306-BAC7-44B0-8C91-5E51E2073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755924-62AA-4166-B2CD-15C182291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7989F0-0A5A-4D7D-B056-3283C6084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A3827E-50C9-495C-888E-21C06B7BF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BA2B24E-5C7C-41A0-BBE0-6F9E88AF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21B3C56-CB0C-4187-AE59-FA9D9691E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29D9009-1410-40AF-9DA5-C5FCDCE9A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D6FDD4-4A88-4409-99CA-25AD18003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3315FE-2F44-4071-B9F8-3436B6994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B5A79BD-31DB-4B3F-911B-41DF5CFB3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C96092-4C77-430A-A00F-EB77C447C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EB96CD-5028-4E13-B9DA-55320085C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9194A71-BD83-4BB6-A9F2-85B658FF7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8DC7B0E-4F4B-463F-BA44-D917243B4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AA28CC-6715-4DC8-9451-CCC9D5568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CE84C4-4174-474C-9B5B-0B6187EB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543C1E-025A-4761-9C75-B5EB4B9D7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0211D74-C7C8-47FB-8338-428E1B8E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197B8BE-93F5-402D-8B0B-B05D9003B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A4CA6F4-FC1D-4933-AA64-086047382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D159AEE-0DF2-4606-9037-30078092F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85D947-43BB-4B9B-8363-285672BDD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32B099-5E2A-413F-A463-B968B4A39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26851A-3F6C-4227-897D-52F90D33E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457CA97-0AED-4CDC-8539-820CF7A9F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5F72200-9501-45F3-9C6A-85851BD92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CF5437-0640-49C9-B046-BB193DBA9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771DE44-7D01-4D36-B71E-16C446B73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A1AB688-B947-4B41-9B85-7D584240A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2D769D-715D-46D3-8918-A0D8B58E6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CB8F64A-594D-4F99-80E5-601908808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CB9C4CF-0177-455E-8A54-300806113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AE7E9B-F5D6-42D4-87B7-C9159DA04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BA195E-7A35-40EE-B597-6785007E5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92D70B-16E6-4B50-AA9A-33CA13A0F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11A024-10B2-425E-9606-CAEA6B203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F04EEFE-8BE7-47A4-B797-D0345A978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7F980C-7564-407E-93AC-30D3EB72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3074B07-BD9C-48B7-971A-24BE7AE03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AB0F601-66AB-4506-AD9C-D07C703FF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701991-F53B-44FF-A550-AB4955357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2900E6-8766-48DD-8F49-8C04AA83F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3A2EC95-3EBB-496A-A2C8-EC0BB518B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5DCEFE-9D65-4D5A-982B-C94472E8A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860302-2DFA-4F30-8204-3CFE1D2FD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723665E-1166-4FDA-A017-5E139EAE3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24E7029-FBB5-4625-9008-9159B18E1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04392BB-3D9C-4F11-8662-0BDB42BD4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E8E837-F229-4301-B6B6-85F3B9561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4982ABE-A5DD-420B-BCA0-20F86889B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54B7F8-1D30-4701-867F-BA00E04C4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C5C1044-4C83-4D0D-A96B-4665C20E1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C6FCD15-710C-469D-829A-567FB3BA5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19BA2B1-C4D7-412F-9AB7-2347DC8CF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2EAD09-8FBF-4EB3-AD17-ACDEEEC69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8F5E96-9C63-4859-B73C-8C77323DE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9D42A36-F208-4C54-B46A-02AAA1682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DEE54DD-6A5E-46ED-9C7B-061DB7811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B846B7C-283F-463B-B951-0B41E013C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4B821D1-1FED-4C61-9E6E-16D32B55D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52D76B-BD97-4DF8-93BF-D244AB45E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6FECF80-E0A5-4F9A-A457-017D355B7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4582930-4B66-4F47-B343-88E8D651D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77E37C-40F0-4D9C-9B5B-29179BCE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D9A2B7A-DE03-4027-9C0A-76D258300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EF80DF-BC65-49F6-9A5A-726EBC2F0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6240FC-731E-46FD-9B60-2C18584FD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F975EF1-E773-49D4-B3C6-19F66E3CF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53E0B-621C-4F41-8ED7-E935A73DA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2AF011A-8E4D-4304-9D59-CF930DA42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772D1D-F647-47E4-B632-DEDCA220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CB580FC-2F4A-4FF5-91EB-0A21A275B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3174475-B927-4DF5-9E56-BC34E1D9D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D1F401-048B-435E-8ECE-905E7C014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6BB09BE-2C90-47F8-99AE-E40F3C3C6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5B6BB93-9CF0-417D-9915-4754B191F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3D5525-11B2-4504-96BB-6F7998D3D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B9CAC2-6BDD-4121-A9C1-91D29AA91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B56B676-B284-4C1D-8A99-1BFB50281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BAD2A6-4828-469E-B818-27C2CB174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9A0BE0A-A8C5-4E52-A2B5-1801BC00B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AFDFC-7841-4519-9B39-2110CCB4E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4339230-0525-4E16-8245-623B367E1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F9CED03-DBA3-4396-93B8-3FE97ACA3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6EC9EEF-ECA7-4F85-AE42-1D3B9F61E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29933AC-58EE-4897-914E-8BF1C21BA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37809B-F282-404F-AF14-DB789AA93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A5E32B-B0EF-4FDD-A3C8-BA7FE267C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934C14-B7BB-44AD-8D28-30789783D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87AC08-2F64-4565-AE2A-138AA7F2F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ED4DE7-5429-463A-B191-5FFA0A34C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AB03919-5D36-4FB5-8F7D-8D7944ED0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C013798-66EF-407F-996A-98EE0DAF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675578-0E08-40B9-82BB-14C48E29A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50D6193-6627-42E0-B008-5F43F519F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F28ABAE-8EE8-4127-8552-7EB471228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F73375C-3AE9-4CA6-BE51-2B0D3BF4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20A76A8-EE95-4EA3-92F6-DD0056762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99E34E-302F-4DC0-B726-3D5F7F6F4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7AA1DE-6CE5-49BC-BB1C-CC11ECCA5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8CF004-DE3B-4E80-B104-CDF0DD8F9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69CB0F-7614-4A27-9398-C8869B9EB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8404A5-4B98-4F0E-8E37-8BC503441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B5D772-E973-4669-9D70-44FAAF5A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B2B524C-414F-4870-B818-37092960C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6F9294-B1BD-4650-87C1-221E2260B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4F0D56-F583-4204-BBA6-4A29CC7E6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103DB52-F494-47CE-8BB8-2A082C9DA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94C5987-6658-47CC-8625-55FFD7C65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1B97F0-0B20-4736-B94D-041381E7F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2B268F-A880-4AE5-BAB3-50E4A1BF1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E6346F-D7BB-49D2-964F-218BE43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9FF534-3DBD-4EEF-BD7A-D57641A3C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33169C-3A6C-4543-AB98-E49843CA7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F1AA8B-B689-4D07-BDC7-CE4186973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58B1164-C877-4028-99E5-BA4165A75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BD496C-D229-494E-B0FD-653A4A932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950D60A-A990-4BFF-AF5B-12B54F715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916798-CBAF-4DAD-9738-FC69D95C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68E7FB6-5FE6-4DF9-9937-8FED9D6EB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E46A73-0AA4-451D-ADDC-4A954F428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8C7312-4E47-4334-925F-AFA279894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04FEC1-CB96-45EA-B070-09E378B1D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79C5EDA-C122-4DE2-9C4C-42F9253CD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624D18-6A35-4FD8-B64F-415CED89A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D9BE3BA-361A-41F6-AA04-905B0D490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8E5344-C30C-4BA3-8724-8BE254F26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183B7EB-920E-4A75-9FD7-C53CB3854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1CB71EA-597D-4734-979B-80798CD78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22B3B19-889A-4B56-AEAD-F32126D2C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666963C-3A52-4A2A-A251-D469085F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FBA4A3-C712-4B76-B899-33AF1B822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8DFDEF-FC40-4CD6-88A6-4AD83B04D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18154C2-CE3D-4EA1-AD1D-BE41805B8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DA83B-DD14-46B1-BA92-579303BBA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EAE535-F485-4A49-95F5-455B578B7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7B45E4-F15B-48B8-8EDE-71535A3FB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D08659E-55E7-484B-87D7-DD0939DFD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FEA28C1-2924-45B4-8854-B2750F15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F7881EA-4C70-4C0E-82EF-2E5C0160E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C40738B-8E40-4EEC-AB3A-2BDF231F4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2646545-8570-459C-B3DB-0394C1444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D3EE8-5733-4FE3-B24B-488A6329167D}">
  <sheetPr codeName="Sheet3"/>
  <dimension ref="A1:C98"/>
  <sheetViews>
    <sheetView showGridLines="0" tabSelected="1" workbookViewId="0"/>
  </sheetViews>
  <sheetFormatPr defaultRowHeight="15" x14ac:dyDescent="0.25"/>
  <cols>
    <col min="1" max="2" width="7.7109375" customWidth="1"/>
    <col min="3" max="3" width="64.140625" customWidth="1"/>
    <col min="4" max="4" width="25.5703125" customWidth="1"/>
    <col min="5" max="5" width="52.28515625" customWidth="1"/>
    <col min="257" max="258" width="7.7109375" customWidth="1"/>
    <col min="259" max="259" width="60.5703125" customWidth="1"/>
    <col min="260" max="260" width="25.5703125" customWidth="1"/>
    <col min="261" max="261" width="52.28515625" customWidth="1"/>
    <col min="513" max="514" width="7.7109375" customWidth="1"/>
    <col min="515" max="515" width="60.5703125" customWidth="1"/>
    <col min="516" max="516" width="25.5703125" customWidth="1"/>
    <col min="517" max="517" width="52.28515625" customWidth="1"/>
    <col min="769" max="770" width="7.7109375" customWidth="1"/>
    <col min="771" max="771" width="60.5703125" customWidth="1"/>
    <col min="772" max="772" width="25.5703125" customWidth="1"/>
    <col min="773" max="773" width="52.28515625" customWidth="1"/>
    <col min="1025" max="1026" width="7.7109375" customWidth="1"/>
    <col min="1027" max="1027" width="60.5703125" customWidth="1"/>
    <col min="1028" max="1028" width="25.5703125" customWidth="1"/>
    <col min="1029" max="1029" width="52.28515625" customWidth="1"/>
    <col min="1281" max="1282" width="7.7109375" customWidth="1"/>
    <col min="1283" max="1283" width="60.5703125" customWidth="1"/>
    <col min="1284" max="1284" width="25.5703125" customWidth="1"/>
    <col min="1285" max="1285" width="52.28515625" customWidth="1"/>
    <col min="1537" max="1538" width="7.7109375" customWidth="1"/>
    <col min="1539" max="1539" width="60.5703125" customWidth="1"/>
    <col min="1540" max="1540" width="25.5703125" customWidth="1"/>
    <col min="1541" max="1541" width="52.28515625" customWidth="1"/>
    <col min="1793" max="1794" width="7.7109375" customWidth="1"/>
    <col min="1795" max="1795" width="60.5703125" customWidth="1"/>
    <col min="1796" max="1796" width="25.5703125" customWidth="1"/>
    <col min="1797" max="1797" width="52.28515625" customWidth="1"/>
    <col min="2049" max="2050" width="7.7109375" customWidth="1"/>
    <col min="2051" max="2051" width="60.5703125" customWidth="1"/>
    <col min="2052" max="2052" width="25.5703125" customWidth="1"/>
    <col min="2053" max="2053" width="52.28515625" customWidth="1"/>
    <col min="2305" max="2306" width="7.7109375" customWidth="1"/>
    <col min="2307" max="2307" width="60.5703125" customWidth="1"/>
    <col min="2308" max="2308" width="25.5703125" customWidth="1"/>
    <col min="2309" max="2309" width="52.28515625" customWidth="1"/>
    <col min="2561" max="2562" width="7.7109375" customWidth="1"/>
    <col min="2563" max="2563" width="60.5703125" customWidth="1"/>
    <col min="2564" max="2564" width="25.5703125" customWidth="1"/>
    <col min="2565" max="2565" width="52.28515625" customWidth="1"/>
    <col min="2817" max="2818" width="7.7109375" customWidth="1"/>
    <col min="2819" max="2819" width="60.5703125" customWidth="1"/>
    <col min="2820" max="2820" width="25.5703125" customWidth="1"/>
    <col min="2821" max="2821" width="52.28515625" customWidth="1"/>
    <col min="3073" max="3074" width="7.7109375" customWidth="1"/>
    <col min="3075" max="3075" width="60.5703125" customWidth="1"/>
    <col min="3076" max="3076" width="25.5703125" customWidth="1"/>
    <col min="3077" max="3077" width="52.28515625" customWidth="1"/>
    <col min="3329" max="3330" width="7.7109375" customWidth="1"/>
    <col min="3331" max="3331" width="60.5703125" customWidth="1"/>
    <col min="3332" max="3332" width="25.5703125" customWidth="1"/>
    <col min="3333" max="3333" width="52.28515625" customWidth="1"/>
    <col min="3585" max="3586" width="7.7109375" customWidth="1"/>
    <col min="3587" max="3587" width="60.5703125" customWidth="1"/>
    <col min="3588" max="3588" width="25.5703125" customWidth="1"/>
    <col min="3589" max="3589" width="52.28515625" customWidth="1"/>
    <col min="3841" max="3842" width="7.7109375" customWidth="1"/>
    <col min="3843" max="3843" width="60.5703125" customWidth="1"/>
    <col min="3844" max="3844" width="25.5703125" customWidth="1"/>
    <col min="3845" max="3845" width="52.28515625" customWidth="1"/>
    <col min="4097" max="4098" width="7.7109375" customWidth="1"/>
    <col min="4099" max="4099" width="60.5703125" customWidth="1"/>
    <col min="4100" max="4100" width="25.5703125" customWidth="1"/>
    <col min="4101" max="4101" width="52.28515625" customWidth="1"/>
    <col min="4353" max="4354" width="7.7109375" customWidth="1"/>
    <col min="4355" max="4355" width="60.5703125" customWidth="1"/>
    <col min="4356" max="4356" width="25.5703125" customWidth="1"/>
    <col min="4357" max="4357" width="52.28515625" customWidth="1"/>
    <col min="4609" max="4610" width="7.7109375" customWidth="1"/>
    <col min="4611" max="4611" width="60.5703125" customWidth="1"/>
    <col min="4612" max="4612" width="25.5703125" customWidth="1"/>
    <col min="4613" max="4613" width="52.28515625" customWidth="1"/>
    <col min="4865" max="4866" width="7.7109375" customWidth="1"/>
    <col min="4867" max="4867" width="60.5703125" customWidth="1"/>
    <col min="4868" max="4868" width="25.5703125" customWidth="1"/>
    <col min="4869" max="4869" width="52.28515625" customWidth="1"/>
    <col min="5121" max="5122" width="7.7109375" customWidth="1"/>
    <col min="5123" max="5123" width="60.5703125" customWidth="1"/>
    <col min="5124" max="5124" width="25.5703125" customWidth="1"/>
    <col min="5125" max="5125" width="52.28515625" customWidth="1"/>
    <col min="5377" max="5378" width="7.7109375" customWidth="1"/>
    <col min="5379" max="5379" width="60.5703125" customWidth="1"/>
    <col min="5380" max="5380" width="25.5703125" customWidth="1"/>
    <col min="5381" max="5381" width="52.28515625" customWidth="1"/>
    <col min="5633" max="5634" width="7.7109375" customWidth="1"/>
    <col min="5635" max="5635" width="60.5703125" customWidth="1"/>
    <col min="5636" max="5636" width="25.5703125" customWidth="1"/>
    <col min="5637" max="5637" width="52.28515625" customWidth="1"/>
    <col min="5889" max="5890" width="7.7109375" customWidth="1"/>
    <col min="5891" max="5891" width="60.5703125" customWidth="1"/>
    <col min="5892" max="5892" width="25.5703125" customWidth="1"/>
    <col min="5893" max="5893" width="52.28515625" customWidth="1"/>
    <col min="6145" max="6146" width="7.7109375" customWidth="1"/>
    <col min="6147" max="6147" width="60.5703125" customWidth="1"/>
    <col min="6148" max="6148" width="25.5703125" customWidth="1"/>
    <col min="6149" max="6149" width="52.28515625" customWidth="1"/>
    <col min="6401" max="6402" width="7.7109375" customWidth="1"/>
    <col min="6403" max="6403" width="60.5703125" customWidth="1"/>
    <col min="6404" max="6404" width="25.5703125" customWidth="1"/>
    <col min="6405" max="6405" width="52.28515625" customWidth="1"/>
    <col min="6657" max="6658" width="7.7109375" customWidth="1"/>
    <col min="6659" max="6659" width="60.5703125" customWidth="1"/>
    <col min="6660" max="6660" width="25.5703125" customWidth="1"/>
    <col min="6661" max="6661" width="52.28515625" customWidth="1"/>
    <col min="6913" max="6914" width="7.7109375" customWidth="1"/>
    <col min="6915" max="6915" width="60.5703125" customWidth="1"/>
    <col min="6916" max="6916" width="25.5703125" customWidth="1"/>
    <col min="6917" max="6917" width="52.28515625" customWidth="1"/>
    <col min="7169" max="7170" width="7.7109375" customWidth="1"/>
    <col min="7171" max="7171" width="60.5703125" customWidth="1"/>
    <col min="7172" max="7172" width="25.5703125" customWidth="1"/>
    <col min="7173" max="7173" width="52.28515625" customWidth="1"/>
    <col min="7425" max="7426" width="7.7109375" customWidth="1"/>
    <col min="7427" max="7427" width="60.5703125" customWidth="1"/>
    <col min="7428" max="7428" width="25.5703125" customWidth="1"/>
    <col min="7429" max="7429" width="52.28515625" customWidth="1"/>
    <col min="7681" max="7682" width="7.7109375" customWidth="1"/>
    <col min="7683" max="7683" width="60.5703125" customWidth="1"/>
    <col min="7684" max="7684" width="25.5703125" customWidth="1"/>
    <col min="7685" max="7685" width="52.28515625" customWidth="1"/>
    <col min="7937" max="7938" width="7.7109375" customWidth="1"/>
    <col min="7939" max="7939" width="60.5703125" customWidth="1"/>
    <col min="7940" max="7940" width="25.5703125" customWidth="1"/>
    <col min="7941" max="7941" width="52.28515625" customWidth="1"/>
    <col min="8193" max="8194" width="7.7109375" customWidth="1"/>
    <col min="8195" max="8195" width="60.5703125" customWidth="1"/>
    <col min="8196" max="8196" width="25.5703125" customWidth="1"/>
    <col min="8197" max="8197" width="52.28515625" customWidth="1"/>
    <col min="8449" max="8450" width="7.7109375" customWidth="1"/>
    <col min="8451" max="8451" width="60.5703125" customWidth="1"/>
    <col min="8452" max="8452" width="25.5703125" customWidth="1"/>
    <col min="8453" max="8453" width="52.28515625" customWidth="1"/>
    <col min="8705" max="8706" width="7.7109375" customWidth="1"/>
    <col min="8707" max="8707" width="60.5703125" customWidth="1"/>
    <col min="8708" max="8708" width="25.5703125" customWidth="1"/>
    <col min="8709" max="8709" width="52.28515625" customWidth="1"/>
    <col min="8961" max="8962" width="7.7109375" customWidth="1"/>
    <col min="8963" max="8963" width="60.5703125" customWidth="1"/>
    <col min="8964" max="8964" width="25.5703125" customWidth="1"/>
    <col min="8965" max="8965" width="52.28515625" customWidth="1"/>
    <col min="9217" max="9218" width="7.7109375" customWidth="1"/>
    <col min="9219" max="9219" width="60.5703125" customWidth="1"/>
    <col min="9220" max="9220" width="25.5703125" customWidth="1"/>
    <col min="9221" max="9221" width="52.28515625" customWidth="1"/>
    <col min="9473" max="9474" width="7.7109375" customWidth="1"/>
    <col min="9475" max="9475" width="60.5703125" customWidth="1"/>
    <col min="9476" max="9476" width="25.5703125" customWidth="1"/>
    <col min="9477" max="9477" width="52.28515625" customWidth="1"/>
    <col min="9729" max="9730" width="7.7109375" customWidth="1"/>
    <col min="9731" max="9731" width="60.5703125" customWidth="1"/>
    <col min="9732" max="9732" width="25.5703125" customWidth="1"/>
    <col min="9733" max="9733" width="52.28515625" customWidth="1"/>
    <col min="9985" max="9986" width="7.7109375" customWidth="1"/>
    <col min="9987" max="9987" width="60.5703125" customWidth="1"/>
    <col min="9988" max="9988" width="25.5703125" customWidth="1"/>
    <col min="9989" max="9989" width="52.28515625" customWidth="1"/>
    <col min="10241" max="10242" width="7.7109375" customWidth="1"/>
    <col min="10243" max="10243" width="60.5703125" customWidth="1"/>
    <col min="10244" max="10244" width="25.5703125" customWidth="1"/>
    <col min="10245" max="10245" width="52.28515625" customWidth="1"/>
    <col min="10497" max="10498" width="7.7109375" customWidth="1"/>
    <col min="10499" max="10499" width="60.5703125" customWidth="1"/>
    <col min="10500" max="10500" width="25.5703125" customWidth="1"/>
    <col min="10501" max="10501" width="52.28515625" customWidth="1"/>
    <col min="10753" max="10754" width="7.7109375" customWidth="1"/>
    <col min="10755" max="10755" width="60.5703125" customWidth="1"/>
    <col min="10756" max="10756" width="25.5703125" customWidth="1"/>
    <col min="10757" max="10757" width="52.28515625" customWidth="1"/>
    <col min="11009" max="11010" width="7.7109375" customWidth="1"/>
    <col min="11011" max="11011" width="60.5703125" customWidth="1"/>
    <col min="11012" max="11012" width="25.5703125" customWidth="1"/>
    <col min="11013" max="11013" width="52.28515625" customWidth="1"/>
    <col min="11265" max="11266" width="7.7109375" customWidth="1"/>
    <col min="11267" max="11267" width="60.5703125" customWidth="1"/>
    <col min="11268" max="11268" width="25.5703125" customWidth="1"/>
    <col min="11269" max="11269" width="52.28515625" customWidth="1"/>
    <col min="11521" max="11522" width="7.7109375" customWidth="1"/>
    <col min="11523" max="11523" width="60.5703125" customWidth="1"/>
    <col min="11524" max="11524" width="25.5703125" customWidth="1"/>
    <col min="11525" max="11525" width="52.28515625" customWidth="1"/>
    <col min="11777" max="11778" width="7.7109375" customWidth="1"/>
    <col min="11779" max="11779" width="60.5703125" customWidth="1"/>
    <col min="11780" max="11780" width="25.5703125" customWidth="1"/>
    <col min="11781" max="11781" width="52.28515625" customWidth="1"/>
    <col min="12033" max="12034" width="7.7109375" customWidth="1"/>
    <col min="12035" max="12035" width="60.5703125" customWidth="1"/>
    <col min="12036" max="12036" width="25.5703125" customWidth="1"/>
    <col min="12037" max="12037" width="52.28515625" customWidth="1"/>
    <col min="12289" max="12290" width="7.7109375" customWidth="1"/>
    <col min="12291" max="12291" width="60.5703125" customWidth="1"/>
    <col min="12292" max="12292" width="25.5703125" customWidth="1"/>
    <col min="12293" max="12293" width="52.28515625" customWidth="1"/>
    <col min="12545" max="12546" width="7.7109375" customWidth="1"/>
    <col min="12547" max="12547" width="60.5703125" customWidth="1"/>
    <col min="12548" max="12548" width="25.5703125" customWidth="1"/>
    <col min="12549" max="12549" width="52.28515625" customWidth="1"/>
    <col min="12801" max="12802" width="7.7109375" customWidth="1"/>
    <col min="12803" max="12803" width="60.5703125" customWidth="1"/>
    <col min="12804" max="12804" width="25.5703125" customWidth="1"/>
    <col min="12805" max="12805" width="52.28515625" customWidth="1"/>
    <col min="13057" max="13058" width="7.7109375" customWidth="1"/>
    <col min="13059" max="13059" width="60.5703125" customWidth="1"/>
    <col min="13060" max="13060" width="25.5703125" customWidth="1"/>
    <col min="13061" max="13061" width="52.28515625" customWidth="1"/>
    <col min="13313" max="13314" width="7.7109375" customWidth="1"/>
    <col min="13315" max="13315" width="60.5703125" customWidth="1"/>
    <col min="13316" max="13316" width="25.5703125" customWidth="1"/>
    <col min="13317" max="13317" width="52.28515625" customWidth="1"/>
    <col min="13569" max="13570" width="7.7109375" customWidth="1"/>
    <col min="13571" max="13571" width="60.5703125" customWidth="1"/>
    <col min="13572" max="13572" width="25.5703125" customWidth="1"/>
    <col min="13573" max="13573" width="52.28515625" customWidth="1"/>
    <col min="13825" max="13826" width="7.7109375" customWidth="1"/>
    <col min="13827" max="13827" width="60.5703125" customWidth="1"/>
    <col min="13828" max="13828" width="25.5703125" customWidth="1"/>
    <col min="13829" max="13829" width="52.28515625" customWidth="1"/>
    <col min="14081" max="14082" width="7.7109375" customWidth="1"/>
    <col min="14083" max="14083" width="60.5703125" customWidth="1"/>
    <col min="14084" max="14084" width="25.5703125" customWidth="1"/>
    <col min="14085" max="14085" width="52.28515625" customWidth="1"/>
    <col min="14337" max="14338" width="7.7109375" customWidth="1"/>
    <col min="14339" max="14339" width="60.5703125" customWidth="1"/>
    <col min="14340" max="14340" width="25.5703125" customWidth="1"/>
    <col min="14341" max="14341" width="52.28515625" customWidth="1"/>
    <col min="14593" max="14594" width="7.7109375" customWidth="1"/>
    <col min="14595" max="14595" width="60.5703125" customWidth="1"/>
    <col min="14596" max="14596" width="25.5703125" customWidth="1"/>
    <col min="14597" max="14597" width="52.28515625" customWidth="1"/>
    <col min="14849" max="14850" width="7.7109375" customWidth="1"/>
    <col min="14851" max="14851" width="60.5703125" customWidth="1"/>
    <col min="14852" max="14852" width="25.5703125" customWidth="1"/>
    <col min="14853" max="14853" width="52.28515625" customWidth="1"/>
    <col min="15105" max="15106" width="7.7109375" customWidth="1"/>
    <col min="15107" max="15107" width="60.5703125" customWidth="1"/>
    <col min="15108" max="15108" width="25.5703125" customWidth="1"/>
    <col min="15109" max="15109" width="52.28515625" customWidth="1"/>
    <col min="15361" max="15362" width="7.7109375" customWidth="1"/>
    <col min="15363" max="15363" width="60.5703125" customWidth="1"/>
    <col min="15364" max="15364" width="25.5703125" customWidth="1"/>
    <col min="15365" max="15365" width="52.28515625" customWidth="1"/>
    <col min="15617" max="15618" width="7.7109375" customWidth="1"/>
    <col min="15619" max="15619" width="60.5703125" customWidth="1"/>
    <col min="15620" max="15620" width="25.5703125" customWidth="1"/>
    <col min="15621" max="15621" width="52.28515625" customWidth="1"/>
    <col min="15873" max="15874" width="7.7109375" customWidth="1"/>
    <col min="15875" max="15875" width="60.5703125" customWidth="1"/>
    <col min="15876" max="15876" width="25.5703125" customWidth="1"/>
    <col min="15877" max="15877" width="52.28515625" customWidth="1"/>
    <col min="16129" max="16130" width="7.7109375" customWidth="1"/>
    <col min="16131" max="16131" width="60.5703125" customWidth="1"/>
    <col min="16132" max="16132" width="25.5703125" customWidth="1"/>
    <col min="16133" max="16133" width="52.28515625" customWidth="1"/>
  </cols>
  <sheetData>
    <row r="1" spans="1:3" ht="60" customHeight="1" x14ac:dyDescent="0.25">
      <c r="A1" s="3" t="s">
        <v>80</v>
      </c>
      <c r="B1" s="3"/>
      <c r="C1" s="3"/>
    </row>
    <row r="2" spans="1:3" ht="19.5" customHeight="1" x14ac:dyDescent="0.25">
      <c r="A2" s="6" t="s">
        <v>289</v>
      </c>
    </row>
    <row r="3" spans="1:3" ht="12.75" customHeight="1" x14ac:dyDescent="0.25">
      <c r="A3" s="1" t="s">
        <v>287</v>
      </c>
    </row>
    <row r="4" spans="1:3" ht="12.75" customHeight="1" x14ac:dyDescent="0.25"/>
    <row r="5" spans="1:3" ht="12.75" customHeight="1" x14ac:dyDescent="0.25">
      <c r="B5" s="7" t="s">
        <v>90</v>
      </c>
    </row>
    <row r="6" spans="1:3" ht="12.75" customHeight="1" x14ac:dyDescent="0.25">
      <c r="B6" s="8" t="s">
        <v>91</v>
      </c>
    </row>
    <row r="7" spans="1:3" ht="12.75" customHeight="1" x14ac:dyDescent="0.25">
      <c r="A7" s="9"/>
      <c r="B7" s="16">
        <v>9.1</v>
      </c>
      <c r="C7" s="17" t="s">
        <v>105</v>
      </c>
    </row>
    <row r="8" spans="1:3" ht="12.75" customHeight="1" x14ac:dyDescent="0.25">
      <c r="A8" s="9"/>
      <c r="B8" s="16">
        <v>9.1999999999999993</v>
      </c>
      <c r="C8" s="17" t="s">
        <v>106</v>
      </c>
    </row>
    <row r="9" spans="1:3" ht="12.75" customHeight="1" x14ac:dyDescent="0.25">
      <c r="A9" s="9"/>
      <c r="B9" s="16">
        <v>9.3000000000000007</v>
      </c>
      <c r="C9" s="17" t="s">
        <v>107</v>
      </c>
    </row>
    <row r="10" spans="1:3" ht="12.75" customHeight="1" x14ac:dyDescent="0.25">
      <c r="A10" s="9"/>
      <c r="B10" s="16">
        <v>9.4</v>
      </c>
      <c r="C10" s="17" t="s">
        <v>108</v>
      </c>
    </row>
    <row r="11" spans="1:3" ht="12.75" customHeight="1" x14ac:dyDescent="0.25">
      <c r="A11" s="9"/>
      <c r="B11" s="16">
        <v>9.5</v>
      </c>
      <c r="C11" s="17" t="s">
        <v>109</v>
      </c>
    </row>
    <row r="12" spans="1:3" ht="12.75" customHeight="1" x14ac:dyDescent="0.25">
      <c r="B12" s="16">
        <v>9.6</v>
      </c>
      <c r="C12" s="17" t="s">
        <v>110</v>
      </c>
    </row>
    <row r="13" spans="1:3" ht="12.75" customHeight="1" x14ac:dyDescent="0.25">
      <c r="B13" s="16">
        <v>9.6999999999999993</v>
      </c>
      <c r="C13" s="17" t="s">
        <v>111</v>
      </c>
    </row>
    <row r="14" spans="1:3" ht="12.75" customHeight="1" x14ac:dyDescent="0.25">
      <c r="B14" s="16">
        <v>9.8000000000000007</v>
      </c>
      <c r="C14" s="17" t="s">
        <v>112</v>
      </c>
    </row>
    <row r="15" spans="1:3" ht="12.75" customHeight="1" x14ac:dyDescent="0.25">
      <c r="B15" s="16">
        <v>9.9</v>
      </c>
      <c r="C15" s="17" t="s">
        <v>113</v>
      </c>
    </row>
    <row r="16" spans="1:3" ht="12.75" customHeight="1" x14ac:dyDescent="0.25">
      <c r="B16" s="55" t="s">
        <v>115</v>
      </c>
      <c r="C16" s="17" t="s">
        <v>114</v>
      </c>
    </row>
    <row r="17" spans="2:3" ht="12.75" customHeight="1" x14ac:dyDescent="0.25">
      <c r="B17" s="16">
        <v>9.11</v>
      </c>
      <c r="C17" s="17" t="s">
        <v>116</v>
      </c>
    </row>
    <row r="18" spans="2:3" ht="12.75" customHeight="1" x14ac:dyDescent="0.25">
      <c r="B18" s="16">
        <v>9.1199999999999992</v>
      </c>
      <c r="C18" s="17" t="s">
        <v>117</v>
      </c>
    </row>
    <row r="19" spans="2:3" ht="12.75" customHeight="1" x14ac:dyDescent="0.25">
      <c r="B19" s="16">
        <v>9.1300000000000008</v>
      </c>
      <c r="C19" s="17" t="s">
        <v>118</v>
      </c>
    </row>
    <row r="20" spans="2:3" ht="12.75" customHeight="1" x14ac:dyDescent="0.25">
      <c r="B20" s="16">
        <v>9.14</v>
      </c>
      <c r="C20" s="17" t="s">
        <v>119</v>
      </c>
    </row>
    <row r="21" spans="2:3" ht="12.75" customHeight="1" x14ac:dyDescent="0.25">
      <c r="B21" s="16">
        <v>9.15</v>
      </c>
      <c r="C21" s="17" t="s">
        <v>120</v>
      </c>
    </row>
    <row r="22" spans="2:3" ht="12.75" customHeight="1" x14ac:dyDescent="0.25">
      <c r="B22" s="16">
        <v>9.16</v>
      </c>
      <c r="C22" s="17" t="s">
        <v>121</v>
      </c>
    </row>
    <row r="23" spans="2:3" ht="12.75" customHeight="1" x14ac:dyDescent="0.25">
      <c r="B23" s="16">
        <v>9.17</v>
      </c>
      <c r="C23" s="17" t="s">
        <v>122</v>
      </c>
    </row>
    <row r="24" spans="2:3" ht="12.75" customHeight="1" x14ac:dyDescent="0.25">
      <c r="B24" s="16">
        <v>9.18</v>
      </c>
      <c r="C24" s="17" t="s">
        <v>123</v>
      </c>
    </row>
    <row r="25" spans="2:3" ht="12.75" customHeight="1" x14ac:dyDescent="0.25">
      <c r="B25" s="16">
        <v>9.19</v>
      </c>
      <c r="C25" s="17" t="s">
        <v>124</v>
      </c>
    </row>
    <row r="26" spans="2:3" ht="12.75" customHeight="1" x14ac:dyDescent="0.25">
      <c r="B26" s="55" t="s">
        <v>126</v>
      </c>
      <c r="C26" s="17" t="s">
        <v>125</v>
      </c>
    </row>
    <row r="27" spans="2:3" ht="12.75" customHeight="1" x14ac:dyDescent="0.25">
      <c r="B27" s="16">
        <v>9.2100000000000009</v>
      </c>
      <c r="C27" s="17" t="s">
        <v>127</v>
      </c>
    </row>
    <row r="28" spans="2:3" ht="12.75" customHeight="1" x14ac:dyDescent="0.25">
      <c r="B28" s="16">
        <v>9.2200000000000006</v>
      </c>
      <c r="C28" s="17" t="s">
        <v>128</v>
      </c>
    </row>
    <row r="29" spans="2:3" ht="12.75" customHeight="1" x14ac:dyDescent="0.25">
      <c r="B29" s="16">
        <v>9.23</v>
      </c>
      <c r="C29" s="17" t="s">
        <v>129</v>
      </c>
    </row>
    <row r="30" spans="2:3" ht="12.75" customHeight="1" x14ac:dyDescent="0.25">
      <c r="B30" s="16">
        <v>9.24</v>
      </c>
      <c r="C30" s="17" t="s">
        <v>130</v>
      </c>
    </row>
    <row r="31" spans="2:3" ht="12.75" customHeight="1" x14ac:dyDescent="0.25">
      <c r="B31" s="16">
        <v>9.25</v>
      </c>
      <c r="C31" s="17" t="s">
        <v>131</v>
      </c>
    </row>
    <row r="32" spans="2:3" ht="12.75" customHeight="1" x14ac:dyDescent="0.25">
      <c r="B32" s="16">
        <v>9.26</v>
      </c>
      <c r="C32" s="17" t="s">
        <v>132</v>
      </c>
    </row>
    <row r="33" spans="2:3" ht="12.75" customHeight="1" x14ac:dyDescent="0.25">
      <c r="B33" s="16">
        <v>9.27</v>
      </c>
      <c r="C33" s="17" t="s">
        <v>133</v>
      </c>
    </row>
    <row r="34" spans="2:3" ht="12.75" customHeight="1" x14ac:dyDescent="0.25">
      <c r="B34" s="16">
        <v>9.2799999999999994</v>
      </c>
      <c r="C34" s="17" t="s">
        <v>134</v>
      </c>
    </row>
    <row r="35" spans="2:3" ht="12.75" customHeight="1" x14ac:dyDescent="0.25">
      <c r="B35" s="16">
        <v>9.2899999999999991</v>
      </c>
      <c r="C35" s="17" t="s">
        <v>135</v>
      </c>
    </row>
    <row r="36" spans="2:3" ht="12.75" customHeight="1" x14ac:dyDescent="0.25">
      <c r="B36" s="55" t="s">
        <v>137</v>
      </c>
      <c r="C36" s="17" t="s">
        <v>136</v>
      </c>
    </row>
    <row r="37" spans="2:3" ht="12.75" customHeight="1" x14ac:dyDescent="0.25">
      <c r="B37" s="16">
        <v>9.31</v>
      </c>
      <c r="C37" s="17" t="s">
        <v>138</v>
      </c>
    </row>
    <row r="38" spans="2:3" ht="12.75" customHeight="1" x14ac:dyDescent="0.25">
      <c r="B38" s="16">
        <v>9.32</v>
      </c>
      <c r="C38" s="17" t="s">
        <v>139</v>
      </c>
    </row>
    <row r="39" spans="2:3" ht="12.75" customHeight="1" x14ac:dyDescent="0.25">
      <c r="B39" s="16">
        <v>9.33</v>
      </c>
      <c r="C39" s="17" t="s">
        <v>140</v>
      </c>
    </row>
    <row r="40" spans="2:3" ht="12.75" customHeight="1" x14ac:dyDescent="0.25">
      <c r="B40" s="16">
        <v>9.34</v>
      </c>
      <c r="C40" s="17" t="s">
        <v>141</v>
      </c>
    </row>
    <row r="41" spans="2:3" ht="12.75" customHeight="1" x14ac:dyDescent="0.25">
      <c r="B41" s="16">
        <v>9.35</v>
      </c>
      <c r="C41" s="17" t="s">
        <v>142</v>
      </c>
    </row>
    <row r="42" spans="2:3" ht="12.75" customHeight="1" x14ac:dyDescent="0.25">
      <c r="B42" s="16">
        <v>9.36</v>
      </c>
      <c r="C42" s="17" t="s">
        <v>143</v>
      </c>
    </row>
    <row r="43" spans="2:3" ht="12.75" customHeight="1" x14ac:dyDescent="0.25">
      <c r="B43" s="16">
        <v>9.3699999999999992</v>
      </c>
      <c r="C43" s="17" t="s">
        <v>144</v>
      </c>
    </row>
    <row r="44" spans="2:3" ht="12.75" customHeight="1" x14ac:dyDescent="0.25">
      <c r="B44" s="16">
        <v>9.3800000000000008</v>
      </c>
      <c r="C44" s="17" t="s">
        <v>145</v>
      </c>
    </row>
    <row r="45" spans="2:3" ht="12.75" customHeight="1" x14ac:dyDescent="0.25">
      <c r="B45" s="16">
        <v>9.39</v>
      </c>
      <c r="C45" s="17" t="s">
        <v>146</v>
      </c>
    </row>
    <row r="46" spans="2:3" ht="12.75" customHeight="1" x14ac:dyDescent="0.25">
      <c r="B46" s="55" t="s">
        <v>148</v>
      </c>
      <c r="C46" s="17" t="s">
        <v>147</v>
      </c>
    </row>
    <row r="47" spans="2:3" ht="12.75" customHeight="1" x14ac:dyDescent="0.25">
      <c r="B47" s="16">
        <v>9.41</v>
      </c>
      <c r="C47" s="17" t="s">
        <v>149</v>
      </c>
    </row>
    <row r="48" spans="2:3" ht="12.75" customHeight="1" x14ac:dyDescent="0.25">
      <c r="B48" s="16">
        <v>9.42</v>
      </c>
      <c r="C48" s="17" t="s">
        <v>150</v>
      </c>
    </row>
    <row r="49" spans="2:3" ht="12.75" customHeight="1" x14ac:dyDescent="0.25">
      <c r="B49" s="16">
        <v>9.43</v>
      </c>
      <c r="C49" s="17" t="s">
        <v>151</v>
      </c>
    </row>
    <row r="50" spans="2:3" ht="12.75" customHeight="1" x14ac:dyDescent="0.25">
      <c r="B50" s="16">
        <v>9.44</v>
      </c>
      <c r="C50" s="17" t="s">
        <v>152</v>
      </c>
    </row>
    <row r="51" spans="2:3" ht="12.75" customHeight="1" x14ac:dyDescent="0.25">
      <c r="B51" s="16">
        <v>9.4499999999999993</v>
      </c>
      <c r="C51" s="17" t="s">
        <v>153</v>
      </c>
    </row>
    <row r="52" spans="2:3" ht="12.75" customHeight="1" x14ac:dyDescent="0.25">
      <c r="B52" s="16">
        <v>9.4600000000000009</v>
      </c>
      <c r="C52" s="17" t="s">
        <v>154</v>
      </c>
    </row>
    <row r="53" spans="2:3" ht="12.75" customHeight="1" x14ac:dyDescent="0.25">
      <c r="B53" s="16">
        <v>9.4700000000000006</v>
      </c>
      <c r="C53" s="17" t="s">
        <v>155</v>
      </c>
    </row>
    <row r="54" spans="2:3" ht="12.75" customHeight="1" x14ac:dyDescent="0.25">
      <c r="B54" s="16">
        <v>9.48</v>
      </c>
      <c r="C54" s="17" t="s">
        <v>156</v>
      </c>
    </row>
    <row r="55" spans="2:3" ht="12.75" customHeight="1" x14ac:dyDescent="0.25">
      <c r="B55" s="16">
        <v>9.49</v>
      </c>
      <c r="C55" s="17" t="s">
        <v>157</v>
      </c>
    </row>
    <row r="56" spans="2:3" ht="12.75" customHeight="1" x14ac:dyDescent="0.25">
      <c r="B56" s="55" t="s">
        <v>159</v>
      </c>
      <c r="C56" s="17" t="s">
        <v>158</v>
      </c>
    </row>
    <row r="57" spans="2:3" ht="12.75" customHeight="1" x14ac:dyDescent="0.25">
      <c r="B57" s="16">
        <v>9.51</v>
      </c>
      <c r="C57" s="17" t="s">
        <v>160</v>
      </c>
    </row>
    <row r="58" spans="2:3" ht="12.75" customHeight="1" x14ac:dyDescent="0.25">
      <c r="B58" s="16">
        <v>9.52</v>
      </c>
      <c r="C58" s="17" t="s">
        <v>161</v>
      </c>
    </row>
    <row r="59" spans="2:3" ht="12.75" customHeight="1" x14ac:dyDescent="0.25">
      <c r="B59" s="16">
        <v>9.5299999999999994</v>
      </c>
      <c r="C59" s="17" t="s">
        <v>162</v>
      </c>
    </row>
    <row r="60" spans="2:3" ht="12.75" customHeight="1" x14ac:dyDescent="0.25">
      <c r="B60" s="16">
        <v>9.5399999999999991</v>
      </c>
      <c r="C60" s="17" t="s">
        <v>163</v>
      </c>
    </row>
    <row r="61" spans="2:3" ht="12.75" customHeight="1" x14ac:dyDescent="0.25">
      <c r="B61" s="16">
        <v>9.5500000000000007</v>
      </c>
      <c r="C61" s="17" t="s">
        <v>164</v>
      </c>
    </row>
    <row r="62" spans="2:3" ht="12.75" customHeight="1" x14ac:dyDescent="0.25">
      <c r="B62" s="16">
        <v>9.56</v>
      </c>
      <c r="C62" s="17" t="s">
        <v>165</v>
      </c>
    </row>
    <row r="63" spans="2:3" ht="12.75" customHeight="1" x14ac:dyDescent="0.25">
      <c r="B63" s="16">
        <v>9.57</v>
      </c>
      <c r="C63" s="17" t="s">
        <v>166</v>
      </c>
    </row>
    <row r="64" spans="2:3" ht="12.75" customHeight="1" x14ac:dyDescent="0.25">
      <c r="B64" s="16">
        <v>9.58</v>
      </c>
      <c r="C64" s="17" t="s">
        <v>167</v>
      </c>
    </row>
    <row r="65" spans="2:3" ht="12.75" customHeight="1" x14ac:dyDescent="0.25">
      <c r="B65" s="16">
        <v>9.59</v>
      </c>
      <c r="C65" s="17" t="s">
        <v>168</v>
      </c>
    </row>
    <row r="66" spans="2:3" ht="12.75" customHeight="1" x14ac:dyDescent="0.25">
      <c r="B66" s="55" t="s">
        <v>170</v>
      </c>
      <c r="C66" s="17" t="s">
        <v>169</v>
      </c>
    </row>
    <row r="67" spans="2:3" ht="12.75" customHeight="1" x14ac:dyDescent="0.25">
      <c r="B67" s="16">
        <v>9.61</v>
      </c>
      <c r="C67" s="17" t="s">
        <v>171</v>
      </c>
    </row>
    <row r="68" spans="2:3" ht="12.75" customHeight="1" x14ac:dyDescent="0.25">
      <c r="B68" s="16">
        <v>9.6199999999999992</v>
      </c>
      <c r="C68" s="17" t="s">
        <v>172</v>
      </c>
    </row>
    <row r="69" spans="2:3" ht="12.75" customHeight="1" x14ac:dyDescent="0.25">
      <c r="B69" s="16">
        <v>9.6300000000000008</v>
      </c>
      <c r="C69" s="17" t="s">
        <v>173</v>
      </c>
    </row>
    <row r="70" spans="2:3" ht="12.75" customHeight="1" x14ac:dyDescent="0.25">
      <c r="B70" s="16">
        <v>9.64</v>
      </c>
      <c r="C70" s="17" t="s">
        <v>174</v>
      </c>
    </row>
    <row r="71" spans="2:3" ht="12.75" customHeight="1" x14ac:dyDescent="0.25">
      <c r="B71" s="16">
        <v>9.65</v>
      </c>
      <c r="C71" s="17" t="s">
        <v>175</v>
      </c>
    </row>
    <row r="72" spans="2:3" ht="12.75" customHeight="1" x14ac:dyDescent="0.25">
      <c r="B72" s="16">
        <v>9.66</v>
      </c>
      <c r="C72" s="17" t="s">
        <v>176</v>
      </c>
    </row>
    <row r="73" spans="2:3" ht="12.75" customHeight="1" x14ac:dyDescent="0.25">
      <c r="B73" s="16">
        <v>9.67</v>
      </c>
      <c r="C73" s="17" t="s">
        <v>177</v>
      </c>
    </row>
    <row r="74" spans="2:3" ht="12.75" customHeight="1" x14ac:dyDescent="0.25">
      <c r="B74" s="16">
        <v>9.68</v>
      </c>
      <c r="C74" s="17" t="s">
        <v>178</v>
      </c>
    </row>
    <row r="75" spans="2:3" ht="12.75" customHeight="1" x14ac:dyDescent="0.25">
      <c r="B75" s="16">
        <v>9.69</v>
      </c>
      <c r="C75" s="17" t="s">
        <v>179</v>
      </c>
    </row>
    <row r="76" spans="2:3" ht="12.75" customHeight="1" x14ac:dyDescent="0.25">
      <c r="B76" s="55" t="s">
        <v>181</v>
      </c>
      <c r="C76" s="17" t="s">
        <v>290</v>
      </c>
    </row>
    <row r="77" spans="2:3" ht="12.75" customHeight="1" x14ac:dyDescent="0.25">
      <c r="B77" s="16">
        <v>9.7100000000000009</v>
      </c>
      <c r="C77" s="17" t="s">
        <v>182</v>
      </c>
    </row>
    <row r="78" spans="2:3" ht="12.75" customHeight="1" x14ac:dyDescent="0.25">
      <c r="B78" s="16">
        <v>9.7200000000000006</v>
      </c>
      <c r="C78" s="17" t="s">
        <v>183</v>
      </c>
    </row>
    <row r="79" spans="2:3" ht="12.75" customHeight="1" x14ac:dyDescent="0.25">
      <c r="B79" s="16">
        <v>9.73</v>
      </c>
      <c r="C79" s="17" t="s">
        <v>184</v>
      </c>
    </row>
    <row r="80" spans="2:3" ht="12.75" customHeight="1" x14ac:dyDescent="0.25">
      <c r="B80" s="16">
        <v>9.74</v>
      </c>
      <c r="C80" s="17" t="s">
        <v>185</v>
      </c>
    </row>
    <row r="81" spans="1:3" ht="12.75" customHeight="1" x14ac:dyDescent="0.25">
      <c r="B81" s="16">
        <v>9.75</v>
      </c>
      <c r="C81" s="17" t="s">
        <v>186</v>
      </c>
    </row>
    <row r="82" spans="1:3" ht="12.75" customHeight="1" x14ac:dyDescent="0.25">
      <c r="B82" s="16">
        <v>9.76</v>
      </c>
      <c r="C82" s="17" t="s">
        <v>187</v>
      </c>
    </row>
    <row r="83" spans="1:3" ht="12.75" customHeight="1" x14ac:dyDescent="0.25">
      <c r="B83" s="16">
        <v>9.77</v>
      </c>
      <c r="C83" s="17" t="s">
        <v>188</v>
      </c>
    </row>
    <row r="84" spans="1:3" ht="12.75" customHeight="1" x14ac:dyDescent="0.25">
      <c r="B84" s="16">
        <v>9.7799999999999994</v>
      </c>
      <c r="C84" s="17" t="s">
        <v>189</v>
      </c>
    </row>
    <row r="85" spans="1:3" x14ac:dyDescent="0.25">
      <c r="B85" s="10"/>
      <c r="C85" s="11"/>
    </row>
    <row r="86" spans="1:3" x14ac:dyDescent="0.25">
      <c r="B86" s="56"/>
      <c r="C86" s="56"/>
    </row>
    <row r="87" spans="1:3" ht="15.75" x14ac:dyDescent="0.25">
      <c r="B87" s="12" t="s">
        <v>92</v>
      </c>
      <c r="C87" s="13"/>
    </row>
    <row r="88" spans="1:3" ht="15.75" x14ac:dyDescent="0.25">
      <c r="B88" s="7"/>
      <c r="C88" s="56"/>
    </row>
    <row r="89" spans="1:3" x14ac:dyDescent="0.25">
      <c r="B89" s="14"/>
      <c r="C89" s="56"/>
    </row>
    <row r="90" spans="1:3" x14ac:dyDescent="0.25">
      <c r="B90" s="14"/>
      <c r="C90" s="56"/>
    </row>
    <row r="91" spans="1:3" ht="15.75" x14ac:dyDescent="0.25">
      <c r="B91" s="6" t="s">
        <v>93</v>
      </c>
      <c r="C91" s="56"/>
    </row>
    <row r="92" spans="1:3" x14ac:dyDescent="0.25">
      <c r="B92" s="15"/>
      <c r="C92" s="15"/>
    </row>
    <row r="93" spans="1:3" ht="21.95" customHeight="1" x14ac:dyDescent="0.25">
      <c r="A93" s="9"/>
      <c r="B93" s="140" t="s">
        <v>291</v>
      </c>
      <c r="C93" s="140"/>
    </row>
    <row r="94" spans="1:3" x14ac:dyDescent="0.25">
      <c r="A94" s="9"/>
      <c r="B94" s="15"/>
      <c r="C94" s="15"/>
    </row>
    <row r="95" spans="1:3" x14ac:dyDescent="0.25">
      <c r="A95" s="9"/>
      <c r="B95" s="15"/>
      <c r="C95" s="15"/>
    </row>
    <row r="96" spans="1:3" x14ac:dyDescent="0.25">
      <c r="A96" s="9"/>
      <c r="B96" s="141" t="s">
        <v>286</v>
      </c>
      <c r="C96" s="141"/>
    </row>
    <row r="97" spans="1:1" x14ac:dyDescent="0.25">
      <c r="A97" s="139"/>
    </row>
    <row r="98" spans="1:1" x14ac:dyDescent="0.25">
      <c r="A98" s="139"/>
    </row>
  </sheetData>
  <mergeCells count="2">
    <mergeCell ref="B93:C93"/>
    <mergeCell ref="B96:C96"/>
  </mergeCells>
  <hyperlinks>
    <hyperlink ref="B24:C24" r:id="rId1" display="© Commonwealth of Australia &lt;&lt;yyyy&gt;&gt;" xr:uid="{BC693FA7-D66D-4417-BFBD-A46111E74B7F}"/>
    <hyperlink ref="B87:C87" r:id="rId2" display="More information available from the ABS web site" xr:uid="{2C4EF8E6-D609-4097-80D2-2D7B65C338BF}"/>
    <hyperlink ref="B96:C96" r:id="rId3" display="© Commonwealth of Australia 2024" xr:uid="{A8C8CC3E-8870-49CB-83A7-FDF620BC892E}"/>
    <hyperlink ref="B7" location="'Table 9.1'!A1" display="9.1" xr:uid="{F0667ECA-19E5-41B7-8900-72BB3D544601}"/>
    <hyperlink ref="B8" location="'Table 9.2'!A1" display="9.2" xr:uid="{C55608E6-0A08-45EB-8EE3-FEBFF69ACBFA}"/>
    <hyperlink ref="B9" location="'Table 9.3'!A1" display="9.3" xr:uid="{DE35BC2B-A6A0-49B6-97FF-856D5056E8C0}"/>
    <hyperlink ref="B10" location="'Table 9.4'!A1" display="9.4" xr:uid="{E799BDFF-4466-4618-8F79-C6D930497C26}"/>
    <hyperlink ref="B11" location="'Table 9.5'!A1" display="9.5" xr:uid="{CC99F6D2-F04F-4335-A642-15116BB1E151}"/>
    <hyperlink ref="B12" location="'Table 9.6'!A1" display="9.6" xr:uid="{07B38883-5A5E-43D7-AFBA-64747B39305C}"/>
    <hyperlink ref="B13" location="'Table 9.7'!A1" display="9.7" xr:uid="{188C9BCE-28D4-487B-8736-B5973EB4EE98}"/>
    <hyperlink ref="B14" location="'Table 9.8'!A1" display="9.8" xr:uid="{05CA03AE-F2AD-4EFB-8258-50590CFCE3B9}"/>
    <hyperlink ref="B15" location="'Table 9.9'!A1" display="9.9" xr:uid="{3BA065A3-8EFA-4906-AC0C-ED985C2FBCBA}"/>
    <hyperlink ref="B16" location="'Table 9.10'!A1" display="9.10" xr:uid="{A4FDC2BB-60B6-4605-9AA3-C2ADEA5CA87B}"/>
    <hyperlink ref="B17" location="'Table 9.11'!A1" display="9.11" xr:uid="{55A23555-3DDB-4860-9115-18D77DDA64A9}"/>
    <hyperlink ref="B18" location="'Table 9.12'!A1" display="9.12" xr:uid="{27E3B139-F3D9-456C-A30C-A30B225EFFAF}"/>
    <hyperlink ref="B19" location="'Table 9.13'!A1" display="9.13" xr:uid="{EC711D83-84EB-4FCA-9D08-80FAB1457773}"/>
    <hyperlink ref="B20" location="'Table 9.14'!A1" display="9.14" xr:uid="{3471DAF1-F81B-4CFA-B823-DD79BACA5369}"/>
    <hyperlink ref="B21" location="'Table 9.15'!A1" display="9.15" xr:uid="{373FE2B3-9F80-4008-A508-B2F586666EE3}"/>
    <hyperlink ref="B22" location="'Table 9.16'!A1" display="9.16" xr:uid="{17CA7AC7-80A3-4AE4-9B4A-BE4E87643C9A}"/>
    <hyperlink ref="B23" location="'Table 9.17'!A1" display="9.17" xr:uid="{9C88F5A2-5130-449A-8501-B300186857A6}"/>
    <hyperlink ref="B24" location="'Table 9.18'!A1" display="9.18" xr:uid="{0DB88556-9F52-4D52-9826-DCA9C556CC17}"/>
    <hyperlink ref="B25" location="'Table 9.19'!A1" display="9.19" xr:uid="{ED230AD0-D9E4-47FB-8F3A-F340B832F4F6}"/>
    <hyperlink ref="B26" location="'Table 9.20'!A1" display="9.20" xr:uid="{CDC89D60-3CA4-4899-BE95-C376A2C1F273}"/>
    <hyperlink ref="B27" location="'Table 9.21'!A1" display="9.21" xr:uid="{6CE77E5C-B8EB-4932-B23C-76D9EB2B83C6}"/>
    <hyperlink ref="B28" location="'Table 9.22'!A1" display="9.22" xr:uid="{2562315B-1FCE-4A3D-837D-3A84BEDE5E33}"/>
    <hyperlink ref="B29" location="'Table 9.23'!A1" display="9.23" xr:uid="{225511DE-165C-4258-89EB-FA24AE971CA2}"/>
    <hyperlink ref="B30" location="'Table 9.24'!A1" display="9.24" xr:uid="{36185000-0A74-4706-B0E7-B992E9E0020C}"/>
    <hyperlink ref="B31" location="'Table 9.25'!A1" display="9.25" xr:uid="{6630FFDA-2FE3-416E-9A7D-675119615B02}"/>
    <hyperlink ref="B32" location="'Table 9.26'!A1" display="9.26" xr:uid="{28AE3C0F-129A-4A67-AFC3-0558B418B98B}"/>
    <hyperlink ref="B33" location="'Table 9.27'!A1" display="9.27" xr:uid="{5FA8A010-A447-4872-B7C3-A038107680D4}"/>
    <hyperlink ref="B34" location="'Table 9.28'!A1" display="9.28" xr:uid="{C00D68BC-EB27-440C-B5E5-DE31742D3786}"/>
    <hyperlink ref="B35" location="'Table 9.29'!A1" display="9.29" xr:uid="{003CAF2D-906D-487A-AE18-A1502C5F50E1}"/>
    <hyperlink ref="B36" location="'Table 9.30'!A1" display="9.30" xr:uid="{4F0B9292-CA63-4ACB-AB19-20295CC0A75F}"/>
    <hyperlink ref="B37" location="'Table 9.31'!A1" display="9.31" xr:uid="{5FEF1A24-7877-4237-85E0-13936FE4AE2D}"/>
    <hyperlink ref="B38" location="'Table 9.32'!A1" display="9.32" xr:uid="{727C7F02-C849-4384-BAD8-04A65F5C31B8}"/>
    <hyperlink ref="B39" location="'Table 9.33'!A1" display="9.33" xr:uid="{70FA83D3-1D02-490A-A81C-2FBE81F72FD5}"/>
    <hyperlink ref="B40" location="'Table 9.34'!A1" display="9.34" xr:uid="{F5464E85-4400-4EBE-AB7C-292BD038392C}"/>
    <hyperlink ref="B41" location="'Table 9.35'!A1" display="9.35" xr:uid="{EBE8274C-DB8B-4B64-8983-D1AE5BA683CC}"/>
    <hyperlink ref="B42" location="'Table 9.36'!A1" display="9.36" xr:uid="{437F1F1F-269B-4322-BBBD-A7B9DF945559}"/>
    <hyperlink ref="B43" location="'Table 9.37'!A1" display="9.37" xr:uid="{ACDEC6B4-2260-49E4-A83B-36842DB74831}"/>
    <hyperlink ref="B44" location="'Table 9.38'!A1" display="9.38" xr:uid="{2837A790-DA95-4046-B980-702C6076919C}"/>
    <hyperlink ref="B45" location="'Table 9.39'!A1" display="9.39" xr:uid="{F4C5F740-9991-487B-B9CA-18DA992ACF11}"/>
    <hyperlink ref="B46" location="'Table 9.40'!A1" display="9.40" xr:uid="{BC46CF58-9063-49F0-82F0-C9B768EB2E5D}"/>
    <hyperlink ref="B47" location="'Table 9.41'!A1" display="9.41" xr:uid="{BAB9F927-D41C-49F4-BD87-6E66DD68E20D}"/>
    <hyperlink ref="B48" location="'Table 9.42'!A1" display="9.42" xr:uid="{E9BD5549-7F7E-40A4-A441-31DEA9D9D831}"/>
    <hyperlink ref="B49" location="'Table 9.43'!A1" display="9.43" xr:uid="{E8296488-5B6D-485E-8BD5-190061478F19}"/>
    <hyperlink ref="B50" location="'Table 9.44'!A1" display="9.44" xr:uid="{FFE4AF32-DED5-4CB1-8492-56C59A12ACD9}"/>
    <hyperlink ref="B51" location="'Table 9.45'!A1" display="9.45" xr:uid="{58B4BB85-C309-4AE9-A822-D2C50B3E2038}"/>
    <hyperlink ref="B52" location="'Table 9.46'!A1" display="9.46" xr:uid="{84F0CB33-38FF-4B74-9CC9-046A03274C73}"/>
    <hyperlink ref="B53" location="'Table 9.47'!A1" display="9.47" xr:uid="{C8798950-1F51-42ED-AAA1-B27A348E786D}"/>
    <hyperlink ref="B54" location="'Table 9.48'!A1" display="9.48" xr:uid="{99F6DEBD-6AD7-4280-800B-509BFD9C09F2}"/>
    <hyperlink ref="B55" location="'Table 9.49'!A1" display="9.49" xr:uid="{B7D93408-5AFA-4C02-897E-EEF38F26726D}"/>
    <hyperlink ref="B56" location="'Table 9.50'!A1" display="9.50" xr:uid="{8ECA58CE-1B09-4AC0-8F1E-F560E9AD914C}"/>
    <hyperlink ref="B57" location="'Table 9.51'!A1" display="9.51" xr:uid="{1B6B956B-9A98-4D93-96DF-DC3B4CAF7D5E}"/>
    <hyperlink ref="B58" location="'Table 9.52'!A1" display="9.52" xr:uid="{A442BA81-E541-4D5C-809C-BA9D3BADB402}"/>
    <hyperlink ref="B59" location="'Table 9.53'!A1" display="9.53" xr:uid="{73E5B135-7C2D-40C6-B428-0F4A01BDCAE4}"/>
    <hyperlink ref="B60" location="'Table 9.54'!A1" display="9.54" xr:uid="{B7B77BCE-6181-443B-9F6D-BF09F18CAC28}"/>
    <hyperlink ref="B61" location="'Table 9.55'!A1" display="9.55" xr:uid="{FF42121A-3705-4078-A30D-7434D21FAEEB}"/>
    <hyperlink ref="B62" location="'Table 9.56'!A1" display="9.56" xr:uid="{BEBB6EE4-8F7A-456D-A392-D1EFD374FE9C}"/>
    <hyperlink ref="B63" location="'Table 9.57'!A1" display="9.57" xr:uid="{492B769D-5D02-447D-8550-BC908646D232}"/>
    <hyperlink ref="B64" location="'Table 9.58'!A1" display="9.58" xr:uid="{5DE12F93-BAE8-4A85-B54F-4D8DFE4F9D3D}"/>
    <hyperlink ref="B65" location="'Table 9.59'!A1" display="9.59" xr:uid="{D1B67A7B-977C-4C7A-B3CC-8AAFED0B24D4}"/>
    <hyperlink ref="B66" location="'Table 9.60'!A1" display="9.60" xr:uid="{7336429A-DB91-4C80-BAE9-A1929EE41077}"/>
    <hyperlink ref="B67" location="'Table 9.61'!A1" display="9.61" xr:uid="{6A1C5E59-9A6D-41EE-A80F-199F1CA45731}"/>
    <hyperlink ref="B68" location="'Table 9.62'!A1" display="9.62" xr:uid="{019E47BB-83FD-4099-A6CD-0DF1A3E24ED0}"/>
    <hyperlink ref="B69" location="'Table 9.63'!A1" display="9.63" xr:uid="{FE8D3864-9235-4B7B-BFC8-50ABCBEEE1B8}"/>
    <hyperlink ref="B70" location="'Table 9.64'!A1" display="9.64" xr:uid="{0158A6E0-773A-40B6-9D04-2D9F6C942AB5}"/>
    <hyperlink ref="B71" location="'Table 9.65'!A1" display="9.65" xr:uid="{1A8D187F-7612-4BD3-A1EC-651C23B19283}"/>
    <hyperlink ref="B72" location="'Table 9.66'!A1" display="9.66" xr:uid="{B3000DC0-9F42-4A19-9BEA-C27011CF5DC6}"/>
    <hyperlink ref="B73" location="'Table 9.67'!A1" display="9.67" xr:uid="{C218095E-AB49-43A0-BABE-597AEAAE03E3}"/>
    <hyperlink ref="B74" location="'Table 9.68'!A1" display="9.68" xr:uid="{0493FE81-F50D-4BBD-AB55-890F2DD73199}"/>
    <hyperlink ref="B75" location="'Table 9.69'!A1" display="9.69" xr:uid="{753A7A19-629E-4361-888A-FF509901F2ED}"/>
    <hyperlink ref="B76" location="'Table 9.70'!A1" display="9.70" xr:uid="{AE1A3B02-76C3-49FB-8C79-FFC6351F5F2F}"/>
    <hyperlink ref="B77" location="'Table 9.71'!A1" display="9.71" xr:uid="{2CDE03F1-89FA-4DA1-A405-09A069F8825D}"/>
    <hyperlink ref="B78" location="'Table 9.72'!A1" display="9.72" xr:uid="{C823E4C1-9BEE-47CB-BF77-4927E61A543D}"/>
    <hyperlink ref="B79" location="'Table 9.73'!A1" display="9.73" xr:uid="{4989DBAF-F850-4CEC-A930-1C3270281252}"/>
    <hyperlink ref="B80" location="'Table 9.74'!A1" display="9.74" xr:uid="{7065DDC0-7A26-46F5-92F8-0ABDBDE9F8E8}"/>
    <hyperlink ref="B81" location="'Table 9.75'!A1" display="9.75" xr:uid="{783EC97A-E96A-40E5-AFA3-7269E911234D}"/>
    <hyperlink ref="B82" location="'Table 9.76'!A1" display="9.76" xr:uid="{8A7C472D-B9DF-4E49-B631-3258442CBAD0}"/>
    <hyperlink ref="B83" location="'Table 9.77'!A1" display="9.77" xr:uid="{2C4E725A-05E6-450D-B712-1B18C76427ED}"/>
    <hyperlink ref="B84" location="'Table 9.78'!A1" display="9.78" xr:uid="{E0122BD9-1BF7-4160-8FCA-CA2B868D908E}"/>
  </hyperlinks>
  <pageMargins left="0.7" right="0.7" top="0.75" bottom="0.75" header="0.3" footer="0.3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ED85C-67A7-4C3E-A70B-8200198D5135}">
  <sheetPr codeName="Sheet7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113</v>
      </c>
      <c r="T1" s="99"/>
      <c r="U1" s="99"/>
      <c r="V1" s="99"/>
      <c r="W1" s="99"/>
      <c r="X1" s="99"/>
      <c r="Y1" s="100" t="s">
        <v>210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113</v>
      </c>
      <c r="Y3" s="105" t="s">
        <v>210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9.9 Bulloo,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284</v>
      </c>
      <c r="W4" s="108">
        <v>253</v>
      </c>
      <c r="X4" s="108">
        <v>285</v>
      </c>
      <c r="Y4" s="108">
        <v>322</v>
      </c>
      <c r="Z4" s="108">
        <v>304</v>
      </c>
      <c r="AB4" s="109" t="str">
        <f>TEXT(Z4,"###,###")</f>
        <v>304</v>
      </c>
      <c r="AD4" s="110">
        <f>Z4/Y4-1</f>
        <v>-5.5900621118012417E-2</v>
      </c>
      <c r="AF4" s="110">
        <f>Z4/V4-1</f>
        <v>7.0422535211267512E-2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150</v>
      </c>
      <c r="W5" s="108">
        <v>127</v>
      </c>
      <c r="X5" s="108">
        <v>149</v>
      </c>
      <c r="Y5" s="108">
        <v>189</v>
      </c>
      <c r="Z5" s="108">
        <v>156</v>
      </c>
      <c r="AB5" s="109" t="str">
        <f>TEXT(Z5,"###,###")</f>
        <v>156</v>
      </c>
      <c r="AD5" s="110">
        <f t="shared" ref="AD5:AD9" si="0">Z5/Y5-1</f>
        <v>-0.17460317460317465</v>
      </c>
      <c r="AF5" s="110">
        <f t="shared" ref="AF5:AF9" si="1">Z5/V5-1</f>
        <v>4.0000000000000036E-2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130</v>
      </c>
      <c r="W6" s="108">
        <v>128</v>
      </c>
      <c r="X6" s="108">
        <v>134</v>
      </c>
      <c r="Y6" s="108">
        <v>132</v>
      </c>
      <c r="Z6" s="108">
        <v>152</v>
      </c>
      <c r="AB6" s="109" t="str">
        <f>TEXT(Z6,"###,###")</f>
        <v>152</v>
      </c>
      <c r="AD6" s="110">
        <f t="shared" si="0"/>
        <v>0.1515151515151516</v>
      </c>
      <c r="AF6" s="110">
        <f t="shared" si="1"/>
        <v>0.1692307692307693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195</v>
      </c>
      <c r="W7" s="108">
        <v>155</v>
      </c>
      <c r="X7" s="108">
        <v>176</v>
      </c>
      <c r="Y7" s="108">
        <v>204</v>
      </c>
      <c r="Z7" s="108">
        <v>201</v>
      </c>
      <c r="AB7" s="109" t="str">
        <f>TEXT(Z7,"###,###")</f>
        <v>201</v>
      </c>
      <c r="AD7" s="110">
        <f t="shared" si="0"/>
        <v>-1.4705882352941124E-2</v>
      </c>
      <c r="AF7" s="110">
        <f t="shared" si="1"/>
        <v>3.076923076923066E-2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304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201</v>
      </c>
      <c r="P8" s="67"/>
      <c r="S8" s="107" t="s">
        <v>83</v>
      </c>
      <c r="T8" s="108"/>
      <c r="U8" s="108"/>
      <c r="V8" s="108">
        <v>50856.15</v>
      </c>
      <c r="W8" s="108">
        <v>46048</v>
      </c>
      <c r="X8" s="108">
        <v>48250.53</v>
      </c>
      <c r="Y8" s="108">
        <v>51072.44</v>
      </c>
      <c r="Z8" s="108">
        <v>53424.89</v>
      </c>
      <c r="AB8" s="109" t="str">
        <f>TEXT(Z8,"$###,###")</f>
        <v>$53,425</v>
      </c>
      <c r="AD8" s="110">
        <f t="shared" si="0"/>
        <v>4.6061045839987269E-2</v>
      </c>
      <c r="AF8" s="110">
        <f t="shared" si="1"/>
        <v>5.0509918662737796E-2</v>
      </c>
    </row>
    <row r="9" spans="1:32" x14ac:dyDescent="0.25">
      <c r="A9" s="30" t="s">
        <v>14</v>
      </c>
      <c r="B9" s="71"/>
      <c r="C9" s="72"/>
      <c r="D9" s="73">
        <f>AD104</f>
        <v>56.25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52.736318407960205</v>
      </c>
      <c r="P9" s="74" t="s">
        <v>84</v>
      </c>
      <c r="S9" s="107" t="s">
        <v>7</v>
      </c>
      <c r="T9" s="108"/>
      <c r="U9" s="108"/>
      <c r="V9" s="108">
        <v>11388889</v>
      </c>
      <c r="W9" s="108">
        <v>8467744</v>
      </c>
      <c r="X9" s="108">
        <v>10124579</v>
      </c>
      <c r="Y9" s="108">
        <v>12608656</v>
      </c>
      <c r="Z9" s="108">
        <v>12044646</v>
      </c>
      <c r="AB9" s="109" t="str">
        <f>TEXT(Z9/1000000,"$#,###.0")&amp;" mil"</f>
        <v>$12.0 mil</v>
      </c>
      <c r="AD9" s="110">
        <f t="shared" si="0"/>
        <v>-4.4731968260534716E-2</v>
      </c>
      <c r="AF9" s="110">
        <f t="shared" si="1"/>
        <v>5.7578662852891149E-2</v>
      </c>
    </row>
    <row r="10" spans="1:32" x14ac:dyDescent="0.25">
      <c r="A10" s="30" t="s">
        <v>17</v>
      </c>
      <c r="B10" s="71"/>
      <c r="C10" s="72"/>
      <c r="D10" s="73">
        <f>AD105</f>
        <v>32.236842105263158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44.776119402985074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75.621890547263675</v>
      </c>
      <c r="P11" s="74" t="s">
        <v>84</v>
      </c>
      <c r="S11" s="107" t="s">
        <v>29</v>
      </c>
      <c r="T11" s="112"/>
      <c r="U11" s="112"/>
      <c r="V11" s="112">
        <v>227</v>
      </c>
      <c r="W11" s="112">
        <v>206</v>
      </c>
      <c r="X11" s="112">
        <v>234</v>
      </c>
      <c r="Y11" s="112">
        <v>265</v>
      </c>
      <c r="Z11" s="112">
        <v>254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6.9651741293532341</v>
      </c>
      <c r="P12" s="74" t="s">
        <v>84</v>
      </c>
      <c r="S12" s="107" t="s">
        <v>30</v>
      </c>
      <c r="T12" s="112"/>
      <c r="U12" s="112"/>
      <c r="V12" s="112">
        <v>58</v>
      </c>
      <c r="W12" s="112">
        <v>50</v>
      </c>
      <c r="X12" s="112">
        <v>49</v>
      </c>
      <c r="Y12" s="112">
        <v>57</v>
      </c>
      <c r="Z12" s="112">
        <v>48</v>
      </c>
    </row>
    <row r="13" spans="1:32" ht="15" customHeight="1" x14ac:dyDescent="0.25">
      <c r="A13" s="30" t="s">
        <v>19</v>
      </c>
      <c r="B13" s="72"/>
      <c r="C13" s="72"/>
      <c r="D13" s="73">
        <f>AD108</f>
        <v>20.723684210526315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15.920398009950249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12.171052631578947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41.6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40.789473684210527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12.562814070351758</v>
      </c>
      <c r="P15" s="74" t="s">
        <v>84</v>
      </c>
      <c r="S15" s="115" t="s">
        <v>60</v>
      </c>
      <c r="T15" s="115"/>
      <c r="U15" s="116"/>
      <c r="V15" s="116">
        <v>55</v>
      </c>
      <c r="W15" s="116">
        <v>66</v>
      </c>
      <c r="X15" s="116">
        <v>60</v>
      </c>
      <c r="Y15" s="112">
        <v>65</v>
      </c>
      <c r="Z15" s="112">
        <v>63</v>
      </c>
      <c r="AB15" s="117">
        <f t="shared" ref="AB15:AB34" si="2">IF(Z15="np",0,Z15/$Z$34)</f>
        <v>0.20521172638436483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13.815789473684212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87.437185929648237</v>
      </c>
      <c r="P16" s="37" t="s">
        <v>84</v>
      </c>
      <c r="S16" s="115" t="s">
        <v>61</v>
      </c>
      <c r="T16" s="115"/>
      <c r="U16" s="116"/>
      <c r="V16" s="116">
        <v>0</v>
      </c>
      <c r="W16" s="116">
        <v>0</v>
      </c>
      <c r="X16" s="116">
        <v>0</v>
      </c>
      <c r="Y16" s="112">
        <v>4</v>
      </c>
      <c r="Z16" s="112">
        <v>3</v>
      </c>
      <c r="AB16" s="117">
        <f t="shared" si="2"/>
        <v>9.7719869706840382E-3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13</v>
      </c>
      <c r="W17" s="116">
        <v>7</v>
      </c>
      <c r="X17" s="116">
        <v>11</v>
      </c>
      <c r="Y17" s="112">
        <v>15</v>
      </c>
      <c r="Z17" s="112">
        <v>12</v>
      </c>
      <c r="AB17" s="117">
        <f t="shared" si="2"/>
        <v>3.9087947882736153E-2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Bulloo (2017-18 to 2021-22)</v>
      </c>
      <c r="B19" s="63"/>
      <c r="C19" s="63"/>
      <c r="D19" s="63"/>
      <c r="E19" s="63"/>
      <c r="F19" s="63"/>
      <c r="G19" s="63" t="str">
        <f>$S$1&amp;" ("&amp;$V$2&amp;" to "&amp;$Z$2&amp;")"</f>
        <v>Bulloo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14</v>
      </c>
      <c r="W19" s="116">
        <v>5</v>
      </c>
      <c r="X19" s="116">
        <v>10</v>
      </c>
      <c r="Y19" s="112">
        <v>13</v>
      </c>
      <c r="Z19" s="112">
        <v>16</v>
      </c>
      <c r="AB19" s="117">
        <f t="shared" si="2"/>
        <v>5.2117263843648211E-2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5</v>
      </c>
      <c r="X20" s="116">
        <v>4</v>
      </c>
      <c r="Y20" s="112">
        <v>7</v>
      </c>
      <c r="Z20" s="112">
        <v>9</v>
      </c>
      <c r="AB20" s="117">
        <f t="shared" si="2"/>
        <v>2.9315960912052116E-2</v>
      </c>
    </row>
    <row r="21" spans="1:28" x14ac:dyDescent="0.25">
      <c r="S21" s="115" t="s">
        <v>66</v>
      </c>
      <c r="T21" s="115"/>
      <c r="U21" s="116"/>
      <c r="V21" s="116">
        <v>4</v>
      </c>
      <c r="W21" s="116">
        <v>6</v>
      </c>
      <c r="X21" s="116">
        <v>12</v>
      </c>
      <c r="Y21" s="112">
        <v>11</v>
      </c>
      <c r="Z21" s="112">
        <v>17</v>
      </c>
      <c r="AB21" s="117">
        <f t="shared" si="2"/>
        <v>5.5374592833876218E-2</v>
      </c>
    </row>
    <row r="22" spans="1:28" x14ac:dyDescent="0.25">
      <c r="S22" s="115" t="s">
        <v>67</v>
      </c>
      <c r="T22" s="115"/>
      <c r="U22" s="116"/>
      <c r="V22" s="116">
        <v>5</v>
      </c>
      <c r="W22" s="116">
        <v>0</v>
      </c>
      <c r="X22" s="116">
        <v>11</v>
      </c>
      <c r="Y22" s="112">
        <v>7</v>
      </c>
      <c r="Z22" s="112">
        <v>6</v>
      </c>
      <c r="AB22" s="117">
        <f t="shared" si="2"/>
        <v>1.9543973941368076E-2</v>
      </c>
    </row>
    <row r="23" spans="1:28" x14ac:dyDescent="0.25">
      <c r="S23" s="115" t="s">
        <v>68</v>
      </c>
      <c r="T23" s="115"/>
      <c r="U23" s="116"/>
      <c r="V23" s="116">
        <v>14</v>
      </c>
      <c r="W23" s="116">
        <v>11</v>
      </c>
      <c r="X23" s="116">
        <v>12</v>
      </c>
      <c r="Y23" s="112">
        <v>14</v>
      </c>
      <c r="Z23" s="112">
        <v>10</v>
      </c>
      <c r="AB23" s="117">
        <f t="shared" si="2"/>
        <v>3.2573289902280131E-2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0</v>
      </c>
      <c r="W25" s="116">
        <v>0</v>
      </c>
      <c r="X25" s="116">
        <v>5</v>
      </c>
      <c r="Y25" s="112">
        <v>4</v>
      </c>
      <c r="Z25" s="112">
        <v>0</v>
      </c>
      <c r="AB25" s="117">
        <f t="shared" si="2"/>
        <v>0</v>
      </c>
    </row>
    <row r="26" spans="1:28" x14ac:dyDescent="0.25">
      <c r="S26" s="115" t="s">
        <v>71</v>
      </c>
      <c r="T26" s="115"/>
      <c r="U26" s="116"/>
      <c r="V26" s="116">
        <v>0</v>
      </c>
      <c r="W26" s="116">
        <v>0</v>
      </c>
      <c r="X26" s="116">
        <v>10</v>
      </c>
      <c r="Y26" s="112">
        <v>9</v>
      </c>
      <c r="Z26" s="112">
        <v>8</v>
      </c>
      <c r="AB26" s="117">
        <f t="shared" si="2"/>
        <v>2.6058631921824105E-2</v>
      </c>
    </row>
    <row r="27" spans="1:28" x14ac:dyDescent="0.25">
      <c r="S27" s="115" t="s">
        <v>72</v>
      </c>
      <c r="T27" s="115"/>
      <c r="U27" s="116"/>
      <c r="V27" s="116">
        <v>12</v>
      </c>
      <c r="W27" s="116">
        <v>10</v>
      </c>
      <c r="X27" s="116">
        <v>9</v>
      </c>
      <c r="Y27" s="112">
        <v>16</v>
      </c>
      <c r="Z27" s="112">
        <v>19</v>
      </c>
      <c r="AB27" s="117">
        <f t="shared" si="2"/>
        <v>6.1889250814332247E-2</v>
      </c>
    </row>
    <row r="28" spans="1:28" x14ac:dyDescent="0.25">
      <c r="S28" s="115" t="s">
        <v>73</v>
      </c>
      <c r="T28" s="115"/>
      <c r="U28" s="116"/>
      <c r="V28" s="116">
        <v>3</v>
      </c>
      <c r="W28" s="116">
        <v>6</v>
      </c>
      <c r="X28" s="116">
        <v>11</v>
      </c>
      <c r="Y28" s="112">
        <v>19</v>
      </c>
      <c r="Z28" s="112">
        <v>15</v>
      </c>
      <c r="AB28" s="117">
        <f t="shared" si="2"/>
        <v>4.8859934853420196E-2</v>
      </c>
    </row>
    <row r="29" spans="1:28" x14ac:dyDescent="0.25">
      <c r="S29" s="115" t="s">
        <v>74</v>
      </c>
      <c r="T29" s="115"/>
      <c r="U29" s="116"/>
      <c r="V29" s="116">
        <v>77</v>
      </c>
      <c r="W29" s="116">
        <v>77</v>
      </c>
      <c r="X29" s="116">
        <v>72</v>
      </c>
      <c r="Y29" s="112">
        <v>77</v>
      </c>
      <c r="Z29" s="112">
        <v>70</v>
      </c>
      <c r="AB29" s="117">
        <f t="shared" si="2"/>
        <v>0.2280130293159609</v>
      </c>
    </row>
    <row r="30" spans="1:28" x14ac:dyDescent="0.25">
      <c r="S30" s="115" t="s">
        <v>75</v>
      </c>
      <c r="T30" s="115"/>
      <c r="U30" s="116"/>
      <c r="V30" s="116">
        <v>23</v>
      </c>
      <c r="W30" s="116">
        <v>15</v>
      </c>
      <c r="X30" s="116">
        <v>10</v>
      </c>
      <c r="Y30" s="112">
        <v>18</v>
      </c>
      <c r="Z30" s="112">
        <v>18</v>
      </c>
      <c r="AB30" s="117">
        <f t="shared" si="2"/>
        <v>5.8631921824104233E-2</v>
      </c>
    </row>
    <row r="31" spans="1:28" x14ac:dyDescent="0.25">
      <c r="S31" s="115" t="s">
        <v>76</v>
      </c>
      <c r="T31" s="115"/>
      <c r="U31" s="116"/>
      <c r="V31" s="116">
        <v>7</v>
      </c>
      <c r="W31" s="116">
        <v>7</v>
      </c>
      <c r="X31" s="116">
        <v>6</v>
      </c>
      <c r="Y31" s="112">
        <v>9</v>
      </c>
      <c r="Z31" s="112">
        <v>12</v>
      </c>
      <c r="AB31" s="117">
        <f t="shared" si="2"/>
        <v>3.9087947882736153E-2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0</v>
      </c>
      <c r="W32" s="116">
        <v>0</v>
      </c>
      <c r="X32" s="116">
        <v>5</v>
      </c>
      <c r="Y32" s="112">
        <v>2</v>
      </c>
      <c r="Z32" s="112">
        <v>7</v>
      </c>
      <c r="AB32" s="117">
        <f t="shared" si="2"/>
        <v>2.2801302931596091E-2</v>
      </c>
    </row>
    <row r="33" spans="19:32" x14ac:dyDescent="0.25">
      <c r="S33" s="115" t="s">
        <v>78</v>
      </c>
      <c r="T33" s="115"/>
      <c r="U33" s="116"/>
      <c r="V33" s="116">
        <v>7</v>
      </c>
      <c r="W33" s="116">
        <v>6</v>
      </c>
      <c r="X33" s="116">
        <v>7</v>
      </c>
      <c r="Y33" s="112">
        <v>13</v>
      </c>
      <c r="Z33" s="112">
        <v>9</v>
      </c>
      <c r="AB33" s="117">
        <f t="shared" si="2"/>
        <v>2.9315960912052116E-2</v>
      </c>
    </row>
    <row r="34" spans="19:32" x14ac:dyDescent="0.25">
      <c r="S34" s="118" t="s">
        <v>53</v>
      </c>
      <c r="T34" s="118"/>
      <c r="U34" s="119"/>
      <c r="V34" s="119">
        <v>284</v>
      </c>
      <c r="W34" s="119">
        <v>256</v>
      </c>
      <c r="X34" s="119">
        <v>283</v>
      </c>
      <c r="Y34" s="120">
        <v>322</v>
      </c>
      <c r="Z34" s="120">
        <v>307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159</v>
      </c>
      <c r="W37" s="112">
        <v>131</v>
      </c>
      <c r="X37" s="112">
        <v>144</v>
      </c>
      <c r="Y37" s="112">
        <v>171</v>
      </c>
      <c r="Z37" s="112">
        <v>174</v>
      </c>
      <c r="AB37" s="132">
        <f>Z37/Z40*100</f>
        <v>87.437185929648237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32</v>
      </c>
      <c r="W38" s="112">
        <v>25</v>
      </c>
      <c r="X38" s="112">
        <v>34</v>
      </c>
      <c r="Y38" s="112">
        <v>29</v>
      </c>
      <c r="Z38" s="112">
        <v>25</v>
      </c>
      <c r="AB38" s="132">
        <f>Z38/Z40*100</f>
        <v>12.562814070351758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191</v>
      </c>
      <c r="W40" s="112">
        <v>156</v>
      </c>
      <c r="X40" s="112">
        <v>178</v>
      </c>
      <c r="Y40" s="112">
        <v>200</v>
      </c>
      <c r="Z40" s="112">
        <v>199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2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8</v>
      </c>
      <c r="W45" s="112">
        <v>0</v>
      </c>
      <c r="X45" s="112">
        <v>3</v>
      </c>
      <c r="Y45" s="112">
        <v>7</v>
      </c>
      <c r="Z45" s="112">
        <v>9</v>
      </c>
    </row>
    <row r="46" spans="19:32" x14ac:dyDescent="0.25">
      <c r="S46" s="115" t="s">
        <v>38</v>
      </c>
      <c r="T46" s="115"/>
      <c r="U46" s="112"/>
      <c r="V46" s="112">
        <v>10</v>
      </c>
      <c r="W46" s="112">
        <v>12</v>
      </c>
      <c r="X46" s="112">
        <v>9</v>
      </c>
      <c r="Y46" s="112">
        <v>7</v>
      </c>
      <c r="Z46" s="112">
        <v>4</v>
      </c>
    </row>
    <row r="47" spans="19:32" x14ac:dyDescent="0.25">
      <c r="S47" s="115" t="s">
        <v>39</v>
      </c>
      <c r="T47" s="115"/>
      <c r="U47" s="112"/>
      <c r="V47" s="112">
        <v>6</v>
      </c>
      <c r="W47" s="112">
        <v>6</v>
      </c>
      <c r="X47" s="112">
        <v>8</v>
      </c>
      <c r="Y47" s="112">
        <v>26</v>
      </c>
      <c r="Z47" s="112">
        <v>13</v>
      </c>
    </row>
    <row r="48" spans="19:32" x14ac:dyDescent="0.25">
      <c r="S48" s="115" t="s">
        <v>40</v>
      </c>
      <c r="T48" s="115"/>
      <c r="U48" s="112"/>
      <c r="V48" s="112">
        <v>11</v>
      </c>
      <c r="W48" s="112">
        <v>3</v>
      </c>
      <c r="X48" s="112">
        <v>17</v>
      </c>
      <c r="Y48" s="112">
        <v>16</v>
      </c>
      <c r="Z48" s="112">
        <v>14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</v>
      </c>
      <c r="W49" s="112">
        <v>14</v>
      </c>
      <c r="X49" s="112">
        <v>10</v>
      </c>
      <c r="Y49" s="112">
        <v>13</v>
      </c>
      <c r="Z49" s="112">
        <v>16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Bulloo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18</v>
      </c>
      <c r="W50" s="112">
        <v>13</v>
      </c>
      <c r="X50" s="112">
        <v>22</v>
      </c>
      <c r="Y50" s="112">
        <v>24</v>
      </c>
      <c r="Z50" s="112">
        <v>19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21</v>
      </c>
      <c r="W51" s="112">
        <v>20</v>
      </c>
      <c r="X51" s="112">
        <v>19</v>
      </c>
      <c r="Y51" s="112">
        <v>22</v>
      </c>
      <c r="Z51" s="112">
        <v>9</v>
      </c>
    </row>
    <row r="52" spans="1:26" ht="15" customHeight="1" x14ac:dyDescent="0.25">
      <c r="S52" s="115" t="s">
        <v>44</v>
      </c>
      <c r="T52" s="115"/>
      <c r="U52" s="112"/>
      <c r="V52" s="112">
        <v>19</v>
      </c>
      <c r="W52" s="112">
        <v>11</v>
      </c>
      <c r="X52" s="112">
        <v>11</v>
      </c>
      <c r="Y52" s="112">
        <v>13</v>
      </c>
      <c r="Z52" s="112">
        <v>18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</v>
      </c>
      <c r="W53" s="112">
        <v>15</v>
      </c>
      <c r="X53" s="112">
        <v>16</v>
      </c>
      <c r="Y53" s="112">
        <v>20</v>
      </c>
      <c r="Z53" s="112">
        <v>17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16</v>
      </c>
      <c r="W54" s="112">
        <v>9</v>
      </c>
      <c r="X54" s="112">
        <v>15</v>
      </c>
      <c r="Y54" s="112">
        <v>6</v>
      </c>
      <c r="Z54" s="112">
        <v>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11</v>
      </c>
      <c r="W55" s="112">
        <v>17</v>
      </c>
      <c r="X55" s="112">
        <v>14</v>
      </c>
      <c r="Y55" s="112">
        <v>15</v>
      </c>
      <c r="Z55" s="112">
        <v>11</v>
      </c>
    </row>
    <row r="56" spans="1:26" ht="15" customHeight="1" x14ac:dyDescent="0.25">
      <c r="S56" s="115" t="s">
        <v>48</v>
      </c>
      <c r="T56" s="115"/>
      <c r="U56" s="112"/>
      <c r="V56" s="112">
        <v>5</v>
      </c>
      <c r="W56" s="112">
        <v>3</v>
      </c>
      <c r="X56" s="112">
        <v>11</v>
      </c>
      <c r="Y56" s="112">
        <v>10</v>
      </c>
      <c r="Z56" s="112">
        <v>10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</v>
      </c>
      <c r="W57" s="112">
        <v>5</v>
      </c>
      <c r="X57" s="112">
        <v>6</v>
      </c>
      <c r="Y57" s="112">
        <v>6</v>
      </c>
      <c r="Z57" s="112">
        <v>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1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1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150</v>
      </c>
      <c r="W61" s="112">
        <v>123</v>
      </c>
      <c r="X61" s="112">
        <v>152</v>
      </c>
      <c r="Y61" s="112">
        <v>189</v>
      </c>
      <c r="Z61" s="112">
        <v>157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2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6</v>
      </c>
      <c r="Y64" s="112">
        <v>3</v>
      </c>
      <c r="Z64" s="112">
        <v>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Bulloo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12</v>
      </c>
      <c r="W65" s="112">
        <v>4</v>
      </c>
      <c r="X65" s="112">
        <v>0</v>
      </c>
      <c r="Y65" s="112">
        <v>4</v>
      </c>
      <c r="Z65" s="112">
        <v>13</v>
      </c>
    </row>
    <row r="66" spans="1:26" x14ac:dyDescent="0.25">
      <c r="S66" s="115" t="s">
        <v>39</v>
      </c>
      <c r="T66" s="115"/>
      <c r="U66" s="112"/>
      <c r="V66" s="112">
        <v>18</v>
      </c>
      <c r="W66" s="112">
        <v>15</v>
      </c>
      <c r="X66" s="112">
        <v>22</v>
      </c>
      <c r="Y66" s="112">
        <v>19</v>
      </c>
      <c r="Z66" s="112">
        <v>20</v>
      </c>
    </row>
    <row r="67" spans="1:26" x14ac:dyDescent="0.25">
      <c r="S67" s="115" t="s">
        <v>40</v>
      </c>
      <c r="T67" s="115"/>
      <c r="U67" s="112"/>
      <c r="V67" s="112">
        <v>19</v>
      </c>
      <c r="W67" s="112">
        <v>15</v>
      </c>
      <c r="X67" s="112">
        <v>28</v>
      </c>
      <c r="Y67" s="112">
        <v>10</v>
      </c>
      <c r="Z67" s="112">
        <v>16</v>
      </c>
    </row>
    <row r="68" spans="1:26" x14ac:dyDescent="0.25">
      <c r="S68" s="115" t="s">
        <v>41</v>
      </c>
      <c r="T68" s="115"/>
      <c r="U68" s="112"/>
      <c r="V68" s="112">
        <v>7</v>
      </c>
      <c r="W68" s="112">
        <v>14</v>
      </c>
      <c r="X68" s="112">
        <v>14</v>
      </c>
      <c r="Y68" s="112">
        <v>14</v>
      </c>
      <c r="Z68" s="112">
        <v>12</v>
      </c>
    </row>
    <row r="69" spans="1:26" x14ac:dyDescent="0.25">
      <c r="S69" s="115" t="s">
        <v>42</v>
      </c>
      <c r="T69" s="115"/>
      <c r="U69" s="112"/>
      <c r="V69" s="112">
        <v>25</v>
      </c>
      <c r="W69" s="112">
        <v>23</v>
      </c>
      <c r="X69" s="112">
        <v>14</v>
      </c>
      <c r="Y69" s="112">
        <v>15</v>
      </c>
      <c r="Z69" s="112">
        <v>10</v>
      </c>
    </row>
    <row r="70" spans="1:26" x14ac:dyDescent="0.25">
      <c r="S70" s="115" t="s">
        <v>43</v>
      </c>
      <c r="T70" s="115"/>
      <c r="U70" s="112"/>
      <c r="V70" s="112">
        <v>11</v>
      </c>
      <c r="W70" s="112">
        <v>9</v>
      </c>
      <c r="X70" s="112">
        <v>11</v>
      </c>
      <c r="Y70" s="112">
        <v>14</v>
      </c>
      <c r="Z70" s="112">
        <v>20</v>
      </c>
    </row>
    <row r="71" spans="1:26" x14ac:dyDescent="0.25">
      <c r="S71" s="115" t="s">
        <v>44</v>
      </c>
      <c r="T71" s="115"/>
      <c r="U71" s="112"/>
      <c r="V71" s="112">
        <v>8</v>
      </c>
      <c r="W71" s="112">
        <v>12</v>
      </c>
      <c r="X71" s="112">
        <v>9</v>
      </c>
      <c r="Y71" s="112">
        <v>17</v>
      </c>
      <c r="Z71" s="112">
        <v>7</v>
      </c>
    </row>
    <row r="72" spans="1:26" x14ac:dyDescent="0.25">
      <c r="S72" s="115" t="s">
        <v>45</v>
      </c>
      <c r="T72" s="115"/>
      <c r="U72" s="112"/>
      <c r="V72" s="112">
        <v>10</v>
      </c>
      <c r="W72" s="112">
        <v>14</v>
      </c>
      <c r="X72" s="112">
        <v>9</v>
      </c>
      <c r="Y72" s="112">
        <v>6</v>
      </c>
      <c r="Z72" s="112">
        <v>15</v>
      </c>
    </row>
    <row r="73" spans="1:26" x14ac:dyDescent="0.25">
      <c r="S73" s="115" t="s">
        <v>46</v>
      </c>
      <c r="T73" s="115"/>
      <c r="U73" s="112"/>
      <c r="V73" s="112">
        <v>16</v>
      </c>
      <c r="W73" s="112">
        <v>15</v>
      </c>
      <c r="X73" s="112">
        <v>13</v>
      </c>
      <c r="Y73" s="112">
        <v>10</v>
      </c>
      <c r="Z73" s="112">
        <v>14</v>
      </c>
    </row>
    <row r="74" spans="1:26" x14ac:dyDescent="0.25">
      <c r="S74" s="115" t="s">
        <v>47</v>
      </c>
      <c r="T74" s="115"/>
      <c r="U74" s="112"/>
      <c r="V74" s="112">
        <v>8</v>
      </c>
      <c r="W74" s="112">
        <v>5</v>
      </c>
      <c r="X74" s="112">
        <v>7</v>
      </c>
      <c r="Y74" s="112">
        <v>9</v>
      </c>
      <c r="Z74" s="112">
        <v>8</v>
      </c>
    </row>
    <row r="75" spans="1:26" x14ac:dyDescent="0.25">
      <c r="S75" s="115" t="s">
        <v>48</v>
      </c>
      <c r="T75" s="115"/>
      <c r="U75" s="112"/>
      <c r="V75" s="112">
        <v>3</v>
      </c>
      <c r="W75" s="112">
        <v>0</v>
      </c>
      <c r="X75" s="112">
        <v>8</v>
      </c>
      <c r="Y75" s="112">
        <v>5</v>
      </c>
      <c r="Z75" s="112">
        <v>3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4</v>
      </c>
      <c r="Z76" s="112">
        <v>4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133</v>
      </c>
      <c r="W80" s="112">
        <v>130</v>
      </c>
      <c r="X80" s="112">
        <v>132</v>
      </c>
      <c r="Y80" s="112">
        <v>132</v>
      </c>
      <c r="Z80" s="112">
        <v>149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Bulloo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13</v>
      </c>
      <c r="W83" s="112">
        <v>10</v>
      </c>
      <c r="X83" s="112">
        <v>14</v>
      </c>
      <c r="Y83" s="112">
        <v>10</v>
      </c>
      <c r="Z83" s="112">
        <v>11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0</v>
      </c>
      <c r="W84" s="112">
        <v>0</v>
      </c>
      <c r="X84" s="112">
        <v>6</v>
      </c>
      <c r="Y84" s="112">
        <v>7</v>
      </c>
      <c r="Z84" s="112">
        <v>6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11</v>
      </c>
      <c r="W85" s="112">
        <v>11</v>
      </c>
      <c r="X85" s="112">
        <v>15</v>
      </c>
      <c r="Y85" s="112">
        <v>16</v>
      </c>
      <c r="Z85" s="112">
        <v>18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304</v>
      </c>
      <c r="D86" s="96">
        <f t="shared" ref="D86:D91" si="4">AD4</f>
        <v>-5.5900621118012417E-2</v>
      </c>
      <c r="E86" s="97">
        <f t="shared" ref="E86:E91" si="5">AD4</f>
        <v>-5.5900621118012417E-2</v>
      </c>
      <c r="F86" s="96">
        <f t="shared" ref="F86:F91" si="6">AF4</f>
        <v>7.0422535211267512E-2</v>
      </c>
      <c r="G86" s="97">
        <f t="shared" ref="G86:G91" si="7">AF4</f>
        <v>7.0422535211267512E-2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4</v>
      </c>
      <c r="W86" s="112">
        <v>0</v>
      </c>
      <c r="X86" s="112">
        <v>6</v>
      </c>
      <c r="Y86" s="112">
        <v>3</v>
      </c>
      <c r="Z86" s="112">
        <v>6</v>
      </c>
    </row>
    <row r="87" spans="1:30" ht="15" customHeight="1" x14ac:dyDescent="0.25">
      <c r="A87" s="98" t="s">
        <v>4</v>
      </c>
      <c r="B87" s="49"/>
      <c r="C87" s="57" t="str">
        <f t="shared" si="3"/>
        <v>156</v>
      </c>
      <c r="D87" s="96">
        <f t="shared" si="4"/>
        <v>-0.17460317460317465</v>
      </c>
      <c r="E87" s="97">
        <f t="shared" si="5"/>
        <v>-0.17460317460317465</v>
      </c>
      <c r="F87" s="96">
        <f t="shared" si="6"/>
        <v>4.0000000000000036E-2</v>
      </c>
      <c r="G87" s="97">
        <f t="shared" si="7"/>
        <v>4.0000000000000036E-2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6</v>
      </c>
      <c r="W87" s="112">
        <v>0</v>
      </c>
      <c r="X87" s="112">
        <v>4</v>
      </c>
      <c r="Y87" s="112">
        <v>7</v>
      </c>
      <c r="Z87" s="112">
        <v>3</v>
      </c>
    </row>
    <row r="88" spans="1:30" ht="15" customHeight="1" x14ac:dyDescent="0.25">
      <c r="A88" s="98" t="s">
        <v>5</v>
      </c>
      <c r="B88" s="49"/>
      <c r="C88" s="57" t="str">
        <f t="shared" si="3"/>
        <v>152</v>
      </c>
      <c r="D88" s="96">
        <f t="shared" si="4"/>
        <v>0.1515151515151516</v>
      </c>
      <c r="E88" s="97">
        <f t="shared" si="5"/>
        <v>0.1515151515151516</v>
      </c>
      <c r="F88" s="96">
        <f t="shared" si="6"/>
        <v>0.1692307692307693</v>
      </c>
      <c r="G88" s="97">
        <f t="shared" si="7"/>
        <v>0.1692307692307693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201</v>
      </c>
      <c r="D89" s="96">
        <f t="shared" si="4"/>
        <v>-1.4705882352941124E-2</v>
      </c>
      <c r="E89" s="97">
        <f t="shared" si="5"/>
        <v>-1.4705882352941124E-2</v>
      </c>
      <c r="F89" s="96">
        <f t="shared" si="6"/>
        <v>3.076923076923066E-2</v>
      </c>
      <c r="G89" s="97">
        <f t="shared" si="7"/>
        <v>3.076923076923066E-2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23</v>
      </c>
      <c r="W89" s="112">
        <v>14</v>
      </c>
      <c r="X89" s="112">
        <v>17</v>
      </c>
      <c r="Y89" s="112">
        <v>19</v>
      </c>
      <c r="Z89" s="112">
        <v>21</v>
      </c>
    </row>
    <row r="90" spans="1:30" ht="15" customHeight="1" x14ac:dyDescent="0.25">
      <c r="A90" s="49" t="s">
        <v>96</v>
      </c>
      <c r="B90" s="49"/>
      <c r="C90" s="57" t="str">
        <f t="shared" si="3"/>
        <v>$53,425</v>
      </c>
      <c r="D90" s="96">
        <f t="shared" si="4"/>
        <v>4.6061045839987269E-2</v>
      </c>
      <c r="E90" s="97">
        <f t="shared" si="5"/>
        <v>4.6061045839987269E-2</v>
      </c>
      <c r="F90" s="96">
        <f t="shared" si="6"/>
        <v>5.0509918662737796E-2</v>
      </c>
      <c r="G90" s="97">
        <f t="shared" si="7"/>
        <v>5.0509918662737796E-2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18</v>
      </c>
      <c r="W90" s="112">
        <v>15</v>
      </c>
      <c r="X90" s="112">
        <v>27</v>
      </c>
      <c r="Y90" s="112">
        <v>28</v>
      </c>
      <c r="Z90" s="112">
        <v>37</v>
      </c>
    </row>
    <row r="91" spans="1:30" ht="15" customHeight="1" x14ac:dyDescent="0.25">
      <c r="A91" s="49" t="s">
        <v>7</v>
      </c>
      <c r="B91" s="49"/>
      <c r="C91" s="57" t="str">
        <f t="shared" si="3"/>
        <v>$12.0 mil</v>
      </c>
      <c r="D91" s="96">
        <f t="shared" si="4"/>
        <v>-4.4731968260534716E-2</v>
      </c>
      <c r="E91" s="97">
        <f t="shared" si="5"/>
        <v>-4.4731968260534716E-2</v>
      </c>
      <c r="F91" s="96">
        <f t="shared" si="6"/>
        <v>5.7578662852891149E-2</v>
      </c>
      <c r="G91" s="97">
        <f t="shared" si="7"/>
        <v>5.7578662852891149E-2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102</v>
      </c>
      <c r="W91" s="112">
        <v>81</v>
      </c>
      <c r="X91" s="112">
        <v>96</v>
      </c>
      <c r="Y91" s="112">
        <v>120</v>
      </c>
      <c r="Z91" s="112">
        <v>112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6</v>
      </c>
      <c r="W93" s="112">
        <v>5</v>
      </c>
      <c r="X93" s="112">
        <v>3</v>
      </c>
      <c r="Y93" s="112">
        <v>5</v>
      </c>
      <c r="Z93" s="112">
        <v>8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4</v>
      </c>
      <c r="W94" s="112">
        <v>9</v>
      </c>
      <c r="X94" s="112">
        <v>5</v>
      </c>
      <c r="Y94" s="112">
        <v>8</v>
      </c>
      <c r="Z94" s="112">
        <v>8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11</v>
      </c>
      <c r="W95" s="112">
        <v>10</v>
      </c>
      <c r="X95" s="112">
        <v>5</v>
      </c>
      <c r="Y95" s="112">
        <v>0</v>
      </c>
      <c r="Z95" s="112">
        <v>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12</v>
      </c>
      <c r="W96" s="112">
        <v>8</v>
      </c>
      <c r="X96" s="112">
        <v>7</v>
      </c>
      <c r="Y96" s="112">
        <v>11</v>
      </c>
      <c r="Z96" s="112">
        <v>9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21</v>
      </c>
      <c r="W97" s="112">
        <v>26</v>
      </c>
      <c r="X97" s="112">
        <v>22</v>
      </c>
      <c r="Y97" s="112">
        <v>25</v>
      </c>
      <c r="Z97" s="112">
        <v>23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0</v>
      </c>
      <c r="W98" s="112">
        <v>0</v>
      </c>
      <c r="X98" s="112">
        <v>0</v>
      </c>
      <c r="Y98" s="112">
        <v>0</v>
      </c>
      <c r="Z98" s="112">
        <v>6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13</v>
      </c>
      <c r="W100" s="112">
        <v>14</v>
      </c>
      <c r="X100" s="112">
        <v>13</v>
      </c>
      <c r="Y100" s="112">
        <v>12</v>
      </c>
      <c r="Z100" s="112">
        <v>15</v>
      </c>
    </row>
    <row r="101" spans="1:32" x14ac:dyDescent="0.25">
      <c r="A101" s="18"/>
      <c r="S101" s="118" t="s">
        <v>53</v>
      </c>
      <c r="T101" s="118"/>
      <c r="U101" s="112"/>
      <c r="V101" s="112">
        <v>91</v>
      </c>
      <c r="W101" s="112">
        <v>80</v>
      </c>
      <c r="X101" s="112">
        <v>79</v>
      </c>
      <c r="Y101" s="112">
        <v>80</v>
      </c>
      <c r="Z101" s="112">
        <v>89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129</v>
      </c>
      <c r="W104" s="112">
        <v>124</v>
      </c>
      <c r="X104" s="112">
        <v>164</v>
      </c>
      <c r="Y104" s="112">
        <v>185</v>
      </c>
      <c r="Z104" s="112">
        <v>171</v>
      </c>
      <c r="AB104" s="109" t="str">
        <f>TEXT(Z104,"###,###")</f>
        <v>171</v>
      </c>
      <c r="AD104" s="130">
        <f>Z104/($Z$4)*100</f>
        <v>56.25</v>
      </c>
      <c r="AF104" s="109"/>
    </row>
    <row r="105" spans="1:32" x14ac:dyDescent="0.25">
      <c r="S105" s="115" t="s">
        <v>17</v>
      </c>
      <c r="T105" s="115"/>
      <c r="U105" s="112"/>
      <c r="V105" s="112">
        <v>106</v>
      </c>
      <c r="W105" s="112">
        <v>98</v>
      </c>
      <c r="X105" s="112">
        <v>93</v>
      </c>
      <c r="Y105" s="112">
        <v>98</v>
      </c>
      <c r="Z105" s="112">
        <v>98</v>
      </c>
      <c r="AB105" s="109" t="str">
        <f>TEXT(Z105,"###,###")</f>
        <v>98</v>
      </c>
      <c r="AD105" s="130">
        <f>Z105/($Z$4)*100</f>
        <v>32.236842105263158</v>
      </c>
      <c r="AF105" s="109"/>
    </row>
    <row r="106" spans="1:32" x14ac:dyDescent="0.25">
      <c r="S106" s="118" t="s">
        <v>53</v>
      </c>
      <c r="T106" s="118"/>
      <c r="U106" s="120"/>
      <c r="V106" s="120">
        <v>235</v>
      </c>
      <c r="W106" s="120">
        <v>222</v>
      </c>
      <c r="X106" s="120">
        <v>257</v>
      </c>
      <c r="Y106" s="120">
        <v>283</v>
      </c>
      <c r="Z106" s="120">
        <v>269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42</v>
      </c>
      <c r="W108" s="112">
        <v>36</v>
      </c>
      <c r="X108" s="112">
        <v>46</v>
      </c>
      <c r="Y108" s="112">
        <v>72</v>
      </c>
      <c r="Z108" s="112">
        <v>63</v>
      </c>
      <c r="AB108" s="109" t="str">
        <f>TEXT(Z108,"###,###")</f>
        <v>63</v>
      </c>
      <c r="AD108" s="130">
        <f>Z108/($Z$4)*100</f>
        <v>20.723684210526315</v>
      </c>
      <c r="AF108" s="109"/>
    </row>
    <row r="109" spans="1:32" x14ac:dyDescent="0.25">
      <c r="S109" s="115" t="s">
        <v>20</v>
      </c>
      <c r="T109" s="115"/>
      <c r="U109" s="112"/>
      <c r="V109" s="112">
        <v>34</v>
      </c>
      <c r="W109" s="112">
        <v>19</v>
      </c>
      <c r="X109" s="112">
        <v>39</v>
      </c>
      <c r="Y109" s="112">
        <v>41</v>
      </c>
      <c r="Z109" s="112">
        <v>37</v>
      </c>
      <c r="AB109" s="109" t="str">
        <f>TEXT(Z109,"###,###")</f>
        <v>37</v>
      </c>
      <c r="AD109" s="130">
        <f>Z109/($Z$4)*100</f>
        <v>12.171052631578947</v>
      </c>
      <c r="AF109" s="109"/>
    </row>
    <row r="110" spans="1:32" x14ac:dyDescent="0.25">
      <c r="S110" s="115" t="s">
        <v>21</v>
      </c>
      <c r="T110" s="115"/>
      <c r="U110" s="112"/>
      <c r="V110" s="112">
        <v>106</v>
      </c>
      <c r="W110" s="112">
        <v>111</v>
      </c>
      <c r="X110" s="112">
        <v>126</v>
      </c>
      <c r="Y110" s="112">
        <v>132</v>
      </c>
      <c r="Z110" s="112">
        <v>124</v>
      </c>
      <c r="AB110" s="109" t="str">
        <f>TEXT(Z110,"###,###")</f>
        <v>124</v>
      </c>
      <c r="AD110" s="130">
        <f>Z110/($Z$4)*100</f>
        <v>40.789473684210527</v>
      </c>
      <c r="AF110" s="109"/>
    </row>
    <row r="111" spans="1:32" x14ac:dyDescent="0.25">
      <c r="S111" s="115" t="s">
        <v>22</v>
      </c>
      <c r="T111" s="115"/>
      <c r="U111" s="112"/>
      <c r="V111" s="112">
        <v>42</v>
      </c>
      <c r="W111" s="112">
        <v>36</v>
      </c>
      <c r="X111" s="112">
        <v>32</v>
      </c>
      <c r="Y111" s="112">
        <v>38</v>
      </c>
      <c r="Z111" s="112">
        <v>42</v>
      </c>
      <c r="AB111" s="109" t="str">
        <f>TEXT(Z111,"###,###")</f>
        <v>42</v>
      </c>
      <c r="AD111" s="130">
        <f>Z111/($Z$4)*100</f>
        <v>13.815789473684212</v>
      </c>
      <c r="AF111" s="109"/>
    </row>
    <row r="112" spans="1:32" x14ac:dyDescent="0.25">
      <c r="S112" s="118" t="s">
        <v>53</v>
      </c>
      <c r="T112" s="118"/>
      <c r="U112" s="112"/>
      <c r="V112" s="112">
        <v>286</v>
      </c>
      <c r="W112" s="112">
        <v>250</v>
      </c>
      <c r="X112" s="112">
        <v>286</v>
      </c>
      <c r="Y112" s="112">
        <v>322</v>
      </c>
      <c r="Z112" s="112">
        <v>303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</v>
      </c>
      <c r="W118" s="131">
        <v>43.42</v>
      </c>
      <c r="X118" s="131">
        <v>43.24</v>
      </c>
      <c r="Y118" s="131">
        <v>41.98</v>
      </c>
      <c r="Z118" s="131">
        <v>41.61</v>
      </c>
      <c r="AB118" s="109" t="str">
        <f>TEXT(Z118,"##.0")</f>
        <v>41.6</v>
      </c>
    </row>
    <row r="120" spans="19:32" x14ac:dyDescent="0.25">
      <c r="S120" s="101" t="s">
        <v>98</v>
      </c>
      <c r="T120" s="112"/>
      <c r="U120" s="112"/>
      <c r="V120" s="112">
        <v>133</v>
      </c>
      <c r="W120" s="112">
        <v>108</v>
      </c>
      <c r="X120" s="112">
        <v>126</v>
      </c>
      <c r="Y120" s="112">
        <v>151</v>
      </c>
      <c r="Z120" s="112">
        <v>152</v>
      </c>
      <c r="AB120" s="109" t="str">
        <f>TEXT(Z120,"###,###")</f>
        <v>152</v>
      </c>
    </row>
    <row r="121" spans="19:32" x14ac:dyDescent="0.25">
      <c r="S121" s="101" t="s">
        <v>99</v>
      </c>
      <c r="T121" s="112"/>
      <c r="U121" s="112"/>
      <c r="V121" s="112">
        <v>26</v>
      </c>
      <c r="W121" s="112">
        <v>18</v>
      </c>
      <c r="X121" s="112">
        <v>24</v>
      </c>
      <c r="Y121" s="112">
        <v>19</v>
      </c>
      <c r="Z121" s="112">
        <v>14</v>
      </c>
      <c r="AB121" s="109" t="str">
        <f>TEXT(Z121,"###,###")</f>
        <v>14</v>
      </c>
    </row>
    <row r="122" spans="19:32" x14ac:dyDescent="0.25">
      <c r="S122" s="101" t="s">
        <v>100</v>
      </c>
      <c r="T122" s="112"/>
      <c r="U122" s="112"/>
      <c r="V122" s="112">
        <v>33</v>
      </c>
      <c r="W122" s="112">
        <v>32</v>
      </c>
      <c r="X122" s="112">
        <v>22</v>
      </c>
      <c r="Y122" s="112">
        <v>38</v>
      </c>
      <c r="Z122" s="112">
        <v>32</v>
      </c>
      <c r="AB122" s="109" t="str">
        <f>TEXT(Z122,"###,###")</f>
        <v>32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166</v>
      </c>
      <c r="W124" s="112">
        <v>140</v>
      </c>
      <c r="X124" s="112">
        <v>148</v>
      </c>
      <c r="Y124" s="112">
        <v>189</v>
      </c>
      <c r="Z124" s="112">
        <v>184</v>
      </c>
      <c r="AB124" s="109" t="str">
        <f>TEXT(Z124,"###,###")</f>
        <v>184</v>
      </c>
      <c r="AD124" s="127">
        <f>Z124/$Z$7*100</f>
        <v>91.542288557213936</v>
      </c>
    </row>
    <row r="125" spans="19:32" x14ac:dyDescent="0.25">
      <c r="S125" s="101" t="s">
        <v>102</v>
      </c>
      <c r="T125" s="112"/>
      <c r="U125" s="112"/>
      <c r="V125" s="112">
        <v>59</v>
      </c>
      <c r="W125" s="112">
        <v>50</v>
      </c>
      <c r="X125" s="112">
        <v>46</v>
      </c>
      <c r="Y125" s="112">
        <v>57</v>
      </c>
      <c r="Z125" s="112">
        <v>46</v>
      </c>
      <c r="AB125" s="109" t="str">
        <f>TEXT(Z125,"###,###")</f>
        <v>46</v>
      </c>
      <c r="AD125" s="127">
        <f>Z125/$Z$7*100</f>
        <v>22.885572139303484</v>
      </c>
    </row>
    <row r="127" spans="19:32" x14ac:dyDescent="0.25">
      <c r="S127" s="101" t="s">
        <v>103</v>
      </c>
      <c r="T127" s="112"/>
      <c r="U127" s="112"/>
      <c r="V127" s="112">
        <v>101</v>
      </c>
      <c r="W127" s="112">
        <v>78</v>
      </c>
      <c r="X127" s="112">
        <v>96</v>
      </c>
      <c r="Y127" s="112">
        <v>119</v>
      </c>
      <c r="Z127" s="112">
        <v>106</v>
      </c>
      <c r="AB127" s="109" t="str">
        <f>TEXT(Z127,"###,###")</f>
        <v>106</v>
      </c>
      <c r="AD127" s="127">
        <f>Z127/$Z$7*100</f>
        <v>52.736318407960205</v>
      </c>
    </row>
    <row r="128" spans="19:32" x14ac:dyDescent="0.25">
      <c r="S128" s="101" t="s">
        <v>104</v>
      </c>
      <c r="T128" s="112"/>
      <c r="U128" s="112"/>
      <c r="V128" s="112">
        <v>88</v>
      </c>
      <c r="W128" s="112">
        <v>76</v>
      </c>
      <c r="X128" s="112">
        <v>81</v>
      </c>
      <c r="Y128" s="112">
        <v>84</v>
      </c>
      <c r="Z128" s="112">
        <v>90</v>
      </c>
      <c r="AB128" s="109" t="str">
        <f>TEXT(Z128,"###,###")</f>
        <v>90</v>
      </c>
      <c r="AD128" s="127">
        <f>Z128/$Z$7*100</f>
        <v>44.776119402985074</v>
      </c>
    </row>
    <row r="130" spans="19:20" x14ac:dyDescent="0.25">
      <c r="S130" s="101" t="s">
        <v>278</v>
      </c>
      <c r="T130" s="127">
        <v>75.621890547263675</v>
      </c>
    </row>
    <row r="131" spans="19:20" x14ac:dyDescent="0.25">
      <c r="S131" s="101" t="s">
        <v>279</v>
      </c>
      <c r="T131" s="127">
        <v>6.9651741293532341</v>
      </c>
    </row>
    <row r="132" spans="19:20" x14ac:dyDescent="0.25">
      <c r="S132" s="101" t="s">
        <v>280</v>
      </c>
      <c r="T132" s="127">
        <v>15.920398009950249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06FA267-CF95-4923-868C-EEFDD760ED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9DFCF77-B8A5-41D1-97CC-41FDD0F444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B05486D-6D12-4B47-BF27-9707858B2B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1E1AD8C-3415-459B-9FA9-F3BD6D16AB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EE8E5-8A5F-48A5-A623-C03253D018FB}">
  <sheetPr codeName="Sheet7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114</v>
      </c>
      <c r="T1" s="99"/>
      <c r="U1" s="99"/>
      <c r="V1" s="99"/>
      <c r="W1" s="99"/>
      <c r="X1" s="99"/>
      <c r="Y1" s="100" t="s">
        <v>115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114</v>
      </c>
      <c r="Y3" s="105" t="s">
        <v>115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9.10 Bundaberg,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69932</v>
      </c>
      <c r="W4" s="108">
        <v>71932</v>
      </c>
      <c r="X4" s="108">
        <v>71700</v>
      </c>
      <c r="Y4" s="108">
        <v>75679</v>
      </c>
      <c r="Z4" s="108">
        <v>79099</v>
      </c>
      <c r="AB4" s="109" t="str">
        <f>TEXT(Z4,"###,###")</f>
        <v>79,099</v>
      </c>
      <c r="AD4" s="110">
        <f>Z4/Y4-1</f>
        <v>4.5190871972409674E-2</v>
      </c>
      <c r="AF4" s="110">
        <f>Z4/V4-1</f>
        <v>0.13108448206829482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37185</v>
      </c>
      <c r="W5" s="108">
        <v>37680</v>
      </c>
      <c r="X5" s="108">
        <v>37153</v>
      </c>
      <c r="Y5" s="108">
        <v>38790</v>
      </c>
      <c r="Z5" s="108">
        <v>40522</v>
      </c>
      <c r="AB5" s="109" t="str">
        <f>TEXT(Z5,"###,###")</f>
        <v>40,522</v>
      </c>
      <c r="AD5" s="110">
        <f t="shared" ref="AD5:AD9" si="0">Z5/Y5-1</f>
        <v>4.4650683165764482E-2</v>
      </c>
      <c r="AF5" s="110">
        <f t="shared" ref="AF5:AF9" si="1">Z5/V5-1</f>
        <v>8.974048675541213E-2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32746</v>
      </c>
      <c r="W6" s="108">
        <v>34252</v>
      </c>
      <c r="X6" s="108">
        <v>34542</v>
      </c>
      <c r="Y6" s="108">
        <v>36820</v>
      </c>
      <c r="Z6" s="108">
        <v>38485</v>
      </c>
      <c r="AB6" s="109" t="str">
        <f>TEXT(Z6,"###,###")</f>
        <v>38,485</v>
      </c>
      <c r="AD6" s="110">
        <f t="shared" si="0"/>
        <v>4.5219989136338956E-2</v>
      </c>
      <c r="AF6" s="110">
        <f t="shared" si="1"/>
        <v>0.17525804678434009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47840</v>
      </c>
      <c r="W7" s="108">
        <v>48893</v>
      </c>
      <c r="X7" s="108">
        <v>49106</v>
      </c>
      <c r="Y7" s="108">
        <v>49799</v>
      </c>
      <c r="Z7" s="108">
        <v>52080</v>
      </c>
      <c r="AB7" s="109" t="str">
        <f>TEXT(Z7,"###,###")</f>
        <v>52,080</v>
      </c>
      <c r="AD7" s="110">
        <f t="shared" si="0"/>
        <v>4.5804132613104676E-2</v>
      </c>
      <c r="AF7" s="110">
        <f t="shared" si="1"/>
        <v>8.8628762541806072E-2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79,099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52,080</v>
      </c>
      <c r="P8" s="67"/>
      <c r="S8" s="107" t="s">
        <v>83</v>
      </c>
      <c r="T8" s="108"/>
      <c r="U8" s="108"/>
      <c r="V8" s="108">
        <v>36253.54</v>
      </c>
      <c r="W8" s="108">
        <v>36475.129999999997</v>
      </c>
      <c r="X8" s="108">
        <v>36865</v>
      </c>
      <c r="Y8" s="108">
        <v>39662.67</v>
      </c>
      <c r="Z8" s="108">
        <v>41888.39</v>
      </c>
      <c r="AB8" s="109" t="str">
        <f>TEXT(Z8,"$###,###")</f>
        <v>$41,888</v>
      </c>
      <c r="AD8" s="110">
        <f t="shared" si="0"/>
        <v>5.6116242300379815E-2</v>
      </c>
      <c r="AF8" s="110">
        <f t="shared" si="1"/>
        <v>0.15542895948919733</v>
      </c>
    </row>
    <row r="9" spans="1:32" x14ac:dyDescent="0.25">
      <c r="A9" s="30" t="s">
        <v>14</v>
      </c>
      <c r="B9" s="71"/>
      <c r="C9" s="72"/>
      <c r="D9" s="73">
        <f>AD104</f>
        <v>76.604002579046522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51.424731182795703</v>
      </c>
      <c r="P9" s="74" t="s">
        <v>84</v>
      </c>
      <c r="S9" s="107" t="s">
        <v>7</v>
      </c>
      <c r="T9" s="108"/>
      <c r="U9" s="108"/>
      <c r="V9" s="108">
        <v>2220518170</v>
      </c>
      <c r="W9" s="108">
        <v>2313837637</v>
      </c>
      <c r="X9" s="108">
        <v>2413981381</v>
      </c>
      <c r="Y9" s="108">
        <v>2638365466</v>
      </c>
      <c r="Z9" s="108">
        <v>2839610249</v>
      </c>
      <c r="AB9" s="109" t="str">
        <f>TEXT(Z9/1000000,"$#,###.0")&amp;" mil"</f>
        <v>$2,839.6 mil</v>
      </c>
      <c r="AD9" s="110">
        <f t="shared" si="0"/>
        <v>7.6276310311590434E-2</v>
      </c>
      <c r="AF9" s="110">
        <f t="shared" si="1"/>
        <v>0.27880522995225032</v>
      </c>
    </row>
    <row r="10" spans="1:32" x14ac:dyDescent="0.25">
      <c r="A10" s="30" t="s">
        <v>17</v>
      </c>
      <c r="B10" s="71"/>
      <c r="C10" s="72"/>
      <c r="D10" s="73">
        <f>AD105</f>
        <v>16.140532750097979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48.41973886328725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84.70814132104455</v>
      </c>
      <c r="P11" s="74" t="s">
        <v>84</v>
      </c>
      <c r="S11" s="107" t="s">
        <v>29</v>
      </c>
      <c r="T11" s="112"/>
      <c r="U11" s="112"/>
      <c r="V11" s="112">
        <v>62699</v>
      </c>
      <c r="W11" s="112">
        <v>64806</v>
      </c>
      <c r="X11" s="112">
        <v>64484</v>
      </c>
      <c r="Y11" s="112">
        <v>68211</v>
      </c>
      <c r="Z11" s="112">
        <v>71137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7.8072196620583716</v>
      </c>
      <c r="P12" s="74" t="s">
        <v>84</v>
      </c>
      <c r="S12" s="107" t="s">
        <v>30</v>
      </c>
      <c r="T12" s="112"/>
      <c r="U12" s="112"/>
      <c r="V12" s="112">
        <v>7229</v>
      </c>
      <c r="W12" s="112">
        <v>7123</v>
      </c>
      <c r="X12" s="112">
        <v>7215</v>
      </c>
      <c r="Y12" s="112">
        <v>7468</v>
      </c>
      <c r="Z12" s="112">
        <v>7967</v>
      </c>
    </row>
    <row r="13" spans="1:32" ht="15" customHeight="1" x14ac:dyDescent="0.25">
      <c r="A13" s="30" t="s">
        <v>19</v>
      </c>
      <c r="B13" s="72"/>
      <c r="C13" s="72"/>
      <c r="D13" s="73">
        <f>AD108</f>
        <v>12.556416642435428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7.4788786482334872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16.110191026435228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42.0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25.859998230066122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19.011136712749614</v>
      </c>
      <c r="P15" s="74" t="s">
        <v>84</v>
      </c>
      <c r="S15" s="115" t="s">
        <v>60</v>
      </c>
      <c r="T15" s="115"/>
      <c r="U15" s="116"/>
      <c r="V15" s="116">
        <v>7837</v>
      </c>
      <c r="W15" s="116">
        <v>8660</v>
      </c>
      <c r="X15" s="116">
        <v>8171</v>
      </c>
      <c r="Y15" s="112">
        <v>7885</v>
      </c>
      <c r="Z15" s="112">
        <v>6829</v>
      </c>
      <c r="AB15" s="117">
        <f t="shared" ref="AB15:AB34" si="2">IF(Z15="np",0,Z15/$Z$34)</f>
        <v>8.6338120764640439E-2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38.222986384151511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80.988863287250382</v>
      </c>
      <c r="P16" s="37" t="s">
        <v>84</v>
      </c>
      <c r="S16" s="115" t="s">
        <v>61</v>
      </c>
      <c r="T16" s="115"/>
      <c r="U16" s="116"/>
      <c r="V16" s="116">
        <v>993</v>
      </c>
      <c r="W16" s="116">
        <v>992</v>
      </c>
      <c r="X16" s="116">
        <v>1041</v>
      </c>
      <c r="Y16" s="112">
        <v>1025</v>
      </c>
      <c r="Z16" s="112">
        <v>1251</v>
      </c>
      <c r="AB16" s="117">
        <f t="shared" si="2"/>
        <v>1.5816223323556186E-2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4324</v>
      </c>
      <c r="W17" s="116">
        <v>4104</v>
      </c>
      <c r="X17" s="116">
        <v>4105</v>
      </c>
      <c r="Y17" s="112">
        <v>4529</v>
      </c>
      <c r="Z17" s="112">
        <v>4836</v>
      </c>
      <c r="AB17" s="117">
        <f t="shared" si="2"/>
        <v>6.1140892080509761E-2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299</v>
      </c>
      <c r="W18" s="116">
        <v>320</v>
      </c>
      <c r="X18" s="116">
        <v>319</v>
      </c>
      <c r="Y18" s="112">
        <v>346</v>
      </c>
      <c r="Z18" s="112">
        <v>343</v>
      </c>
      <c r="AB18" s="117">
        <f t="shared" si="2"/>
        <v>4.3365024780014161E-3</v>
      </c>
    </row>
    <row r="19" spans="1:28" x14ac:dyDescent="0.25">
      <c r="A19" s="63" t="str">
        <f>$S$1&amp;" ("&amp;$V$2&amp;" to "&amp;$Z$2&amp;")"</f>
        <v>Bundaberg (2017-18 to 2021-22)</v>
      </c>
      <c r="B19" s="63"/>
      <c r="C19" s="63"/>
      <c r="D19" s="63"/>
      <c r="E19" s="63"/>
      <c r="F19" s="63"/>
      <c r="G19" s="63" t="str">
        <f>$S$1&amp;" ("&amp;$V$2&amp;" to "&amp;$Z$2&amp;")"</f>
        <v>Bundaberg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4762</v>
      </c>
      <c r="W19" s="116">
        <v>4682</v>
      </c>
      <c r="X19" s="116">
        <v>4453</v>
      </c>
      <c r="Y19" s="112">
        <v>4780</v>
      </c>
      <c r="Z19" s="112">
        <v>5224</v>
      </c>
      <c r="AB19" s="117">
        <f t="shared" si="2"/>
        <v>6.604632345504198E-2</v>
      </c>
    </row>
    <row r="20" spans="1:28" x14ac:dyDescent="0.25">
      <c r="S20" s="115" t="s">
        <v>65</v>
      </c>
      <c r="T20" s="115"/>
      <c r="U20" s="116"/>
      <c r="V20" s="116">
        <v>2072</v>
      </c>
      <c r="W20" s="116">
        <v>2049</v>
      </c>
      <c r="X20" s="116">
        <v>1870</v>
      </c>
      <c r="Y20" s="112">
        <v>1965</v>
      </c>
      <c r="Z20" s="112">
        <v>2027</v>
      </c>
      <c r="AB20" s="117">
        <f t="shared" si="2"/>
        <v>2.5627086072620611E-2</v>
      </c>
    </row>
    <row r="21" spans="1:28" x14ac:dyDescent="0.25">
      <c r="S21" s="115" t="s">
        <v>66</v>
      </c>
      <c r="T21" s="115"/>
      <c r="U21" s="116"/>
      <c r="V21" s="116">
        <v>5832</v>
      </c>
      <c r="W21" s="116">
        <v>5886</v>
      </c>
      <c r="X21" s="116">
        <v>5825</v>
      </c>
      <c r="Y21" s="112">
        <v>6668</v>
      </c>
      <c r="Z21" s="112">
        <v>7406</v>
      </c>
      <c r="AB21" s="117">
        <f t="shared" si="2"/>
        <v>9.3633053504602007E-2</v>
      </c>
    </row>
    <row r="22" spans="1:28" x14ac:dyDescent="0.25">
      <c r="S22" s="115" t="s">
        <v>67</v>
      </c>
      <c r="T22" s="115"/>
      <c r="U22" s="116"/>
      <c r="V22" s="116">
        <v>5036</v>
      </c>
      <c r="W22" s="116">
        <v>5677</v>
      </c>
      <c r="X22" s="116">
        <v>5589</v>
      </c>
      <c r="Y22" s="112">
        <v>6079</v>
      </c>
      <c r="Z22" s="112">
        <v>6082</v>
      </c>
      <c r="AB22" s="117">
        <f t="shared" si="2"/>
        <v>7.6893901082229196E-2</v>
      </c>
    </row>
    <row r="23" spans="1:28" x14ac:dyDescent="0.25">
      <c r="S23" s="115" t="s">
        <v>68</v>
      </c>
      <c r="T23" s="115"/>
      <c r="U23" s="116"/>
      <c r="V23" s="116">
        <v>2226</v>
      </c>
      <c r="W23" s="116">
        <v>2048</v>
      </c>
      <c r="X23" s="116">
        <v>2155</v>
      </c>
      <c r="Y23" s="112">
        <v>2374</v>
      </c>
      <c r="Z23" s="112">
        <v>2693</v>
      </c>
      <c r="AB23" s="117">
        <f t="shared" si="2"/>
        <v>3.4047233741276425E-2</v>
      </c>
    </row>
    <row r="24" spans="1:28" x14ac:dyDescent="0.25">
      <c r="S24" s="115" t="s">
        <v>69</v>
      </c>
      <c r="T24" s="115"/>
      <c r="U24" s="116"/>
      <c r="V24" s="116">
        <v>282</v>
      </c>
      <c r="W24" s="116">
        <v>267</v>
      </c>
      <c r="X24" s="116">
        <v>244</v>
      </c>
      <c r="Y24" s="112">
        <v>232</v>
      </c>
      <c r="Z24" s="112">
        <v>258</v>
      </c>
      <c r="AB24" s="117">
        <f t="shared" si="2"/>
        <v>3.2618590067765752E-3</v>
      </c>
    </row>
    <row r="25" spans="1:28" x14ac:dyDescent="0.25">
      <c r="S25" s="115" t="s">
        <v>70</v>
      </c>
      <c r="T25" s="115"/>
      <c r="U25" s="116"/>
      <c r="V25" s="116">
        <v>2019</v>
      </c>
      <c r="W25" s="116">
        <v>1987</v>
      </c>
      <c r="X25" s="116">
        <v>2080</v>
      </c>
      <c r="Y25" s="112">
        <v>2315</v>
      </c>
      <c r="Z25" s="112">
        <v>2402</v>
      </c>
      <c r="AB25" s="117">
        <f t="shared" si="2"/>
        <v>3.0368160210377262E-2</v>
      </c>
    </row>
    <row r="26" spans="1:28" x14ac:dyDescent="0.25">
      <c r="S26" s="115" t="s">
        <v>71</v>
      </c>
      <c r="T26" s="115"/>
      <c r="U26" s="116"/>
      <c r="V26" s="116">
        <v>1425</v>
      </c>
      <c r="W26" s="116">
        <v>1422</v>
      </c>
      <c r="X26" s="116">
        <v>1308</v>
      </c>
      <c r="Y26" s="112">
        <v>1467</v>
      </c>
      <c r="Z26" s="112">
        <v>1543</v>
      </c>
      <c r="AB26" s="117">
        <f t="shared" si="2"/>
        <v>1.9507939718822698E-2</v>
      </c>
    </row>
    <row r="27" spans="1:28" x14ac:dyDescent="0.25">
      <c r="S27" s="115" t="s">
        <v>72</v>
      </c>
      <c r="T27" s="115"/>
      <c r="U27" s="116"/>
      <c r="V27" s="116">
        <v>2818</v>
      </c>
      <c r="W27" s="116">
        <v>3081</v>
      </c>
      <c r="X27" s="116">
        <v>3058</v>
      </c>
      <c r="Y27" s="112">
        <v>3411</v>
      </c>
      <c r="Z27" s="112">
        <v>3848</v>
      </c>
      <c r="AB27" s="117">
        <f t="shared" si="2"/>
        <v>4.8649742085566904E-2</v>
      </c>
    </row>
    <row r="28" spans="1:28" x14ac:dyDescent="0.25">
      <c r="S28" s="115" t="s">
        <v>73</v>
      </c>
      <c r="T28" s="115"/>
      <c r="U28" s="116"/>
      <c r="V28" s="116">
        <v>6324</v>
      </c>
      <c r="W28" s="116">
        <v>6445</v>
      </c>
      <c r="X28" s="116">
        <v>7185</v>
      </c>
      <c r="Y28" s="112">
        <v>6764</v>
      </c>
      <c r="Z28" s="112">
        <v>6798</v>
      </c>
      <c r="AB28" s="117">
        <f t="shared" si="2"/>
        <v>8.5946191969252558E-2</v>
      </c>
    </row>
    <row r="29" spans="1:28" x14ac:dyDescent="0.25">
      <c r="S29" s="115" t="s">
        <v>74</v>
      </c>
      <c r="T29" s="115"/>
      <c r="U29" s="116"/>
      <c r="V29" s="116">
        <v>2769</v>
      </c>
      <c r="W29" s="116">
        <v>3062</v>
      </c>
      <c r="X29" s="116">
        <v>2757</v>
      </c>
      <c r="Y29" s="112">
        <v>2813</v>
      </c>
      <c r="Z29" s="112">
        <v>3237</v>
      </c>
      <c r="AB29" s="117">
        <f t="shared" si="2"/>
        <v>4.0924951957115402E-2</v>
      </c>
    </row>
    <row r="30" spans="1:28" x14ac:dyDescent="0.25">
      <c r="S30" s="115" t="s">
        <v>75</v>
      </c>
      <c r="T30" s="115"/>
      <c r="U30" s="116"/>
      <c r="V30" s="116">
        <v>4659</v>
      </c>
      <c r="W30" s="116">
        <v>4704</v>
      </c>
      <c r="X30" s="116">
        <v>4777</v>
      </c>
      <c r="Y30" s="112">
        <v>4952</v>
      </c>
      <c r="Z30" s="112">
        <v>5207</v>
      </c>
      <c r="AB30" s="117">
        <f t="shared" si="2"/>
        <v>6.583139476079701E-2</v>
      </c>
    </row>
    <row r="31" spans="1:28" x14ac:dyDescent="0.25">
      <c r="S31" s="115" t="s">
        <v>76</v>
      </c>
      <c r="T31" s="115"/>
      <c r="U31" s="116"/>
      <c r="V31" s="116">
        <v>8810</v>
      </c>
      <c r="W31" s="116">
        <v>9600</v>
      </c>
      <c r="X31" s="116">
        <v>10077</v>
      </c>
      <c r="Y31" s="112">
        <v>11333</v>
      </c>
      <c r="Z31" s="112">
        <v>12439</v>
      </c>
      <c r="AB31" s="117">
        <f t="shared" si="2"/>
        <v>0.15726458986547992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517</v>
      </c>
      <c r="W32" s="116">
        <v>576</v>
      </c>
      <c r="X32" s="116">
        <v>621</v>
      </c>
      <c r="Y32" s="112">
        <v>676</v>
      </c>
      <c r="Z32" s="112">
        <v>805</v>
      </c>
      <c r="AB32" s="117">
        <f t="shared" si="2"/>
        <v>1.017750581571761E-2</v>
      </c>
    </row>
    <row r="33" spans="19:32" x14ac:dyDescent="0.25">
      <c r="S33" s="115" t="s">
        <v>78</v>
      </c>
      <c r="T33" s="115"/>
      <c r="U33" s="116"/>
      <c r="V33" s="116">
        <v>2365</v>
      </c>
      <c r="W33" s="116">
        <v>2534</v>
      </c>
      <c r="X33" s="116">
        <v>2490</v>
      </c>
      <c r="Y33" s="112">
        <v>2789</v>
      </c>
      <c r="Z33" s="112">
        <v>2984</v>
      </c>
      <c r="AB33" s="117">
        <f t="shared" si="2"/>
        <v>3.7726307272175581E-2</v>
      </c>
    </row>
    <row r="34" spans="19:32" x14ac:dyDescent="0.25">
      <c r="S34" s="118" t="s">
        <v>53</v>
      </c>
      <c r="T34" s="118"/>
      <c r="U34" s="119"/>
      <c r="V34" s="119">
        <v>69932</v>
      </c>
      <c r="W34" s="119">
        <v>71931</v>
      </c>
      <c r="X34" s="119">
        <v>71699</v>
      </c>
      <c r="Y34" s="120">
        <v>75679</v>
      </c>
      <c r="Z34" s="120">
        <v>79096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40443</v>
      </c>
      <c r="W37" s="112">
        <v>40334</v>
      </c>
      <c r="X37" s="112">
        <v>40298</v>
      </c>
      <c r="Y37" s="112">
        <v>40396</v>
      </c>
      <c r="Z37" s="112">
        <v>42179</v>
      </c>
      <c r="AB37" s="132">
        <f>Z37/Z40*100</f>
        <v>80.988863287250382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7396</v>
      </c>
      <c r="W38" s="112">
        <v>8557</v>
      </c>
      <c r="X38" s="112">
        <v>8808</v>
      </c>
      <c r="Y38" s="112">
        <v>9401</v>
      </c>
      <c r="Z38" s="112">
        <v>9901</v>
      </c>
      <c r="AB38" s="132">
        <f>Z38/Z40*100</f>
        <v>19.011136712749614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47839</v>
      </c>
      <c r="W40" s="112">
        <v>48891</v>
      </c>
      <c r="X40" s="112">
        <v>49106</v>
      </c>
      <c r="Y40" s="112">
        <v>49797</v>
      </c>
      <c r="Z40" s="112">
        <v>52080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74</v>
      </c>
      <c r="W44" s="112">
        <v>78</v>
      </c>
      <c r="X44" s="112">
        <v>65</v>
      </c>
      <c r="Y44" s="112">
        <v>107</v>
      </c>
      <c r="Z44" s="112">
        <v>113</v>
      </c>
    </row>
    <row r="45" spans="19:32" x14ac:dyDescent="0.25">
      <c r="S45" s="115" t="s">
        <v>37</v>
      </c>
      <c r="T45" s="115"/>
      <c r="U45" s="112"/>
      <c r="V45" s="112">
        <v>1033</v>
      </c>
      <c r="W45" s="112">
        <v>1065</v>
      </c>
      <c r="X45" s="112">
        <v>1010</v>
      </c>
      <c r="Y45" s="112">
        <v>1251</v>
      </c>
      <c r="Z45" s="112">
        <v>1481</v>
      </c>
    </row>
    <row r="46" spans="19:32" x14ac:dyDescent="0.25">
      <c r="S46" s="115" t="s">
        <v>38</v>
      </c>
      <c r="T46" s="115"/>
      <c r="U46" s="112"/>
      <c r="V46" s="112">
        <v>2797</v>
      </c>
      <c r="W46" s="112">
        <v>2889</v>
      </c>
      <c r="X46" s="112">
        <v>2638</v>
      </c>
      <c r="Y46" s="112">
        <v>2732</v>
      </c>
      <c r="Z46" s="112">
        <v>2814</v>
      </c>
    </row>
    <row r="47" spans="19:32" x14ac:dyDescent="0.25">
      <c r="S47" s="115" t="s">
        <v>39</v>
      </c>
      <c r="T47" s="115"/>
      <c r="U47" s="112"/>
      <c r="V47" s="112">
        <v>4321</v>
      </c>
      <c r="W47" s="112">
        <v>4416</v>
      </c>
      <c r="X47" s="112">
        <v>4233</v>
      </c>
      <c r="Y47" s="112">
        <v>3818</v>
      </c>
      <c r="Z47" s="112">
        <v>3606</v>
      </c>
    </row>
    <row r="48" spans="19:32" x14ac:dyDescent="0.25">
      <c r="S48" s="115" t="s">
        <v>40</v>
      </c>
      <c r="T48" s="115"/>
      <c r="U48" s="112"/>
      <c r="V48" s="112">
        <v>5158</v>
      </c>
      <c r="W48" s="112">
        <v>5355</v>
      </c>
      <c r="X48" s="112">
        <v>5417</v>
      </c>
      <c r="Y48" s="112">
        <v>5084</v>
      </c>
      <c r="Z48" s="112">
        <v>4730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3389</v>
      </c>
      <c r="W49" s="112">
        <v>3565</v>
      </c>
      <c r="X49" s="112">
        <v>3565</v>
      </c>
      <c r="Y49" s="112">
        <v>3913</v>
      </c>
      <c r="Z49" s="112">
        <v>4285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Bundaberg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3044</v>
      </c>
      <c r="W50" s="112">
        <v>3021</v>
      </c>
      <c r="X50" s="112">
        <v>2984</v>
      </c>
      <c r="Y50" s="112">
        <v>3369</v>
      </c>
      <c r="Z50" s="112">
        <v>3666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3003</v>
      </c>
      <c r="W51" s="112">
        <v>2916</v>
      </c>
      <c r="X51" s="112">
        <v>2909</v>
      </c>
      <c r="Y51" s="112">
        <v>3141</v>
      </c>
      <c r="Z51" s="112">
        <v>3405</v>
      </c>
    </row>
    <row r="52" spans="1:26" ht="15" customHeight="1" x14ac:dyDescent="0.25">
      <c r="S52" s="115" t="s">
        <v>44</v>
      </c>
      <c r="T52" s="115"/>
      <c r="U52" s="112"/>
      <c r="V52" s="112">
        <v>3426</v>
      </c>
      <c r="W52" s="112">
        <v>3419</v>
      </c>
      <c r="X52" s="112">
        <v>3278</v>
      </c>
      <c r="Y52" s="112">
        <v>3561</v>
      </c>
      <c r="Z52" s="112">
        <v>3605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3186</v>
      </c>
      <c r="W53" s="112">
        <v>3071</v>
      </c>
      <c r="X53" s="112">
        <v>3009</v>
      </c>
      <c r="Y53" s="112">
        <v>3299</v>
      </c>
      <c r="Z53" s="112">
        <v>3654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3156</v>
      </c>
      <c r="W54" s="112">
        <v>3206</v>
      </c>
      <c r="X54" s="112">
        <v>3196</v>
      </c>
      <c r="Y54" s="112">
        <v>3334</v>
      </c>
      <c r="Z54" s="112">
        <v>3453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2411</v>
      </c>
      <c r="W55" s="112">
        <v>2494</v>
      </c>
      <c r="X55" s="112">
        <v>2561</v>
      </c>
      <c r="Y55" s="112">
        <v>2682</v>
      </c>
      <c r="Z55" s="112">
        <v>3042</v>
      </c>
    </row>
    <row r="56" spans="1:26" ht="15" customHeight="1" x14ac:dyDescent="0.25">
      <c r="S56" s="115" t="s">
        <v>48</v>
      </c>
      <c r="T56" s="115"/>
      <c r="U56" s="112"/>
      <c r="V56" s="112">
        <v>1217</v>
      </c>
      <c r="W56" s="112">
        <v>1261</v>
      </c>
      <c r="X56" s="112">
        <v>1333</v>
      </c>
      <c r="Y56" s="112">
        <v>1465</v>
      </c>
      <c r="Z56" s="112">
        <v>1584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520</v>
      </c>
      <c r="W57" s="112">
        <v>515</v>
      </c>
      <c r="X57" s="112">
        <v>521</v>
      </c>
      <c r="Y57" s="112">
        <v>568</v>
      </c>
      <c r="Z57" s="112">
        <v>600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243</v>
      </c>
      <c r="W58" s="112">
        <v>226</v>
      </c>
      <c r="X58" s="112">
        <v>255</v>
      </c>
      <c r="Y58" s="112">
        <v>287</v>
      </c>
      <c r="Z58" s="112">
        <v>289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133</v>
      </c>
      <c r="W59" s="112">
        <v>127</v>
      </c>
      <c r="X59" s="112">
        <v>131</v>
      </c>
      <c r="Y59" s="112">
        <v>116</v>
      </c>
      <c r="Z59" s="112">
        <v>129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56</v>
      </c>
      <c r="W60" s="112">
        <v>54</v>
      </c>
      <c r="X60" s="112">
        <v>53</v>
      </c>
      <c r="Y60" s="112">
        <v>63</v>
      </c>
      <c r="Z60" s="112">
        <v>67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37184</v>
      </c>
      <c r="W61" s="112">
        <v>37681</v>
      </c>
      <c r="X61" s="112">
        <v>37154</v>
      </c>
      <c r="Y61" s="112">
        <v>38790</v>
      </c>
      <c r="Z61" s="112">
        <v>40521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82</v>
      </c>
      <c r="W63" s="112">
        <v>105</v>
      </c>
      <c r="X63" s="112">
        <v>81</v>
      </c>
      <c r="Y63" s="112">
        <v>127</v>
      </c>
      <c r="Z63" s="112">
        <v>161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1083</v>
      </c>
      <c r="W64" s="112">
        <v>1065</v>
      </c>
      <c r="X64" s="112">
        <v>1064</v>
      </c>
      <c r="Y64" s="112">
        <v>1463</v>
      </c>
      <c r="Z64" s="112">
        <v>1667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Bundaberg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2644</v>
      </c>
      <c r="W65" s="112">
        <v>2719</v>
      </c>
      <c r="X65" s="112">
        <v>2489</v>
      </c>
      <c r="Y65" s="112">
        <v>2587</v>
      </c>
      <c r="Z65" s="112">
        <v>2684</v>
      </c>
    </row>
    <row r="66" spans="1:26" x14ac:dyDescent="0.25">
      <c r="S66" s="115" t="s">
        <v>39</v>
      </c>
      <c r="T66" s="115"/>
      <c r="U66" s="112"/>
      <c r="V66" s="112">
        <v>3592</v>
      </c>
      <c r="W66" s="112">
        <v>4076</v>
      </c>
      <c r="X66" s="112">
        <v>3899</v>
      </c>
      <c r="Y66" s="112">
        <v>3575</v>
      </c>
      <c r="Z66" s="112">
        <v>3407</v>
      </c>
    </row>
    <row r="67" spans="1:26" x14ac:dyDescent="0.25">
      <c r="S67" s="115" t="s">
        <v>40</v>
      </c>
      <c r="T67" s="115"/>
      <c r="U67" s="112"/>
      <c r="V67" s="112">
        <v>4081</v>
      </c>
      <c r="W67" s="112">
        <v>4484</v>
      </c>
      <c r="X67" s="112">
        <v>4873</v>
      </c>
      <c r="Y67" s="112">
        <v>4746</v>
      </c>
      <c r="Z67" s="112">
        <v>4080</v>
      </c>
    </row>
    <row r="68" spans="1:26" x14ac:dyDescent="0.25">
      <c r="S68" s="115" t="s">
        <v>41</v>
      </c>
      <c r="T68" s="115"/>
      <c r="U68" s="112"/>
      <c r="V68" s="112">
        <v>2852</v>
      </c>
      <c r="W68" s="112">
        <v>2874</v>
      </c>
      <c r="X68" s="112">
        <v>3006</v>
      </c>
      <c r="Y68" s="112">
        <v>3586</v>
      </c>
      <c r="Z68" s="112">
        <v>3709</v>
      </c>
    </row>
    <row r="69" spans="1:26" x14ac:dyDescent="0.25">
      <c r="S69" s="115" t="s">
        <v>42</v>
      </c>
      <c r="T69" s="115"/>
      <c r="U69" s="112"/>
      <c r="V69" s="112">
        <v>2531</v>
      </c>
      <c r="W69" s="112">
        <v>2722</v>
      </c>
      <c r="X69" s="112">
        <v>2790</v>
      </c>
      <c r="Y69" s="112">
        <v>3050</v>
      </c>
      <c r="Z69" s="112">
        <v>3417</v>
      </c>
    </row>
    <row r="70" spans="1:26" x14ac:dyDescent="0.25">
      <c r="S70" s="115" t="s">
        <v>43</v>
      </c>
      <c r="T70" s="115"/>
      <c r="U70" s="112"/>
      <c r="V70" s="112">
        <v>2856</v>
      </c>
      <c r="W70" s="112">
        <v>2789</v>
      </c>
      <c r="X70" s="112">
        <v>2853</v>
      </c>
      <c r="Y70" s="112">
        <v>3150</v>
      </c>
      <c r="Z70" s="112">
        <v>3501</v>
      </c>
    </row>
    <row r="71" spans="1:26" x14ac:dyDescent="0.25">
      <c r="S71" s="115" t="s">
        <v>44</v>
      </c>
      <c r="T71" s="115"/>
      <c r="U71" s="112"/>
      <c r="V71" s="112">
        <v>3250</v>
      </c>
      <c r="W71" s="112">
        <v>3266</v>
      </c>
      <c r="X71" s="112">
        <v>3202</v>
      </c>
      <c r="Y71" s="112">
        <v>3338</v>
      </c>
      <c r="Z71" s="112">
        <v>3552</v>
      </c>
    </row>
    <row r="72" spans="1:26" x14ac:dyDescent="0.25">
      <c r="S72" s="115" t="s">
        <v>45</v>
      </c>
      <c r="T72" s="115"/>
      <c r="U72" s="112"/>
      <c r="V72" s="112">
        <v>3095</v>
      </c>
      <c r="W72" s="112">
        <v>3199</v>
      </c>
      <c r="X72" s="112">
        <v>3133</v>
      </c>
      <c r="Y72" s="112">
        <v>3525</v>
      </c>
      <c r="Z72" s="112">
        <v>3842</v>
      </c>
    </row>
    <row r="73" spans="1:26" x14ac:dyDescent="0.25">
      <c r="S73" s="115" t="s">
        <v>46</v>
      </c>
      <c r="T73" s="115"/>
      <c r="U73" s="112"/>
      <c r="V73" s="112">
        <v>2993</v>
      </c>
      <c r="W73" s="112">
        <v>3090</v>
      </c>
      <c r="X73" s="112">
        <v>3125</v>
      </c>
      <c r="Y73" s="112">
        <v>3257</v>
      </c>
      <c r="Z73" s="112">
        <v>3566</v>
      </c>
    </row>
    <row r="74" spans="1:26" x14ac:dyDescent="0.25">
      <c r="S74" s="115" t="s">
        <v>47</v>
      </c>
      <c r="T74" s="115"/>
      <c r="U74" s="112"/>
      <c r="V74" s="112">
        <v>2113</v>
      </c>
      <c r="W74" s="112">
        <v>2237</v>
      </c>
      <c r="X74" s="112">
        <v>2287</v>
      </c>
      <c r="Y74" s="112">
        <v>2537</v>
      </c>
      <c r="Z74" s="112">
        <v>2813</v>
      </c>
    </row>
    <row r="75" spans="1:26" x14ac:dyDescent="0.25">
      <c r="S75" s="115" t="s">
        <v>48</v>
      </c>
      <c r="T75" s="115"/>
      <c r="U75" s="112"/>
      <c r="V75" s="112">
        <v>858</v>
      </c>
      <c r="W75" s="112">
        <v>911</v>
      </c>
      <c r="X75" s="112">
        <v>992</v>
      </c>
      <c r="Y75" s="112">
        <v>1108</v>
      </c>
      <c r="Z75" s="112">
        <v>1290</v>
      </c>
    </row>
    <row r="76" spans="1:26" x14ac:dyDescent="0.25">
      <c r="S76" s="115" t="s">
        <v>49</v>
      </c>
      <c r="T76" s="115"/>
      <c r="U76" s="112"/>
      <c r="V76" s="112">
        <v>343</v>
      </c>
      <c r="W76" s="112">
        <v>361</v>
      </c>
      <c r="X76" s="112">
        <v>379</v>
      </c>
      <c r="Y76" s="112">
        <v>413</v>
      </c>
      <c r="Z76" s="112">
        <v>432</v>
      </c>
    </row>
    <row r="77" spans="1:26" x14ac:dyDescent="0.25">
      <c r="S77" s="115" t="s">
        <v>50</v>
      </c>
      <c r="T77" s="115"/>
      <c r="U77" s="112"/>
      <c r="V77" s="112">
        <v>196</v>
      </c>
      <c r="W77" s="112">
        <v>182</v>
      </c>
      <c r="X77" s="112">
        <v>187</v>
      </c>
      <c r="Y77" s="112">
        <v>168</v>
      </c>
      <c r="Z77" s="112">
        <v>181</v>
      </c>
    </row>
    <row r="78" spans="1:26" x14ac:dyDescent="0.25">
      <c r="S78" s="115" t="s">
        <v>51</v>
      </c>
      <c r="T78" s="115"/>
      <c r="U78" s="112"/>
      <c r="V78" s="112">
        <v>92</v>
      </c>
      <c r="W78" s="112">
        <v>94</v>
      </c>
      <c r="X78" s="112">
        <v>105</v>
      </c>
      <c r="Y78" s="112">
        <v>107</v>
      </c>
      <c r="Z78" s="112">
        <v>107</v>
      </c>
    </row>
    <row r="79" spans="1:26" x14ac:dyDescent="0.25">
      <c r="S79" s="115" t="s">
        <v>52</v>
      </c>
      <c r="T79" s="115"/>
      <c r="U79" s="112"/>
      <c r="V79" s="112">
        <v>83</v>
      </c>
      <c r="W79" s="112">
        <v>74</v>
      </c>
      <c r="X79" s="112">
        <v>71</v>
      </c>
      <c r="Y79" s="112">
        <v>83</v>
      </c>
      <c r="Z79" s="112">
        <v>81</v>
      </c>
    </row>
    <row r="80" spans="1:26" x14ac:dyDescent="0.25">
      <c r="S80" s="118" t="s">
        <v>53</v>
      </c>
      <c r="T80" s="118"/>
      <c r="U80" s="112"/>
      <c r="V80" s="112">
        <v>32748</v>
      </c>
      <c r="W80" s="112">
        <v>34250</v>
      </c>
      <c r="X80" s="112">
        <v>34543</v>
      </c>
      <c r="Y80" s="112">
        <v>36820</v>
      </c>
      <c r="Z80" s="112">
        <v>38485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Bundaberg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1983</v>
      </c>
      <c r="W83" s="112">
        <v>2044</v>
      </c>
      <c r="X83" s="112">
        <v>2109</v>
      </c>
      <c r="Y83" s="112">
        <v>2124</v>
      </c>
      <c r="Z83" s="112">
        <v>2161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1961</v>
      </c>
      <c r="W84" s="112">
        <v>2057</v>
      </c>
      <c r="X84" s="112">
        <v>2057</v>
      </c>
      <c r="Y84" s="112">
        <v>2131</v>
      </c>
      <c r="Z84" s="112">
        <v>2234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4246</v>
      </c>
      <c r="W85" s="112">
        <v>4382</v>
      </c>
      <c r="X85" s="112">
        <v>4330</v>
      </c>
      <c r="Y85" s="112">
        <v>4507</v>
      </c>
      <c r="Z85" s="112">
        <v>4740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79,099</v>
      </c>
      <c r="D86" s="96">
        <f t="shared" ref="D86:D91" si="4">AD4</f>
        <v>4.5190871972409674E-2</v>
      </c>
      <c r="E86" s="97">
        <f t="shared" ref="E86:E91" si="5">AD4</f>
        <v>4.5190871972409674E-2</v>
      </c>
      <c r="F86" s="96">
        <f t="shared" ref="F86:F91" si="6">AF4</f>
        <v>0.13108448206829482</v>
      </c>
      <c r="G86" s="97">
        <f t="shared" ref="G86:G91" si="7">AF4</f>
        <v>0.13108448206829482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1266</v>
      </c>
      <c r="W86" s="112">
        <v>1346</v>
      </c>
      <c r="X86" s="112">
        <v>1417</v>
      </c>
      <c r="Y86" s="112">
        <v>1502</v>
      </c>
      <c r="Z86" s="112">
        <v>1627</v>
      </c>
    </row>
    <row r="87" spans="1:30" ht="15" customHeight="1" x14ac:dyDescent="0.25">
      <c r="A87" s="98" t="s">
        <v>4</v>
      </c>
      <c r="B87" s="49"/>
      <c r="C87" s="57" t="str">
        <f t="shared" si="3"/>
        <v>40,522</v>
      </c>
      <c r="D87" s="96">
        <f t="shared" si="4"/>
        <v>4.4650683165764482E-2</v>
      </c>
      <c r="E87" s="97">
        <f t="shared" si="5"/>
        <v>4.4650683165764482E-2</v>
      </c>
      <c r="F87" s="96">
        <f t="shared" si="6"/>
        <v>8.974048675541213E-2</v>
      </c>
      <c r="G87" s="97">
        <f t="shared" si="7"/>
        <v>8.974048675541213E-2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678</v>
      </c>
      <c r="W87" s="112">
        <v>691</v>
      </c>
      <c r="X87" s="112">
        <v>664</v>
      </c>
      <c r="Y87" s="112">
        <v>718</v>
      </c>
      <c r="Z87" s="112">
        <v>804</v>
      </c>
    </row>
    <row r="88" spans="1:30" ht="15" customHeight="1" x14ac:dyDescent="0.25">
      <c r="A88" s="98" t="s">
        <v>5</v>
      </c>
      <c r="B88" s="49"/>
      <c r="C88" s="57" t="str">
        <f t="shared" si="3"/>
        <v>38,485</v>
      </c>
      <c r="D88" s="96">
        <f t="shared" si="4"/>
        <v>4.5219989136338956E-2</v>
      </c>
      <c r="E88" s="97">
        <f t="shared" si="5"/>
        <v>4.5219989136338956E-2</v>
      </c>
      <c r="F88" s="96">
        <f t="shared" si="6"/>
        <v>0.17525804678434009</v>
      </c>
      <c r="G88" s="97">
        <f t="shared" si="7"/>
        <v>0.17525804678434009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1268</v>
      </c>
      <c r="W88" s="112">
        <v>1256</v>
      </c>
      <c r="X88" s="112">
        <v>1286</v>
      </c>
      <c r="Y88" s="112">
        <v>1370</v>
      </c>
      <c r="Z88" s="112">
        <v>1397</v>
      </c>
    </row>
    <row r="89" spans="1:30" ht="15" customHeight="1" x14ac:dyDescent="0.25">
      <c r="A89" s="49" t="s">
        <v>6</v>
      </c>
      <c r="B89" s="49"/>
      <c r="C89" s="57" t="str">
        <f t="shared" si="3"/>
        <v>52,080</v>
      </c>
      <c r="D89" s="96">
        <f t="shared" si="4"/>
        <v>4.5804132613104676E-2</v>
      </c>
      <c r="E89" s="97">
        <f t="shared" si="5"/>
        <v>4.5804132613104676E-2</v>
      </c>
      <c r="F89" s="96">
        <f t="shared" si="6"/>
        <v>8.8628762541806072E-2</v>
      </c>
      <c r="G89" s="97">
        <f t="shared" si="7"/>
        <v>8.8628762541806072E-2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3050</v>
      </c>
      <c r="W89" s="112">
        <v>3134</v>
      </c>
      <c r="X89" s="112">
        <v>3151</v>
      </c>
      <c r="Y89" s="112">
        <v>3204</v>
      </c>
      <c r="Z89" s="112">
        <v>3335</v>
      </c>
    </row>
    <row r="90" spans="1:30" ht="15" customHeight="1" x14ac:dyDescent="0.25">
      <c r="A90" s="49" t="s">
        <v>96</v>
      </c>
      <c r="B90" s="49"/>
      <c r="C90" s="57" t="str">
        <f t="shared" si="3"/>
        <v>$41,888</v>
      </c>
      <c r="D90" s="96">
        <f t="shared" si="4"/>
        <v>5.6116242300379815E-2</v>
      </c>
      <c r="E90" s="97">
        <f t="shared" si="5"/>
        <v>5.6116242300379815E-2</v>
      </c>
      <c r="F90" s="96">
        <f t="shared" si="6"/>
        <v>0.15542895948919733</v>
      </c>
      <c r="G90" s="97">
        <f t="shared" si="7"/>
        <v>0.15542895948919733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4109</v>
      </c>
      <c r="W90" s="112">
        <v>4152</v>
      </c>
      <c r="X90" s="112">
        <v>4266</v>
      </c>
      <c r="Y90" s="112">
        <v>4542</v>
      </c>
      <c r="Z90" s="112">
        <v>4742</v>
      </c>
    </row>
    <row r="91" spans="1:30" ht="15" customHeight="1" x14ac:dyDescent="0.25">
      <c r="A91" s="49" t="s">
        <v>7</v>
      </c>
      <c r="B91" s="49"/>
      <c r="C91" s="57" t="str">
        <f t="shared" si="3"/>
        <v>$2,839.6 mil</v>
      </c>
      <c r="D91" s="96">
        <f t="shared" si="4"/>
        <v>7.6276310311590434E-2</v>
      </c>
      <c r="E91" s="97">
        <f t="shared" si="5"/>
        <v>7.6276310311590434E-2</v>
      </c>
      <c r="F91" s="96">
        <f t="shared" si="6"/>
        <v>0.27880522995225032</v>
      </c>
      <c r="G91" s="97">
        <f t="shared" si="7"/>
        <v>0.27880522995225032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25028</v>
      </c>
      <c r="W91" s="112">
        <v>25278</v>
      </c>
      <c r="X91" s="112">
        <v>25351</v>
      </c>
      <c r="Y91" s="112">
        <v>25577</v>
      </c>
      <c r="Z91" s="112">
        <v>26777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1353</v>
      </c>
      <c r="W93" s="112">
        <v>1399</v>
      </c>
      <c r="X93" s="112">
        <v>1495</v>
      </c>
      <c r="Y93" s="112">
        <v>1557</v>
      </c>
      <c r="Z93" s="112">
        <v>1597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3566</v>
      </c>
      <c r="W94" s="112">
        <v>3730</v>
      </c>
      <c r="X94" s="112">
        <v>3811</v>
      </c>
      <c r="Y94" s="112">
        <v>3938</v>
      </c>
      <c r="Z94" s="112">
        <v>4198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620</v>
      </c>
      <c r="W95" s="112">
        <v>646</v>
      </c>
      <c r="X95" s="112">
        <v>680</v>
      </c>
      <c r="Y95" s="112">
        <v>709</v>
      </c>
      <c r="Z95" s="112">
        <v>794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3780</v>
      </c>
      <c r="W96" s="112">
        <v>4158</v>
      </c>
      <c r="X96" s="112">
        <v>4228</v>
      </c>
      <c r="Y96" s="112">
        <v>4533</v>
      </c>
      <c r="Z96" s="112">
        <v>4812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3515</v>
      </c>
      <c r="W97" s="112">
        <v>3601</v>
      </c>
      <c r="X97" s="112">
        <v>3570</v>
      </c>
      <c r="Y97" s="112">
        <v>3598</v>
      </c>
      <c r="Z97" s="112">
        <v>3779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2523</v>
      </c>
      <c r="W98" s="112">
        <v>2470</v>
      </c>
      <c r="X98" s="112">
        <v>2418</v>
      </c>
      <c r="Y98" s="112">
        <v>2562</v>
      </c>
      <c r="Z98" s="112">
        <v>2709</v>
      </c>
    </row>
    <row r="99" spans="1:32" ht="15" customHeight="1" x14ac:dyDescent="0.25">
      <c r="S99" s="115" t="s">
        <v>197</v>
      </c>
      <c r="T99" s="115"/>
      <c r="U99" s="112"/>
      <c r="V99" s="112">
        <v>172</v>
      </c>
      <c r="W99" s="112">
        <v>195</v>
      </c>
      <c r="X99" s="112">
        <v>231</v>
      </c>
      <c r="Y99" s="112">
        <v>243</v>
      </c>
      <c r="Z99" s="112">
        <v>292</v>
      </c>
    </row>
    <row r="100" spans="1:32" ht="15" customHeight="1" x14ac:dyDescent="0.25">
      <c r="S100" s="115" t="s">
        <v>58</v>
      </c>
      <c r="T100" s="115"/>
      <c r="U100" s="112"/>
      <c r="V100" s="112">
        <v>2388</v>
      </c>
      <c r="W100" s="112">
        <v>2469</v>
      </c>
      <c r="X100" s="112">
        <v>2619</v>
      </c>
      <c r="Y100" s="112">
        <v>2775</v>
      </c>
      <c r="Z100" s="112">
        <v>2756</v>
      </c>
    </row>
    <row r="101" spans="1:32" x14ac:dyDescent="0.25">
      <c r="A101" s="18"/>
      <c r="S101" s="118" t="s">
        <v>53</v>
      </c>
      <c r="T101" s="118"/>
      <c r="U101" s="112"/>
      <c r="V101" s="112">
        <v>22812</v>
      </c>
      <c r="W101" s="112">
        <v>23611</v>
      </c>
      <c r="X101" s="112">
        <v>23747</v>
      </c>
      <c r="Y101" s="112">
        <v>24160</v>
      </c>
      <c r="Z101" s="112">
        <v>25222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52512</v>
      </c>
      <c r="W104" s="112">
        <v>53087</v>
      </c>
      <c r="X104" s="112">
        <v>57522</v>
      </c>
      <c r="Y104" s="112">
        <v>57716</v>
      </c>
      <c r="Z104" s="112">
        <v>60593</v>
      </c>
      <c r="AB104" s="109" t="str">
        <f>TEXT(Z104,"###,###")</f>
        <v>60,593</v>
      </c>
      <c r="AD104" s="130">
        <f>Z104/($Z$4)*100</f>
        <v>76.604002579046522</v>
      </c>
      <c r="AF104" s="109"/>
    </row>
    <row r="105" spans="1:32" x14ac:dyDescent="0.25">
      <c r="S105" s="115" t="s">
        <v>17</v>
      </c>
      <c r="T105" s="115"/>
      <c r="U105" s="112"/>
      <c r="V105" s="112">
        <v>11000</v>
      </c>
      <c r="W105" s="112">
        <v>11627</v>
      </c>
      <c r="X105" s="112">
        <v>11431</v>
      </c>
      <c r="Y105" s="112">
        <v>11681</v>
      </c>
      <c r="Z105" s="112">
        <v>12767</v>
      </c>
      <c r="AB105" s="109" t="str">
        <f>TEXT(Z105,"###,###")</f>
        <v>12,767</v>
      </c>
      <c r="AD105" s="130">
        <f>Z105/($Z$4)*100</f>
        <v>16.140532750097979</v>
      </c>
      <c r="AF105" s="109"/>
    </row>
    <row r="106" spans="1:32" x14ac:dyDescent="0.25">
      <c r="S106" s="118" t="s">
        <v>53</v>
      </c>
      <c r="T106" s="118"/>
      <c r="U106" s="120"/>
      <c r="V106" s="120">
        <v>63512</v>
      </c>
      <c r="W106" s="120">
        <v>64714</v>
      </c>
      <c r="X106" s="120">
        <v>68953</v>
      </c>
      <c r="Y106" s="120">
        <v>69397</v>
      </c>
      <c r="Z106" s="120">
        <v>73360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10594</v>
      </c>
      <c r="W108" s="112">
        <v>9945</v>
      </c>
      <c r="X108" s="112">
        <v>10036</v>
      </c>
      <c r="Y108" s="112">
        <v>10289</v>
      </c>
      <c r="Z108" s="112">
        <v>9932</v>
      </c>
      <c r="AB108" s="109" t="str">
        <f>TEXT(Z108,"###,###")</f>
        <v>9,932</v>
      </c>
      <c r="AD108" s="130">
        <f>Z108/($Z$4)*100</f>
        <v>12.556416642435428</v>
      </c>
      <c r="AF108" s="109"/>
    </row>
    <row r="109" spans="1:32" x14ac:dyDescent="0.25">
      <c r="S109" s="115" t="s">
        <v>20</v>
      </c>
      <c r="T109" s="115"/>
      <c r="U109" s="112"/>
      <c r="V109" s="112">
        <v>11885</v>
      </c>
      <c r="W109" s="112">
        <v>11912</v>
      </c>
      <c r="X109" s="112">
        <v>11468</v>
      </c>
      <c r="Y109" s="112">
        <v>12809</v>
      </c>
      <c r="Z109" s="112">
        <v>12743</v>
      </c>
      <c r="AB109" s="109" t="str">
        <f>TEXT(Z109,"###,###")</f>
        <v>12,743</v>
      </c>
      <c r="AD109" s="130">
        <f>Z109/($Z$4)*100</f>
        <v>16.110191026435228</v>
      </c>
      <c r="AF109" s="109"/>
    </row>
    <row r="110" spans="1:32" x14ac:dyDescent="0.25">
      <c r="S110" s="115" t="s">
        <v>21</v>
      </c>
      <c r="T110" s="115"/>
      <c r="U110" s="112"/>
      <c r="V110" s="112">
        <v>17511</v>
      </c>
      <c r="W110" s="112">
        <v>17716</v>
      </c>
      <c r="X110" s="112">
        <v>18869</v>
      </c>
      <c r="Y110" s="112">
        <v>18734</v>
      </c>
      <c r="Z110" s="112">
        <v>20455</v>
      </c>
      <c r="AB110" s="109" t="str">
        <f>TEXT(Z110,"###,###")</f>
        <v>20,455</v>
      </c>
      <c r="AD110" s="130">
        <f>Z110/($Z$4)*100</f>
        <v>25.859998230066122</v>
      </c>
      <c r="AF110" s="109"/>
    </row>
    <row r="111" spans="1:32" x14ac:dyDescent="0.25">
      <c r="S111" s="115" t="s">
        <v>22</v>
      </c>
      <c r="T111" s="115"/>
      <c r="U111" s="112"/>
      <c r="V111" s="112">
        <v>23501</v>
      </c>
      <c r="W111" s="112">
        <v>26275</v>
      </c>
      <c r="X111" s="112">
        <v>25406</v>
      </c>
      <c r="Y111" s="112">
        <v>27565</v>
      </c>
      <c r="Z111" s="112">
        <v>30234</v>
      </c>
      <c r="AB111" s="109" t="str">
        <f>TEXT(Z111,"###,###")</f>
        <v>30,234</v>
      </c>
      <c r="AD111" s="130">
        <f>Z111/($Z$4)*100</f>
        <v>38.222986384151511</v>
      </c>
      <c r="AF111" s="109"/>
    </row>
    <row r="112" spans="1:32" x14ac:dyDescent="0.25">
      <c r="S112" s="118" t="s">
        <v>53</v>
      </c>
      <c r="T112" s="118"/>
      <c r="U112" s="112"/>
      <c r="V112" s="112">
        <v>69934</v>
      </c>
      <c r="W112" s="112">
        <v>71928</v>
      </c>
      <c r="X112" s="112">
        <v>71700</v>
      </c>
      <c r="Y112" s="112">
        <v>75679</v>
      </c>
      <c r="Z112" s="112">
        <v>79100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41.27</v>
      </c>
      <c r="W118" s="131">
        <v>41.08</v>
      </c>
      <c r="X118" s="131">
        <v>41.39</v>
      </c>
      <c r="Y118" s="131">
        <v>41.93</v>
      </c>
      <c r="Z118" s="131">
        <v>42.04</v>
      </c>
      <c r="AB118" s="109" t="str">
        <f>TEXT(Z118,"##.0")</f>
        <v>42.0</v>
      </c>
    </row>
    <row r="120" spans="19:32" x14ac:dyDescent="0.25">
      <c r="S120" s="101" t="s">
        <v>98</v>
      </c>
      <c r="T120" s="112"/>
      <c r="U120" s="112"/>
      <c r="V120" s="112">
        <v>40612</v>
      </c>
      <c r="W120" s="112">
        <v>41770</v>
      </c>
      <c r="X120" s="112">
        <v>41893</v>
      </c>
      <c r="Y120" s="112">
        <v>42327</v>
      </c>
      <c r="Z120" s="112">
        <v>44116</v>
      </c>
      <c r="AB120" s="109" t="str">
        <f>TEXT(Z120,"###,###")</f>
        <v>44,116</v>
      </c>
    </row>
    <row r="121" spans="19:32" x14ac:dyDescent="0.25">
      <c r="S121" s="101" t="s">
        <v>99</v>
      </c>
      <c r="T121" s="112"/>
      <c r="U121" s="112"/>
      <c r="V121" s="112">
        <v>4028</v>
      </c>
      <c r="W121" s="112">
        <v>3926</v>
      </c>
      <c r="X121" s="112">
        <v>4027</v>
      </c>
      <c r="Y121" s="112">
        <v>4091</v>
      </c>
      <c r="Z121" s="112">
        <v>4066</v>
      </c>
      <c r="AB121" s="109" t="str">
        <f>TEXT(Z121,"###,###")</f>
        <v>4,066</v>
      </c>
    </row>
    <row r="122" spans="19:32" x14ac:dyDescent="0.25">
      <c r="S122" s="101" t="s">
        <v>100</v>
      </c>
      <c r="T122" s="112"/>
      <c r="U122" s="112"/>
      <c r="V122" s="112">
        <v>3203</v>
      </c>
      <c r="W122" s="112">
        <v>3197</v>
      </c>
      <c r="X122" s="112">
        <v>3182</v>
      </c>
      <c r="Y122" s="112">
        <v>3383</v>
      </c>
      <c r="Z122" s="112">
        <v>3895</v>
      </c>
      <c r="AB122" s="109" t="str">
        <f>TEXT(Z122,"###,###")</f>
        <v>3,895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43815</v>
      </c>
      <c r="W124" s="112">
        <v>44967</v>
      </c>
      <c r="X124" s="112">
        <v>45075</v>
      </c>
      <c r="Y124" s="112">
        <v>45710</v>
      </c>
      <c r="Z124" s="112">
        <v>48011</v>
      </c>
      <c r="AB124" s="109" t="str">
        <f>TEXT(Z124,"###,###")</f>
        <v>48,011</v>
      </c>
      <c r="AD124" s="127">
        <f>Z124/$Z$7*100</f>
        <v>92.18701996927804</v>
      </c>
    </row>
    <row r="125" spans="19:32" x14ac:dyDescent="0.25">
      <c r="S125" s="101" t="s">
        <v>102</v>
      </c>
      <c r="T125" s="112"/>
      <c r="U125" s="112"/>
      <c r="V125" s="112">
        <v>7231</v>
      </c>
      <c r="W125" s="112">
        <v>7123</v>
      </c>
      <c r="X125" s="112">
        <v>7209</v>
      </c>
      <c r="Y125" s="112">
        <v>7474</v>
      </c>
      <c r="Z125" s="112">
        <v>7961</v>
      </c>
      <c r="AB125" s="109" t="str">
        <f>TEXT(Z125,"###,###")</f>
        <v>7,961</v>
      </c>
      <c r="AD125" s="127">
        <f>Z125/$Z$7*100</f>
        <v>15.286098310291859</v>
      </c>
    </row>
    <row r="127" spans="19:32" x14ac:dyDescent="0.25">
      <c r="S127" s="101" t="s">
        <v>103</v>
      </c>
      <c r="T127" s="112"/>
      <c r="U127" s="112"/>
      <c r="V127" s="112">
        <v>25029</v>
      </c>
      <c r="W127" s="112">
        <v>25281</v>
      </c>
      <c r="X127" s="112">
        <v>25350</v>
      </c>
      <c r="Y127" s="112">
        <v>25578</v>
      </c>
      <c r="Z127" s="112">
        <v>26782</v>
      </c>
      <c r="AB127" s="109" t="str">
        <f>TEXT(Z127,"###,###")</f>
        <v>26,782</v>
      </c>
      <c r="AD127" s="127">
        <f>Z127/$Z$7*100</f>
        <v>51.424731182795703</v>
      </c>
    </row>
    <row r="128" spans="19:32" x14ac:dyDescent="0.25">
      <c r="S128" s="101" t="s">
        <v>104</v>
      </c>
      <c r="T128" s="112"/>
      <c r="U128" s="112"/>
      <c r="V128" s="112">
        <v>22808</v>
      </c>
      <c r="W128" s="112">
        <v>23608</v>
      </c>
      <c r="X128" s="112">
        <v>23752</v>
      </c>
      <c r="Y128" s="112">
        <v>24161</v>
      </c>
      <c r="Z128" s="112">
        <v>25217</v>
      </c>
      <c r="AB128" s="109" t="str">
        <f>TEXT(Z128,"###,###")</f>
        <v>25,217</v>
      </c>
      <c r="AD128" s="127">
        <f>Z128/$Z$7*100</f>
        <v>48.41973886328725</v>
      </c>
    </row>
    <row r="130" spans="19:20" x14ac:dyDescent="0.25">
      <c r="S130" s="101" t="s">
        <v>278</v>
      </c>
      <c r="T130" s="127">
        <v>84.70814132104455</v>
      </c>
    </row>
    <row r="131" spans="19:20" x14ac:dyDescent="0.25">
      <c r="S131" s="101" t="s">
        <v>279</v>
      </c>
      <c r="T131" s="127">
        <v>7.8072196620583716</v>
      </c>
    </row>
    <row r="132" spans="19:20" x14ac:dyDescent="0.25">
      <c r="S132" s="101" t="s">
        <v>280</v>
      </c>
      <c r="T132" s="127">
        <v>7.4788786482334872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BE5D403-3B16-489D-843C-297193D93F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2BC7382-6A0A-4282-8C6D-27E4149582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9493116-40AD-4DA9-B5E4-FA3C440AF0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A1ADCA8-F8D7-427B-A3F2-B1CD3B6011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D08C2-D53F-494B-95FC-1741FBF329C9}">
  <sheetPr codeName="Sheet7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116</v>
      </c>
      <c r="T1" s="99"/>
      <c r="U1" s="99"/>
      <c r="V1" s="99"/>
      <c r="W1" s="99"/>
      <c r="X1" s="99"/>
      <c r="Y1" s="100" t="s">
        <v>211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116</v>
      </c>
      <c r="Y3" s="105" t="s">
        <v>211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9.11 Burdekin,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17377</v>
      </c>
      <c r="W4" s="108">
        <v>17080</v>
      </c>
      <c r="X4" s="108">
        <v>17680</v>
      </c>
      <c r="Y4" s="108">
        <v>17125</v>
      </c>
      <c r="Z4" s="108">
        <v>16211</v>
      </c>
      <c r="AB4" s="109" t="str">
        <f>TEXT(Z4,"###,###")</f>
        <v>16,211</v>
      </c>
      <c r="AD4" s="110">
        <f>Z4/Y4-1</f>
        <v>-5.3372262773722645E-2</v>
      </c>
      <c r="AF4" s="110">
        <f>Z4/V4-1</f>
        <v>-6.7100189906197816E-2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9364</v>
      </c>
      <c r="W5" s="108">
        <v>9077</v>
      </c>
      <c r="X5" s="108">
        <v>9270</v>
      </c>
      <c r="Y5" s="108">
        <v>9030</v>
      </c>
      <c r="Z5" s="108">
        <v>8579</v>
      </c>
      <c r="AB5" s="109" t="str">
        <f>TEXT(Z5,"###,###")</f>
        <v>8,579</v>
      </c>
      <c r="AD5" s="110">
        <f t="shared" ref="AD5:AD9" si="0">Z5/Y5-1</f>
        <v>-4.9944629014396447E-2</v>
      </c>
      <c r="AF5" s="110">
        <f t="shared" ref="AF5:AF9" si="1">Z5/V5-1</f>
        <v>-8.3831695856471544E-2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8009</v>
      </c>
      <c r="W6" s="108">
        <v>8005</v>
      </c>
      <c r="X6" s="108">
        <v>8410</v>
      </c>
      <c r="Y6" s="108">
        <v>8082</v>
      </c>
      <c r="Z6" s="108">
        <v>7618</v>
      </c>
      <c r="AB6" s="109" t="str">
        <f>TEXT(Z6,"###,###")</f>
        <v>7,618</v>
      </c>
      <c r="AD6" s="110">
        <f t="shared" si="0"/>
        <v>-5.7411531799059667E-2</v>
      </c>
      <c r="AF6" s="110">
        <f t="shared" si="1"/>
        <v>-4.8820077412910501E-2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10838</v>
      </c>
      <c r="W7" s="108">
        <v>10415</v>
      </c>
      <c r="X7" s="108">
        <v>10893</v>
      </c>
      <c r="Y7" s="108">
        <v>10428</v>
      </c>
      <c r="Z7" s="108">
        <v>10315</v>
      </c>
      <c r="AB7" s="109" t="str">
        <f>TEXT(Z7,"###,###")</f>
        <v>10,315</v>
      </c>
      <c r="AD7" s="110">
        <f t="shared" si="0"/>
        <v>-1.0836210203298835E-2</v>
      </c>
      <c r="AF7" s="110">
        <f t="shared" si="1"/>
        <v>-4.8256135818416701E-2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16,211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10,315</v>
      </c>
      <c r="P8" s="67"/>
      <c r="S8" s="107" t="s">
        <v>83</v>
      </c>
      <c r="T8" s="108"/>
      <c r="U8" s="108"/>
      <c r="V8" s="108">
        <v>35231</v>
      </c>
      <c r="W8" s="108">
        <v>33709.5</v>
      </c>
      <c r="X8" s="108">
        <v>32776.699999999997</v>
      </c>
      <c r="Y8" s="108">
        <v>38262</v>
      </c>
      <c r="Z8" s="108">
        <v>41820.49</v>
      </c>
      <c r="AB8" s="109" t="str">
        <f>TEXT(Z8,"$###,###")</f>
        <v>$41,820</v>
      </c>
      <c r="AD8" s="110">
        <f t="shared" si="0"/>
        <v>9.300324081333966E-2</v>
      </c>
      <c r="AF8" s="110">
        <f t="shared" si="1"/>
        <v>0.18703670063296518</v>
      </c>
    </row>
    <row r="9" spans="1:32" x14ac:dyDescent="0.25">
      <c r="A9" s="30" t="s">
        <v>14</v>
      </c>
      <c r="B9" s="71"/>
      <c r="C9" s="72"/>
      <c r="D9" s="73">
        <f>AD104</f>
        <v>76.367898340632905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53.892389723703346</v>
      </c>
      <c r="P9" s="74" t="s">
        <v>84</v>
      </c>
      <c r="S9" s="107" t="s">
        <v>7</v>
      </c>
      <c r="T9" s="108"/>
      <c r="U9" s="108"/>
      <c r="V9" s="108">
        <v>512653340</v>
      </c>
      <c r="W9" s="108">
        <v>503191745</v>
      </c>
      <c r="X9" s="108">
        <v>536081510</v>
      </c>
      <c r="Y9" s="108">
        <v>584170500</v>
      </c>
      <c r="Z9" s="108">
        <v>606349753</v>
      </c>
      <c r="AB9" s="109" t="str">
        <f>TEXT(Z9/1000000,"$#,###.0")&amp;" mil"</f>
        <v>$606.3 mil</v>
      </c>
      <c r="AD9" s="110">
        <f t="shared" si="0"/>
        <v>3.7967088375739699E-2</v>
      </c>
      <c r="AF9" s="110">
        <f t="shared" si="1"/>
        <v>0.1827675852067987</v>
      </c>
    </row>
    <row r="10" spans="1:32" x14ac:dyDescent="0.25">
      <c r="A10" s="30" t="s">
        <v>17</v>
      </c>
      <c r="B10" s="71"/>
      <c r="C10" s="72"/>
      <c r="D10" s="73">
        <f>AD105</f>
        <v>12.232434766516564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46.000969461948621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79.166262724188073</v>
      </c>
      <c r="P11" s="74" t="s">
        <v>84</v>
      </c>
      <c r="S11" s="107" t="s">
        <v>29</v>
      </c>
      <c r="T11" s="112"/>
      <c r="U11" s="112"/>
      <c r="V11" s="112">
        <v>15002</v>
      </c>
      <c r="W11" s="112">
        <v>15014</v>
      </c>
      <c r="X11" s="112">
        <v>15459</v>
      </c>
      <c r="Y11" s="112">
        <v>14913</v>
      </c>
      <c r="Z11" s="112">
        <v>14064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10.741638390693167</v>
      </c>
      <c r="P12" s="74" t="s">
        <v>84</v>
      </c>
      <c r="S12" s="107" t="s">
        <v>30</v>
      </c>
      <c r="T12" s="112"/>
      <c r="U12" s="112"/>
      <c r="V12" s="112">
        <v>2369</v>
      </c>
      <c r="W12" s="112">
        <v>2065</v>
      </c>
      <c r="X12" s="112">
        <v>2218</v>
      </c>
      <c r="Y12" s="112">
        <v>2212</v>
      </c>
      <c r="Z12" s="112">
        <v>2149</v>
      </c>
    </row>
    <row r="13" spans="1:32" ht="15" customHeight="1" x14ac:dyDescent="0.25">
      <c r="A13" s="30" t="s">
        <v>19</v>
      </c>
      <c r="B13" s="72"/>
      <c r="C13" s="72"/>
      <c r="D13" s="73">
        <f>AD108</f>
        <v>14.477823699956819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10.063015026660203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16.309913022022084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43.0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24.230460798223429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20.54090732842187</v>
      </c>
      <c r="P15" s="74" t="s">
        <v>84</v>
      </c>
      <c r="S15" s="115" t="s">
        <v>60</v>
      </c>
      <c r="T15" s="115"/>
      <c r="U15" s="116"/>
      <c r="V15" s="116">
        <v>3136</v>
      </c>
      <c r="W15" s="116">
        <v>3324</v>
      </c>
      <c r="X15" s="116">
        <v>3343</v>
      </c>
      <c r="Y15" s="112">
        <v>3121</v>
      </c>
      <c r="Z15" s="112">
        <v>2791</v>
      </c>
      <c r="AB15" s="117">
        <f t="shared" ref="AB15:AB34" si="2">IF(Z15="np",0,Z15/$Z$34)</f>
        <v>0.17213519180954731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33.649990747023629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79.459092671578134</v>
      </c>
      <c r="P16" s="37" t="s">
        <v>84</v>
      </c>
      <c r="S16" s="115" t="s">
        <v>61</v>
      </c>
      <c r="T16" s="115"/>
      <c r="U16" s="116"/>
      <c r="V16" s="116">
        <v>220</v>
      </c>
      <c r="W16" s="116">
        <v>247</v>
      </c>
      <c r="X16" s="116">
        <v>306</v>
      </c>
      <c r="Y16" s="112">
        <v>300</v>
      </c>
      <c r="Z16" s="112">
        <v>391</v>
      </c>
      <c r="AB16" s="117">
        <f t="shared" si="2"/>
        <v>2.4114962378191687E-2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1718</v>
      </c>
      <c r="W17" s="116">
        <v>1533</v>
      </c>
      <c r="X17" s="116">
        <v>1595</v>
      </c>
      <c r="Y17" s="112">
        <v>1611</v>
      </c>
      <c r="Z17" s="112">
        <v>1597</v>
      </c>
      <c r="AB17" s="117">
        <f t="shared" si="2"/>
        <v>9.849512766744789E-2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158</v>
      </c>
      <c r="W18" s="116">
        <v>145</v>
      </c>
      <c r="X18" s="116">
        <v>157</v>
      </c>
      <c r="Y18" s="112">
        <v>158</v>
      </c>
      <c r="Z18" s="112">
        <v>174</v>
      </c>
      <c r="AB18" s="117">
        <f t="shared" si="2"/>
        <v>1.0731466633773282E-2</v>
      </c>
    </row>
    <row r="19" spans="1:28" x14ac:dyDescent="0.25">
      <c r="A19" s="63" t="str">
        <f>$S$1&amp;" ("&amp;$V$2&amp;" to "&amp;$Z$2&amp;")"</f>
        <v>Burdekin (2017-18 to 2021-22)</v>
      </c>
      <c r="B19" s="63"/>
      <c r="C19" s="63"/>
      <c r="D19" s="63"/>
      <c r="E19" s="63"/>
      <c r="F19" s="63"/>
      <c r="G19" s="63" t="str">
        <f>$S$1&amp;" ("&amp;$V$2&amp;" to "&amp;$Z$2&amp;")"</f>
        <v>Burdekin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823</v>
      </c>
      <c r="W19" s="116">
        <v>782</v>
      </c>
      <c r="X19" s="116">
        <v>789</v>
      </c>
      <c r="Y19" s="112">
        <v>835</v>
      </c>
      <c r="Z19" s="112">
        <v>867</v>
      </c>
      <c r="AB19" s="117">
        <f t="shared" si="2"/>
        <v>5.347230788207722E-2</v>
      </c>
    </row>
    <row r="20" spans="1:28" x14ac:dyDescent="0.25">
      <c r="S20" s="115" t="s">
        <v>65</v>
      </c>
      <c r="T20" s="115"/>
      <c r="U20" s="116"/>
      <c r="V20" s="116">
        <v>246</v>
      </c>
      <c r="W20" s="116">
        <v>268</v>
      </c>
      <c r="X20" s="116">
        <v>332</v>
      </c>
      <c r="Y20" s="112">
        <v>358</v>
      </c>
      <c r="Z20" s="112">
        <v>318</v>
      </c>
      <c r="AB20" s="117">
        <f t="shared" si="2"/>
        <v>1.9612680399654619E-2</v>
      </c>
    </row>
    <row r="21" spans="1:28" x14ac:dyDescent="0.25">
      <c r="S21" s="115" t="s">
        <v>66</v>
      </c>
      <c r="T21" s="115"/>
      <c r="U21" s="116"/>
      <c r="V21" s="116">
        <v>1194</v>
      </c>
      <c r="W21" s="116">
        <v>1209</v>
      </c>
      <c r="X21" s="116">
        <v>1177</v>
      </c>
      <c r="Y21" s="112">
        <v>1313</v>
      </c>
      <c r="Z21" s="112">
        <v>1363</v>
      </c>
      <c r="AB21" s="117">
        <f t="shared" si="2"/>
        <v>8.4063155297890713E-2</v>
      </c>
    </row>
    <row r="22" spans="1:28" x14ac:dyDescent="0.25">
      <c r="S22" s="115" t="s">
        <v>67</v>
      </c>
      <c r="T22" s="115"/>
      <c r="U22" s="116"/>
      <c r="V22" s="116">
        <v>1564</v>
      </c>
      <c r="W22" s="116">
        <v>1517</v>
      </c>
      <c r="X22" s="116">
        <v>1417</v>
      </c>
      <c r="Y22" s="112">
        <v>1183</v>
      </c>
      <c r="Z22" s="112">
        <v>981</v>
      </c>
      <c r="AB22" s="117">
        <f t="shared" si="2"/>
        <v>6.0503268780066607E-2</v>
      </c>
    </row>
    <row r="23" spans="1:28" x14ac:dyDescent="0.25">
      <c r="S23" s="115" t="s">
        <v>68</v>
      </c>
      <c r="T23" s="115"/>
      <c r="U23" s="116"/>
      <c r="V23" s="116">
        <v>493</v>
      </c>
      <c r="W23" s="116">
        <v>411</v>
      </c>
      <c r="X23" s="116">
        <v>498</v>
      </c>
      <c r="Y23" s="112">
        <v>449</v>
      </c>
      <c r="Z23" s="112">
        <v>441</v>
      </c>
      <c r="AB23" s="117">
        <f t="shared" si="2"/>
        <v>2.7198717158011594E-2</v>
      </c>
    </row>
    <row r="24" spans="1:28" x14ac:dyDescent="0.25">
      <c r="S24" s="115" t="s">
        <v>69</v>
      </c>
      <c r="T24" s="115"/>
      <c r="U24" s="116"/>
      <c r="V24" s="116">
        <v>21</v>
      </c>
      <c r="W24" s="116">
        <v>19</v>
      </c>
      <c r="X24" s="116">
        <v>22</v>
      </c>
      <c r="Y24" s="112">
        <v>24</v>
      </c>
      <c r="Z24" s="112">
        <v>20</v>
      </c>
      <c r="AB24" s="117">
        <f t="shared" si="2"/>
        <v>1.2335019119279634E-3</v>
      </c>
    </row>
    <row r="25" spans="1:28" x14ac:dyDescent="0.25">
      <c r="S25" s="115" t="s">
        <v>70</v>
      </c>
      <c r="T25" s="115"/>
      <c r="U25" s="116"/>
      <c r="V25" s="116">
        <v>309</v>
      </c>
      <c r="W25" s="116">
        <v>309</v>
      </c>
      <c r="X25" s="116">
        <v>327</v>
      </c>
      <c r="Y25" s="112">
        <v>309</v>
      </c>
      <c r="Z25" s="112">
        <v>337</v>
      </c>
      <c r="AB25" s="117">
        <f t="shared" si="2"/>
        <v>2.0784507215986184E-2</v>
      </c>
    </row>
    <row r="26" spans="1:28" x14ac:dyDescent="0.25">
      <c r="S26" s="115" t="s">
        <v>71</v>
      </c>
      <c r="T26" s="115"/>
      <c r="U26" s="116"/>
      <c r="V26" s="116">
        <v>423</v>
      </c>
      <c r="W26" s="116">
        <v>456</v>
      </c>
      <c r="X26" s="116">
        <v>417</v>
      </c>
      <c r="Y26" s="112">
        <v>336</v>
      </c>
      <c r="Z26" s="112">
        <v>280</v>
      </c>
      <c r="AB26" s="117">
        <f t="shared" si="2"/>
        <v>1.7269026766991488E-2</v>
      </c>
    </row>
    <row r="27" spans="1:28" x14ac:dyDescent="0.25">
      <c r="S27" s="115" t="s">
        <v>72</v>
      </c>
      <c r="T27" s="115"/>
      <c r="U27" s="116"/>
      <c r="V27" s="116">
        <v>728</v>
      </c>
      <c r="W27" s="116">
        <v>717</v>
      </c>
      <c r="X27" s="116">
        <v>743</v>
      </c>
      <c r="Y27" s="112">
        <v>802</v>
      </c>
      <c r="Z27" s="112">
        <v>745</v>
      </c>
      <c r="AB27" s="117">
        <f t="shared" si="2"/>
        <v>4.5947946219316638E-2</v>
      </c>
    </row>
    <row r="28" spans="1:28" x14ac:dyDescent="0.25">
      <c r="S28" s="115" t="s">
        <v>73</v>
      </c>
      <c r="T28" s="115"/>
      <c r="U28" s="116"/>
      <c r="V28" s="116">
        <v>1192</v>
      </c>
      <c r="W28" s="116">
        <v>1242</v>
      </c>
      <c r="X28" s="116">
        <v>1394</v>
      </c>
      <c r="Y28" s="112">
        <v>1381</v>
      </c>
      <c r="Z28" s="112">
        <v>1097</v>
      </c>
      <c r="AB28" s="117">
        <f t="shared" si="2"/>
        <v>6.7657579869248793E-2</v>
      </c>
    </row>
    <row r="29" spans="1:28" x14ac:dyDescent="0.25">
      <c r="S29" s="115" t="s">
        <v>74</v>
      </c>
      <c r="T29" s="115"/>
      <c r="U29" s="116"/>
      <c r="V29" s="116">
        <v>571</v>
      </c>
      <c r="W29" s="116">
        <v>575</v>
      </c>
      <c r="X29" s="116">
        <v>547</v>
      </c>
      <c r="Y29" s="112">
        <v>560</v>
      </c>
      <c r="Z29" s="112">
        <v>584</v>
      </c>
      <c r="AB29" s="117">
        <f t="shared" si="2"/>
        <v>3.6018255828296535E-2</v>
      </c>
    </row>
    <row r="30" spans="1:28" x14ac:dyDescent="0.25">
      <c r="S30" s="115" t="s">
        <v>75</v>
      </c>
      <c r="T30" s="115"/>
      <c r="U30" s="116"/>
      <c r="V30" s="116">
        <v>830</v>
      </c>
      <c r="W30" s="116">
        <v>893</v>
      </c>
      <c r="X30" s="116">
        <v>919</v>
      </c>
      <c r="Y30" s="112">
        <v>873</v>
      </c>
      <c r="Z30" s="112">
        <v>861</v>
      </c>
      <c r="AB30" s="117">
        <f t="shared" si="2"/>
        <v>5.3102257308498831E-2</v>
      </c>
    </row>
    <row r="31" spans="1:28" x14ac:dyDescent="0.25">
      <c r="S31" s="115" t="s">
        <v>76</v>
      </c>
      <c r="T31" s="115"/>
      <c r="U31" s="116"/>
      <c r="V31" s="116">
        <v>1165</v>
      </c>
      <c r="W31" s="116">
        <v>1159</v>
      </c>
      <c r="X31" s="116">
        <v>1442</v>
      </c>
      <c r="Y31" s="112">
        <v>1363</v>
      </c>
      <c r="Z31" s="112">
        <v>1387</v>
      </c>
      <c r="AB31" s="117">
        <f t="shared" si="2"/>
        <v>8.5543357592204272E-2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80</v>
      </c>
      <c r="W32" s="116">
        <v>89</v>
      </c>
      <c r="X32" s="116">
        <v>78</v>
      </c>
      <c r="Y32" s="112">
        <v>78</v>
      </c>
      <c r="Z32" s="112">
        <v>66</v>
      </c>
      <c r="AB32" s="117">
        <f t="shared" si="2"/>
        <v>4.0705563093622792E-3</v>
      </c>
    </row>
    <row r="33" spans="19:32" x14ac:dyDescent="0.25">
      <c r="S33" s="115" t="s">
        <v>78</v>
      </c>
      <c r="T33" s="115"/>
      <c r="U33" s="116"/>
      <c r="V33" s="116">
        <v>557</v>
      </c>
      <c r="W33" s="116">
        <v>545</v>
      </c>
      <c r="X33" s="116">
        <v>545</v>
      </c>
      <c r="Y33" s="112">
        <v>581</v>
      </c>
      <c r="Z33" s="112">
        <v>614</v>
      </c>
      <c r="AB33" s="117">
        <f t="shared" si="2"/>
        <v>3.7868508696188477E-2</v>
      </c>
    </row>
    <row r="34" spans="19:32" x14ac:dyDescent="0.25">
      <c r="S34" s="118" t="s">
        <v>53</v>
      </c>
      <c r="T34" s="118"/>
      <c r="U34" s="119"/>
      <c r="V34" s="119">
        <v>17373</v>
      </c>
      <c r="W34" s="119">
        <v>17076</v>
      </c>
      <c r="X34" s="119">
        <v>17676</v>
      </c>
      <c r="Y34" s="120">
        <v>17125</v>
      </c>
      <c r="Z34" s="120">
        <v>16214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8771</v>
      </c>
      <c r="W37" s="112">
        <v>8185</v>
      </c>
      <c r="X37" s="112">
        <v>8345</v>
      </c>
      <c r="Y37" s="112">
        <v>8187</v>
      </c>
      <c r="Z37" s="112">
        <v>8197</v>
      </c>
      <c r="AB37" s="132">
        <f>Z37/Z40*100</f>
        <v>79.459092671578134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2062</v>
      </c>
      <c r="W38" s="112">
        <v>2229</v>
      </c>
      <c r="X38" s="112">
        <v>2553</v>
      </c>
      <c r="Y38" s="112">
        <v>2246</v>
      </c>
      <c r="Z38" s="112">
        <v>2119</v>
      </c>
      <c r="AB38" s="132">
        <f>Z38/Z40*100</f>
        <v>20.54090732842187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10833</v>
      </c>
      <c r="W40" s="112">
        <v>10414</v>
      </c>
      <c r="X40" s="112">
        <v>10898</v>
      </c>
      <c r="Y40" s="112">
        <v>10433</v>
      </c>
      <c r="Z40" s="112">
        <v>10316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22</v>
      </c>
      <c r="W44" s="112">
        <v>14</v>
      </c>
      <c r="X44" s="112">
        <v>22</v>
      </c>
      <c r="Y44" s="112">
        <v>30</v>
      </c>
      <c r="Z44" s="112">
        <v>33</v>
      </c>
    </row>
    <row r="45" spans="19:32" x14ac:dyDescent="0.25">
      <c r="S45" s="115" t="s">
        <v>37</v>
      </c>
      <c r="T45" s="115"/>
      <c r="U45" s="112"/>
      <c r="V45" s="112">
        <v>232</v>
      </c>
      <c r="W45" s="112">
        <v>208</v>
      </c>
      <c r="X45" s="112">
        <v>210</v>
      </c>
      <c r="Y45" s="112">
        <v>296</v>
      </c>
      <c r="Z45" s="112">
        <v>300</v>
      </c>
    </row>
    <row r="46" spans="19:32" x14ac:dyDescent="0.25">
      <c r="S46" s="115" t="s">
        <v>38</v>
      </c>
      <c r="T46" s="115"/>
      <c r="U46" s="112"/>
      <c r="V46" s="112">
        <v>822</v>
      </c>
      <c r="W46" s="112">
        <v>653</v>
      </c>
      <c r="X46" s="112">
        <v>648</v>
      </c>
      <c r="Y46" s="112">
        <v>582</v>
      </c>
      <c r="Z46" s="112">
        <v>549</v>
      </c>
    </row>
    <row r="47" spans="19:32" x14ac:dyDescent="0.25">
      <c r="S47" s="115" t="s">
        <v>39</v>
      </c>
      <c r="T47" s="115"/>
      <c r="U47" s="112"/>
      <c r="V47" s="112">
        <v>1280</v>
      </c>
      <c r="W47" s="112">
        <v>1448</v>
      </c>
      <c r="X47" s="112">
        <v>1285</v>
      </c>
      <c r="Y47" s="112">
        <v>978</v>
      </c>
      <c r="Z47" s="112">
        <v>776</v>
      </c>
    </row>
    <row r="48" spans="19:32" x14ac:dyDescent="0.25">
      <c r="S48" s="115" t="s">
        <v>40</v>
      </c>
      <c r="T48" s="115"/>
      <c r="U48" s="112"/>
      <c r="V48" s="112">
        <v>1359</v>
      </c>
      <c r="W48" s="112">
        <v>1439</v>
      </c>
      <c r="X48" s="112">
        <v>1471</v>
      </c>
      <c r="Y48" s="112">
        <v>1441</v>
      </c>
      <c r="Z48" s="112">
        <v>1117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751</v>
      </c>
      <c r="W49" s="112">
        <v>698</v>
      </c>
      <c r="X49" s="112">
        <v>826</v>
      </c>
      <c r="Y49" s="112">
        <v>823</v>
      </c>
      <c r="Z49" s="112">
        <v>799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Burdekin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606</v>
      </c>
      <c r="W50" s="112">
        <v>612</v>
      </c>
      <c r="X50" s="112">
        <v>637</v>
      </c>
      <c r="Y50" s="112">
        <v>659</v>
      </c>
      <c r="Z50" s="112">
        <v>686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714</v>
      </c>
      <c r="W51" s="112">
        <v>617</v>
      </c>
      <c r="X51" s="112">
        <v>613</v>
      </c>
      <c r="Y51" s="112">
        <v>665</v>
      </c>
      <c r="Z51" s="112">
        <v>662</v>
      </c>
    </row>
    <row r="52" spans="1:26" ht="15" customHeight="1" x14ac:dyDescent="0.25">
      <c r="S52" s="115" t="s">
        <v>44</v>
      </c>
      <c r="T52" s="115"/>
      <c r="U52" s="112"/>
      <c r="V52" s="112">
        <v>783</v>
      </c>
      <c r="W52" s="112">
        <v>722</v>
      </c>
      <c r="X52" s="112">
        <v>755</v>
      </c>
      <c r="Y52" s="112">
        <v>743</v>
      </c>
      <c r="Z52" s="112">
        <v>749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741</v>
      </c>
      <c r="W53" s="112">
        <v>717</v>
      </c>
      <c r="X53" s="112">
        <v>700</v>
      </c>
      <c r="Y53" s="112">
        <v>719</v>
      </c>
      <c r="Z53" s="112">
        <v>779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785</v>
      </c>
      <c r="W54" s="112">
        <v>750</v>
      </c>
      <c r="X54" s="112">
        <v>778</v>
      </c>
      <c r="Y54" s="112">
        <v>765</v>
      </c>
      <c r="Z54" s="112">
        <v>755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599</v>
      </c>
      <c r="W55" s="112">
        <v>583</v>
      </c>
      <c r="X55" s="112">
        <v>600</v>
      </c>
      <c r="Y55" s="112">
        <v>601</v>
      </c>
      <c r="Z55" s="112">
        <v>641</v>
      </c>
    </row>
    <row r="56" spans="1:26" ht="15" customHeight="1" x14ac:dyDescent="0.25">
      <c r="S56" s="115" t="s">
        <v>48</v>
      </c>
      <c r="T56" s="115"/>
      <c r="U56" s="112"/>
      <c r="V56" s="112">
        <v>350</v>
      </c>
      <c r="W56" s="112">
        <v>342</v>
      </c>
      <c r="X56" s="112">
        <v>408</v>
      </c>
      <c r="Y56" s="112">
        <v>401</v>
      </c>
      <c r="Z56" s="112">
        <v>396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147</v>
      </c>
      <c r="W57" s="112">
        <v>133</v>
      </c>
      <c r="X57" s="112">
        <v>134</v>
      </c>
      <c r="Y57" s="112">
        <v>159</v>
      </c>
      <c r="Z57" s="112">
        <v>172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96</v>
      </c>
      <c r="W58" s="112">
        <v>86</v>
      </c>
      <c r="X58" s="112">
        <v>96</v>
      </c>
      <c r="Y58" s="112">
        <v>89</v>
      </c>
      <c r="Z58" s="112">
        <v>87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44</v>
      </c>
      <c r="W59" s="112">
        <v>35</v>
      </c>
      <c r="X59" s="112">
        <v>52</v>
      </c>
      <c r="Y59" s="112">
        <v>50</v>
      </c>
      <c r="Z59" s="112">
        <v>49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29</v>
      </c>
      <c r="W60" s="112">
        <v>16</v>
      </c>
      <c r="X60" s="112">
        <v>28</v>
      </c>
      <c r="Y60" s="112">
        <v>29</v>
      </c>
      <c r="Z60" s="112">
        <v>25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9365</v>
      </c>
      <c r="W61" s="112">
        <v>9073</v>
      </c>
      <c r="X61" s="112">
        <v>9270</v>
      </c>
      <c r="Y61" s="112">
        <v>9030</v>
      </c>
      <c r="Z61" s="112">
        <v>8579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34</v>
      </c>
      <c r="W63" s="112">
        <v>13</v>
      </c>
      <c r="X63" s="112">
        <v>26</v>
      </c>
      <c r="Y63" s="112">
        <v>20</v>
      </c>
      <c r="Z63" s="112">
        <v>21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238</v>
      </c>
      <c r="W64" s="112">
        <v>221</v>
      </c>
      <c r="X64" s="112">
        <v>210</v>
      </c>
      <c r="Y64" s="112">
        <v>260</v>
      </c>
      <c r="Z64" s="112">
        <v>295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Burdekin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742</v>
      </c>
      <c r="W65" s="112">
        <v>688</v>
      </c>
      <c r="X65" s="112">
        <v>614</v>
      </c>
      <c r="Y65" s="112">
        <v>535</v>
      </c>
      <c r="Z65" s="112">
        <v>511</v>
      </c>
    </row>
    <row r="66" spans="1:26" x14ac:dyDescent="0.25">
      <c r="S66" s="115" t="s">
        <v>39</v>
      </c>
      <c r="T66" s="115"/>
      <c r="U66" s="112"/>
      <c r="V66" s="112">
        <v>1243</v>
      </c>
      <c r="W66" s="112">
        <v>1230</v>
      </c>
      <c r="X66" s="112">
        <v>1225</v>
      </c>
      <c r="Y66" s="112">
        <v>939</v>
      </c>
      <c r="Z66" s="112">
        <v>706</v>
      </c>
    </row>
    <row r="67" spans="1:26" x14ac:dyDescent="0.25">
      <c r="S67" s="115" t="s">
        <v>40</v>
      </c>
      <c r="T67" s="115"/>
      <c r="U67" s="112"/>
      <c r="V67" s="112">
        <v>1101</v>
      </c>
      <c r="W67" s="112">
        <v>1332</v>
      </c>
      <c r="X67" s="112">
        <v>1381</v>
      </c>
      <c r="Y67" s="112">
        <v>1290</v>
      </c>
      <c r="Z67" s="112">
        <v>983</v>
      </c>
    </row>
    <row r="68" spans="1:26" x14ac:dyDescent="0.25">
      <c r="S68" s="115" t="s">
        <v>41</v>
      </c>
      <c r="T68" s="115"/>
      <c r="U68" s="112"/>
      <c r="V68" s="112">
        <v>646</v>
      </c>
      <c r="W68" s="112">
        <v>597</v>
      </c>
      <c r="X68" s="112">
        <v>737</v>
      </c>
      <c r="Y68" s="112">
        <v>741</v>
      </c>
      <c r="Z68" s="112">
        <v>672</v>
      </c>
    </row>
    <row r="69" spans="1:26" x14ac:dyDescent="0.25">
      <c r="S69" s="115" t="s">
        <v>42</v>
      </c>
      <c r="T69" s="115"/>
      <c r="U69" s="112"/>
      <c r="V69" s="112">
        <v>478</v>
      </c>
      <c r="W69" s="112">
        <v>523</v>
      </c>
      <c r="X69" s="112">
        <v>583</v>
      </c>
      <c r="Y69" s="112">
        <v>628</v>
      </c>
      <c r="Z69" s="112">
        <v>637</v>
      </c>
    </row>
    <row r="70" spans="1:26" x14ac:dyDescent="0.25">
      <c r="S70" s="115" t="s">
        <v>43</v>
      </c>
      <c r="T70" s="115"/>
      <c r="U70" s="112"/>
      <c r="V70" s="112">
        <v>547</v>
      </c>
      <c r="W70" s="112">
        <v>550</v>
      </c>
      <c r="X70" s="112">
        <v>560</v>
      </c>
      <c r="Y70" s="112">
        <v>582</v>
      </c>
      <c r="Z70" s="112">
        <v>620</v>
      </c>
    </row>
    <row r="71" spans="1:26" x14ac:dyDescent="0.25">
      <c r="S71" s="115" t="s">
        <v>44</v>
      </c>
      <c r="T71" s="115"/>
      <c r="U71" s="112"/>
      <c r="V71" s="112">
        <v>739</v>
      </c>
      <c r="W71" s="112">
        <v>662</v>
      </c>
      <c r="X71" s="112">
        <v>619</v>
      </c>
      <c r="Y71" s="112">
        <v>613</v>
      </c>
      <c r="Z71" s="112">
        <v>639</v>
      </c>
    </row>
    <row r="72" spans="1:26" x14ac:dyDescent="0.25">
      <c r="S72" s="115" t="s">
        <v>45</v>
      </c>
      <c r="T72" s="115"/>
      <c r="U72" s="112"/>
      <c r="V72" s="112">
        <v>657</v>
      </c>
      <c r="W72" s="112">
        <v>658</v>
      </c>
      <c r="X72" s="112">
        <v>755</v>
      </c>
      <c r="Y72" s="112">
        <v>748</v>
      </c>
      <c r="Z72" s="112">
        <v>786</v>
      </c>
    </row>
    <row r="73" spans="1:26" x14ac:dyDescent="0.25">
      <c r="S73" s="115" t="s">
        <v>46</v>
      </c>
      <c r="T73" s="115"/>
      <c r="U73" s="112"/>
      <c r="V73" s="112">
        <v>653</v>
      </c>
      <c r="W73" s="112">
        <v>633</v>
      </c>
      <c r="X73" s="112">
        <v>649</v>
      </c>
      <c r="Y73" s="112">
        <v>653</v>
      </c>
      <c r="Z73" s="112">
        <v>646</v>
      </c>
    </row>
    <row r="74" spans="1:26" x14ac:dyDescent="0.25">
      <c r="S74" s="115" t="s">
        <v>47</v>
      </c>
      <c r="T74" s="115"/>
      <c r="U74" s="112"/>
      <c r="V74" s="112">
        <v>450</v>
      </c>
      <c r="W74" s="112">
        <v>479</v>
      </c>
      <c r="X74" s="112">
        <v>543</v>
      </c>
      <c r="Y74" s="112">
        <v>532</v>
      </c>
      <c r="Z74" s="112">
        <v>534</v>
      </c>
    </row>
    <row r="75" spans="1:26" x14ac:dyDescent="0.25">
      <c r="S75" s="115" t="s">
        <v>48</v>
      </c>
      <c r="T75" s="115"/>
      <c r="U75" s="112"/>
      <c r="V75" s="112">
        <v>218</v>
      </c>
      <c r="W75" s="112">
        <v>193</v>
      </c>
      <c r="X75" s="112">
        <v>259</v>
      </c>
      <c r="Y75" s="112">
        <v>289</v>
      </c>
      <c r="Z75" s="112">
        <v>303</v>
      </c>
    </row>
    <row r="76" spans="1:26" x14ac:dyDescent="0.25">
      <c r="S76" s="115" t="s">
        <v>49</v>
      </c>
      <c r="T76" s="115"/>
      <c r="U76" s="112"/>
      <c r="V76" s="112">
        <v>140</v>
      </c>
      <c r="W76" s="112">
        <v>129</v>
      </c>
      <c r="X76" s="112">
        <v>134</v>
      </c>
      <c r="Y76" s="112">
        <v>131</v>
      </c>
      <c r="Z76" s="112">
        <v>127</v>
      </c>
    </row>
    <row r="77" spans="1:26" x14ac:dyDescent="0.25">
      <c r="S77" s="115" t="s">
        <v>50</v>
      </c>
      <c r="T77" s="115"/>
      <c r="U77" s="112"/>
      <c r="V77" s="112">
        <v>62</v>
      </c>
      <c r="W77" s="112">
        <v>43</v>
      </c>
      <c r="X77" s="112">
        <v>58</v>
      </c>
      <c r="Y77" s="112">
        <v>59</v>
      </c>
      <c r="Z77" s="112">
        <v>69</v>
      </c>
    </row>
    <row r="78" spans="1:26" x14ac:dyDescent="0.25">
      <c r="S78" s="115" t="s">
        <v>51</v>
      </c>
      <c r="T78" s="115"/>
      <c r="U78" s="112"/>
      <c r="V78" s="112">
        <v>36</v>
      </c>
      <c r="W78" s="112">
        <v>25</v>
      </c>
      <c r="X78" s="112">
        <v>38</v>
      </c>
      <c r="Y78" s="112">
        <v>35</v>
      </c>
      <c r="Z78" s="112">
        <v>31</v>
      </c>
    </row>
    <row r="79" spans="1:26" x14ac:dyDescent="0.25">
      <c r="S79" s="115" t="s">
        <v>52</v>
      </c>
      <c r="T79" s="115"/>
      <c r="U79" s="112"/>
      <c r="V79" s="112">
        <v>26</v>
      </c>
      <c r="W79" s="112">
        <v>19</v>
      </c>
      <c r="X79" s="112">
        <v>25</v>
      </c>
      <c r="Y79" s="112">
        <v>27</v>
      </c>
      <c r="Z79" s="112">
        <v>27</v>
      </c>
    </row>
    <row r="80" spans="1:26" x14ac:dyDescent="0.25">
      <c r="S80" s="118" t="s">
        <v>53</v>
      </c>
      <c r="T80" s="118"/>
      <c r="U80" s="112"/>
      <c r="V80" s="112">
        <v>8012</v>
      </c>
      <c r="W80" s="112">
        <v>8001</v>
      </c>
      <c r="X80" s="112">
        <v>8405</v>
      </c>
      <c r="Y80" s="112">
        <v>8082</v>
      </c>
      <c r="Z80" s="112">
        <v>7617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Burdekin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466</v>
      </c>
      <c r="W83" s="112">
        <v>459</v>
      </c>
      <c r="X83" s="112">
        <v>498</v>
      </c>
      <c r="Y83" s="112">
        <v>488</v>
      </c>
      <c r="Z83" s="112">
        <v>500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259</v>
      </c>
      <c r="W84" s="112">
        <v>262</v>
      </c>
      <c r="X84" s="112">
        <v>265</v>
      </c>
      <c r="Y84" s="112">
        <v>265</v>
      </c>
      <c r="Z84" s="112">
        <v>266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1111</v>
      </c>
      <c r="W85" s="112">
        <v>1106</v>
      </c>
      <c r="X85" s="112">
        <v>1141</v>
      </c>
      <c r="Y85" s="112">
        <v>1132</v>
      </c>
      <c r="Z85" s="112">
        <v>1179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16,211</v>
      </c>
      <c r="D86" s="96">
        <f t="shared" ref="D86:D91" si="4">AD4</f>
        <v>-5.3372262773722645E-2</v>
      </c>
      <c r="E86" s="97">
        <f t="shared" ref="E86:E91" si="5">AD4</f>
        <v>-5.3372262773722645E-2</v>
      </c>
      <c r="F86" s="96">
        <f t="shared" ref="F86:F91" si="6">AF4</f>
        <v>-6.7100189906197816E-2</v>
      </c>
      <c r="G86" s="97">
        <f t="shared" ref="G86:G91" si="7">AF4</f>
        <v>-6.7100189906197816E-2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169</v>
      </c>
      <c r="W86" s="112">
        <v>162</v>
      </c>
      <c r="X86" s="112">
        <v>165</v>
      </c>
      <c r="Y86" s="112">
        <v>168</v>
      </c>
      <c r="Z86" s="112">
        <v>161</v>
      </c>
    </row>
    <row r="87" spans="1:30" ht="15" customHeight="1" x14ac:dyDescent="0.25">
      <c r="A87" s="98" t="s">
        <v>4</v>
      </c>
      <c r="B87" s="49"/>
      <c r="C87" s="57" t="str">
        <f t="shared" si="3"/>
        <v>8,579</v>
      </c>
      <c r="D87" s="96">
        <f t="shared" si="4"/>
        <v>-4.9944629014396447E-2</v>
      </c>
      <c r="E87" s="97">
        <f t="shared" si="5"/>
        <v>-4.9944629014396447E-2</v>
      </c>
      <c r="F87" s="96">
        <f t="shared" si="6"/>
        <v>-8.3831695856471544E-2</v>
      </c>
      <c r="G87" s="97">
        <f t="shared" si="7"/>
        <v>-8.3831695856471544E-2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105</v>
      </c>
      <c r="W87" s="112">
        <v>113</v>
      </c>
      <c r="X87" s="112">
        <v>115</v>
      </c>
      <c r="Y87" s="112">
        <v>119</v>
      </c>
      <c r="Z87" s="112">
        <v>120</v>
      </c>
    </row>
    <row r="88" spans="1:30" ht="15" customHeight="1" x14ac:dyDescent="0.25">
      <c r="A88" s="98" t="s">
        <v>5</v>
      </c>
      <c r="B88" s="49"/>
      <c r="C88" s="57" t="str">
        <f t="shared" si="3"/>
        <v>7,618</v>
      </c>
      <c r="D88" s="96">
        <f t="shared" si="4"/>
        <v>-5.7411531799059667E-2</v>
      </c>
      <c r="E88" s="97">
        <f t="shared" si="5"/>
        <v>-5.7411531799059667E-2</v>
      </c>
      <c r="F88" s="96">
        <f t="shared" si="6"/>
        <v>-4.8820077412910501E-2</v>
      </c>
      <c r="G88" s="97">
        <f t="shared" si="7"/>
        <v>-4.8820077412910501E-2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174</v>
      </c>
      <c r="W88" s="112">
        <v>182</v>
      </c>
      <c r="X88" s="112">
        <v>158</v>
      </c>
      <c r="Y88" s="112">
        <v>177</v>
      </c>
      <c r="Z88" s="112">
        <v>174</v>
      </c>
    </row>
    <row r="89" spans="1:30" ht="15" customHeight="1" x14ac:dyDescent="0.25">
      <c r="A89" s="49" t="s">
        <v>6</v>
      </c>
      <c r="B89" s="49"/>
      <c r="C89" s="57" t="str">
        <f t="shared" si="3"/>
        <v>10,315</v>
      </c>
      <c r="D89" s="96">
        <f t="shared" si="4"/>
        <v>-1.0836210203298835E-2</v>
      </c>
      <c r="E89" s="97">
        <f t="shared" si="5"/>
        <v>-1.0836210203298835E-2</v>
      </c>
      <c r="F89" s="96">
        <f t="shared" si="6"/>
        <v>-4.8256135818416701E-2</v>
      </c>
      <c r="G89" s="97">
        <f t="shared" si="7"/>
        <v>-4.8256135818416701E-2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709</v>
      </c>
      <c r="W89" s="112">
        <v>721</v>
      </c>
      <c r="X89" s="112">
        <v>760</v>
      </c>
      <c r="Y89" s="112">
        <v>754</v>
      </c>
      <c r="Z89" s="112">
        <v>771</v>
      </c>
    </row>
    <row r="90" spans="1:30" ht="15" customHeight="1" x14ac:dyDescent="0.25">
      <c r="A90" s="49" t="s">
        <v>96</v>
      </c>
      <c r="B90" s="49"/>
      <c r="C90" s="57" t="str">
        <f t="shared" si="3"/>
        <v>$41,820</v>
      </c>
      <c r="D90" s="96">
        <f t="shared" si="4"/>
        <v>9.300324081333966E-2</v>
      </c>
      <c r="E90" s="97">
        <f t="shared" si="5"/>
        <v>9.300324081333966E-2</v>
      </c>
      <c r="F90" s="96">
        <f t="shared" si="6"/>
        <v>0.18703670063296518</v>
      </c>
      <c r="G90" s="97">
        <f t="shared" si="7"/>
        <v>0.18703670063296518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1121</v>
      </c>
      <c r="W90" s="112">
        <v>1086</v>
      </c>
      <c r="X90" s="112">
        <v>1163</v>
      </c>
      <c r="Y90" s="112">
        <v>1147</v>
      </c>
      <c r="Z90" s="112">
        <v>1109</v>
      </c>
    </row>
    <row r="91" spans="1:30" ht="15" customHeight="1" x14ac:dyDescent="0.25">
      <c r="A91" s="49" t="s">
        <v>7</v>
      </c>
      <c r="B91" s="49"/>
      <c r="C91" s="57" t="str">
        <f t="shared" si="3"/>
        <v>$606.3 mil</v>
      </c>
      <c r="D91" s="96">
        <f t="shared" si="4"/>
        <v>3.7967088375739699E-2</v>
      </c>
      <c r="E91" s="97">
        <f t="shared" si="5"/>
        <v>3.7967088375739699E-2</v>
      </c>
      <c r="F91" s="96">
        <f t="shared" si="6"/>
        <v>0.1827675852067987</v>
      </c>
      <c r="G91" s="97">
        <f t="shared" si="7"/>
        <v>0.1827675852067987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5817</v>
      </c>
      <c r="W91" s="112">
        <v>5564</v>
      </c>
      <c r="X91" s="112">
        <v>5874</v>
      </c>
      <c r="Y91" s="112">
        <v>5614</v>
      </c>
      <c r="Z91" s="112">
        <v>5558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231</v>
      </c>
      <c r="W93" s="112">
        <v>256</v>
      </c>
      <c r="X93" s="112">
        <v>270</v>
      </c>
      <c r="Y93" s="112">
        <v>282</v>
      </c>
      <c r="Z93" s="112">
        <v>276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647</v>
      </c>
      <c r="W94" s="112">
        <v>653</v>
      </c>
      <c r="X94" s="112">
        <v>709</v>
      </c>
      <c r="Y94" s="112">
        <v>705</v>
      </c>
      <c r="Z94" s="112">
        <v>687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138</v>
      </c>
      <c r="W95" s="112">
        <v>145</v>
      </c>
      <c r="X95" s="112">
        <v>156</v>
      </c>
      <c r="Y95" s="112">
        <v>154</v>
      </c>
      <c r="Z95" s="112">
        <v>169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632</v>
      </c>
      <c r="W96" s="112">
        <v>690</v>
      </c>
      <c r="X96" s="112">
        <v>701</v>
      </c>
      <c r="Y96" s="112">
        <v>692</v>
      </c>
      <c r="Z96" s="112">
        <v>707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811</v>
      </c>
      <c r="W97" s="112">
        <v>788</v>
      </c>
      <c r="X97" s="112">
        <v>819</v>
      </c>
      <c r="Y97" s="112">
        <v>807</v>
      </c>
      <c r="Z97" s="112">
        <v>834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474</v>
      </c>
      <c r="W98" s="112">
        <v>476</v>
      </c>
      <c r="X98" s="112">
        <v>470</v>
      </c>
      <c r="Y98" s="112">
        <v>480</v>
      </c>
      <c r="Z98" s="112">
        <v>482</v>
      </c>
    </row>
    <row r="99" spans="1:32" ht="15" customHeight="1" x14ac:dyDescent="0.25">
      <c r="S99" s="115" t="s">
        <v>197</v>
      </c>
      <c r="T99" s="115"/>
      <c r="U99" s="112"/>
      <c r="V99" s="112">
        <v>67</v>
      </c>
      <c r="W99" s="112">
        <v>71</v>
      </c>
      <c r="X99" s="112">
        <v>79</v>
      </c>
      <c r="Y99" s="112">
        <v>99</v>
      </c>
      <c r="Z99" s="112">
        <v>103</v>
      </c>
    </row>
    <row r="100" spans="1:32" ht="15" customHeight="1" x14ac:dyDescent="0.25">
      <c r="S100" s="115" t="s">
        <v>58</v>
      </c>
      <c r="T100" s="115"/>
      <c r="U100" s="112"/>
      <c r="V100" s="112">
        <v>575</v>
      </c>
      <c r="W100" s="112">
        <v>578</v>
      </c>
      <c r="X100" s="112">
        <v>599</v>
      </c>
      <c r="Y100" s="112">
        <v>585</v>
      </c>
      <c r="Z100" s="112">
        <v>526</v>
      </c>
    </row>
    <row r="101" spans="1:32" x14ac:dyDescent="0.25">
      <c r="A101" s="18"/>
      <c r="S101" s="118" t="s">
        <v>53</v>
      </c>
      <c r="T101" s="118"/>
      <c r="U101" s="112"/>
      <c r="V101" s="112">
        <v>5020</v>
      </c>
      <c r="W101" s="112">
        <v>4853</v>
      </c>
      <c r="X101" s="112">
        <v>5020</v>
      </c>
      <c r="Y101" s="112">
        <v>4804</v>
      </c>
      <c r="Z101" s="112">
        <v>4741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12676</v>
      </c>
      <c r="W104" s="112">
        <v>12836</v>
      </c>
      <c r="X104" s="112">
        <v>13367</v>
      </c>
      <c r="Y104" s="112">
        <v>12975</v>
      </c>
      <c r="Z104" s="112">
        <v>12380</v>
      </c>
      <c r="AB104" s="109" t="str">
        <f>TEXT(Z104,"###,###")</f>
        <v>12,380</v>
      </c>
      <c r="AD104" s="130">
        <f>Z104/($Z$4)*100</f>
        <v>76.367898340632905</v>
      </c>
      <c r="AF104" s="109"/>
    </row>
    <row r="105" spans="1:32" x14ac:dyDescent="0.25">
      <c r="S105" s="115" t="s">
        <v>17</v>
      </c>
      <c r="T105" s="115"/>
      <c r="U105" s="112"/>
      <c r="V105" s="112">
        <v>1881</v>
      </c>
      <c r="W105" s="112">
        <v>1929</v>
      </c>
      <c r="X105" s="112">
        <v>1990</v>
      </c>
      <c r="Y105" s="112">
        <v>1974</v>
      </c>
      <c r="Z105" s="112">
        <v>1983</v>
      </c>
      <c r="AB105" s="109" t="str">
        <f>TEXT(Z105,"###,###")</f>
        <v>1,983</v>
      </c>
      <c r="AD105" s="130">
        <f>Z105/($Z$4)*100</f>
        <v>12.232434766516564</v>
      </c>
      <c r="AF105" s="109"/>
    </row>
    <row r="106" spans="1:32" x14ac:dyDescent="0.25">
      <c r="S106" s="118" t="s">
        <v>53</v>
      </c>
      <c r="T106" s="118"/>
      <c r="U106" s="120"/>
      <c r="V106" s="120">
        <v>14557</v>
      </c>
      <c r="W106" s="120">
        <v>14765</v>
      </c>
      <c r="X106" s="120">
        <v>15357</v>
      </c>
      <c r="Y106" s="120">
        <v>14949</v>
      </c>
      <c r="Z106" s="120">
        <v>14363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2684</v>
      </c>
      <c r="W108" s="112">
        <v>2473</v>
      </c>
      <c r="X108" s="112">
        <v>2776</v>
      </c>
      <c r="Y108" s="112">
        <v>2452</v>
      </c>
      <c r="Z108" s="112">
        <v>2347</v>
      </c>
      <c r="AB108" s="109" t="str">
        <f>TEXT(Z108,"###,###")</f>
        <v>2,347</v>
      </c>
      <c r="AD108" s="130">
        <f>Z108/($Z$4)*100</f>
        <v>14.477823699956819</v>
      </c>
      <c r="AF108" s="109"/>
    </row>
    <row r="109" spans="1:32" x14ac:dyDescent="0.25">
      <c r="S109" s="115" t="s">
        <v>20</v>
      </c>
      <c r="T109" s="115"/>
      <c r="U109" s="112"/>
      <c r="V109" s="112">
        <v>3165</v>
      </c>
      <c r="W109" s="112">
        <v>3088</v>
      </c>
      <c r="X109" s="112">
        <v>2897</v>
      </c>
      <c r="Y109" s="112">
        <v>3083</v>
      </c>
      <c r="Z109" s="112">
        <v>2644</v>
      </c>
      <c r="AB109" s="109" t="str">
        <f>TEXT(Z109,"###,###")</f>
        <v>2,644</v>
      </c>
      <c r="AD109" s="130">
        <f>Z109/($Z$4)*100</f>
        <v>16.309913022022084</v>
      </c>
      <c r="AF109" s="109"/>
    </row>
    <row r="110" spans="1:32" x14ac:dyDescent="0.25">
      <c r="S110" s="115" t="s">
        <v>21</v>
      </c>
      <c r="T110" s="115"/>
      <c r="U110" s="112"/>
      <c r="V110" s="112">
        <v>4071</v>
      </c>
      <c r="W110" s="112">
        <v>4489</v>
      </c>
      <c r="X110" s="112">
        <v>4452</v>
      </c>
      <c r="Y110" s="112">
        <v>4262</v>
      </c>
      <c r="Z110" s="112">
        <v>3928</v>
      </c>
      <c r="AB110" s="109" t="str">
        <f>TEXT(Z110,"###,###")</f>
        <v>3,928</v>
      </c>
      <c r="AD110" s="130">
        <f>Z110/($Z$4)*100</f>
        <v>24.230460798223429</v>
      </c>
      <c r="AF110" s="109"/>
    </row>
    <row r="111" spans="1:32" x14ac:dyDescent="0.25">
      <c r="S111" s="115" t="s">
        <v>22</v>
      </c>
      <c r="T111" s="115"/>
      <c r="U111" s="112"/>
      <c r="V111" s="112">
        <v>5030</v>
      </c>
      <c r="W111" s="112">
        <v>4875</v>
      </c>
      <c r="X111" s="112">
        <v>5357</v>
      </c>
      <c r="Y111" s="112">
        <v>5152</v>
      </c>
      <c r="Z111" s="112">
        <v>5455</v>
      </c>
      <c r="AB111" s="109" t="str">
        <f>TEXT(Z111,"###,###")</f>
        <v>5,455</v>
      </c>
      <c r="AD111" s="130">
        <f>Z111/($Z$4)*100</f>
        <v>33.649990747023629</v>
      </c>
      <c r="AF111" s="109"/>
    </row>
    <row r="112" spans="1:32" x14ac:dyDescent="0.25">
      <c r="S112" s="118" t="s">
        <v>53</v>
      </c>
      <c r="T112" s="118"/>
      <c r="U112" s="112"/>
      <c r="V112" s="112">
        <v>17374</v>
      </c>
      <c r="W112" s="112">
        <v>17078</v>
      </c>
      <c r="X112" s="112">
        <v>17679</v>
      </c>
      <c r="Y112" s="112">
        <v>17125</v>
      </c>
      <c r="Z112" s="112">
        <v>16211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41.44</v>
      </c>
      <c r="W118" s="131">
        <v>41.03</v>
      </c>
      <c r="X118" s="131">
        <v>41.67</v>
      </c>
      <c r="Y118" s="131">
        <v>42.56</v>
      </c>
      <c r="Z118" s="131">
        <v>42.96</v>
      </c>
      <c r="AB118" s="109" t="str">
        <f>TEXT(Z118,"##.0")</f>
        <v>43.0</v>
      </c>
    </row>
    <row r="120" spans="19:32" x14ac:dyDescent="0.25">
      <c r="S120" s="101" t="s">
        <v>98</v>
      </c>
      <c r="T120" s="112"/>
      <c r="U120" s="112"/>
      <c r="V120" s="112">
        <v>8462</v>
      </c>
      <c r="W120" s="112">
        <v>8355</v>
      </c>
      <c r="X120" s="112">
        <v>8678</v>
      </c>
      <c r="Y120" s="112">
        <v>8222</v>
      </c>
      <c r="Z120" s="112">
        <v>8166</v>
      </c>
      <c r="AB120" s="109" t="str">
        <f>TEXT(Z120,"###,###")</f>
        <v>8,166</v>
      </c>
    </row>
    <row r="121" spans="19:32" x14ac:dyDescent="0.25">
      <c r="S121" s="101" t="s">
        <v>99</v>
      </c>
      <c r="T121" s="112"/>
      <c r="U121" s="112"/>
      <c r="V121" s="112">
        <v>1270</v>
      </c>
      <c r="W121" s="112">
        <v>1020</v>
      </c>
      <c r="X121" s="112">
        <v>1157</v>
      </c>
      <c r="Y121" s="112">
        <v>1142</v>
      </c>
      <c r="Z121" s="112">
        <v>1108</v>
      </c>
      <c r="AB121" s="109" t="str">
        <f>TEXT(Z121,"###,###")</f>
        <v>1,108</v>
      </c>
    </row>
    <row r="122" spans="19:32" x14ac:dyDescent="0.25">
      <c r="S122" s="101" t="s">
        <v>100</v>
      </c>
      <c r="T122" s="112"/>
      <c r="U122" s="112"/>
      <c r="V122" s="112">
        <v>1103</v>
      </c>
      <c r="W122" s="112">
        <v>1047</v>
      </c>
      <c r="X122" s="112">
        <v>1063</v>
      </c>
      <c r="Y122" s="112">
        <v>1067</v>
      </c>
      <c r="Z122" s="112">
        <v>1038</v>
      </c>
      <c r="AB122" s="109" t="str">
        <f>TEXT(Z122,"###,###")</f>
        <v>1,038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9565</v>
      </c>
      <c r="W124" s="112">
        <v>9402</v>
      </c>
      <c r="X124" s="112">
        <v>9741</v>
      </c>
      <c r="Y124" s="112">
        <v>9289</v>
      </c>
      <c r="Z124" s="112">
        <v>9204</v>
      </c>
      <c r="AB124" s="109" t="str">
        <f>TEXT(Z124,"###,###")</f>
        <v>9,204</v>
      </c>
      <c r="AD124" s="127">
        <f>Z124/$Z$7*100</f>
        <v>89.229277750848283</v>
      </c>
    </row>
    <row r="125" spans="19:32" x14ac:dyDescent="0.25">
      <c r="S125" s="101" t="s">
        <v>102</v>
      </c>
      <c r="T125" s="112"/>
      <c r="U125" s="112"/>
      <c r="V125" s="112">
        <v>2373</v>
      </c>
      <c r="W125" s="112">
        <v>2067</v>
      </c>
      <c r="X125" s="112">
        <v>2220</v>
      </c>
      <c r="Y125" s="112">
        <v>2209</v>
      </c>
      <c r="Z125" s="112">
        <v>2146</v>
      </c>
      <c r="AB125" s="109" t="str">
        <f>TEXT(Z125,"###,###")</f>
        <v>2,146</v>
      </c>
      <c r="AD125" s="127">
        <f>Z125/$Z$7*100</f>
        <v>20.804653417353368</v>
      </c>
    </row>
    <row r="127" spans="19:32" x14ac:dyDescent="0.25">
      <c r="S127" s="101" t="s">
        <v>103</v>
      </c>
      <c r="T127" s="112"/>
      <c r="U127" s="112"/>
      <c r="V127" s="112">
        <v>5821</v>
      </c>
      <c r="W127" s="112">
        <v>5564</v>
      </c>
      <c r="X127" s="112">
        <v>5872</v>
      </c>
      <c r="Y127" s="112">
        <v>5615</v>
      </c>
      <c r="Z127" s="112">
        <v>5559</v>
      </c>
      <c r="AB127" s="109" t="str">
        <f>TEXT(Z127,"###,###")</f>
        <v>5,559</v>
      </c>
      <c r="AD127" s="127">
        <f>Z127/$Z$7*100</f>
        <v>53.892389723703346</v>
      </c>
    </row>
    <row r="128" spans="19:32" x14ac:dyDescent="0.25">
      <c r="S128" s="101" t="s">
        <v>104</v>
      </c>
      <c r="T128" s="112"/>
      <c r="U128" s="112"/>
      <c r="V128" s="112">
        <v>5014</v>
      </c>
      <c r="W128" s="112">
        <v>4853</v>
      </c>
      <c r="X128" s="112">
        <v>5024</v>
      </c>
      <c r="Y128" s="112">
        <v>4800</v>
      </c>
      <c r="Z128" s="112">
        <v>4745</v>
      </c>
      <c r="AB128" s="109" t="str">
        <f>TEXT(Z128,"###,###")</f>
        <v>4,745</v>
      </c>
      <c r="AD128" s="127">
        <f>Z128/$Z$7*100</f>
        <v>46.000969461948621</v>
      </c>
    </row>
    <row r="130" spans="19:20" x14ac:dyDescent="0.25">
      <c r="S130" s="101" t="s">
        <v>278</v>
      </c>
      <c r="T130" s="127">
        <v>79.166262724188073</v>
      </c>
    </row>
    <row r="131" spans="19:20" x14ac:dyDescent="0.25">
      <c r="S131" s="101" t="s">
        <v>279</v>
      </c>
      <c r="T131" s="127">
        <v>10.741638390693167</v>
      </c>
    </row>
    <row r="132" spans="19:20" x14ac:dyDescent="0.25">
      <c r="S132" s="101" t="s">
        <v>280</v>
      </c>
      <c r="T132" s="127">
        <v>10.063015026660203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462C546-39E0-42CC-B37C-07908E9D8C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EA00B82-A2B8-43DA-8F0A-7F9799F182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A53E358-6626-46BB-B218-37C6346214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D6D9317-A703-46AA-A0C7-C4647516DE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2D0C7-0CEB-45D4-9735-070CD9BF07D1}">
  <sheetPr codeName="Sheet7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117</v>
      </c>
      <c r="T1" s="99"/>
      <c r="U1" s="99"/>
      <c r="V1" s="99"/>
      <c r="W1" s="99"/>
      <c r="X1" s="99"/>
      <c r="Y1" s="100" t="s">
        <v>212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117</v>
      </c>
      <c r="Y3" s="105" t="s">
        <v>212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9.12 Burke,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309</v>
      </c>
      <c r="W4" s="108">
        <v>162</v>
      </c>
      <c r="X4" s="108">
        <v>270</v>
      </c>
      <c r="Y4" s="108">
        <v>281</v>
      </c>
      <c r="Z4" s="108">
        <v>318</v>
      </c>
      <c r="AB4" s="109" t="str">
        <f>TEXT(Z4,"###,###")</f>
        <v>318</v>
      </c>
      <c r="AD4" s="110">
        <f>Z4/Y4-1</f>
        <v>0.13167259786476859</v>
      </c>
      <c r="AF4" s="110">
        <f>Z4/V4-1</f>
        <v>2.9126213592232997E-2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180</v>
      </c>
      <c r="W5" s="108">
        <v>105</v>
      </c>
      <c r="X5" s="108">
        <v>159</v>
      </c>
      <c r="Y5" s="108">
        <v>167</v>
      </c>
      <c r="Z5" s="108">
        <v>193</v>
      </c>
      <c r="AB5" s="109" t="str">
        <f>TEXT(Z5,"###,###")</f>
        <v>193</v>
      </c>
      <c r="AD5" s="110">
        <f t="shared" ref="AD5:AD9" si="0">Z5/Y5-1</f>
        <v>0.15568862275449091</v>
      </c>
      <c r="AF5" s="110">
        <f t="shared" ref="AF5:AF9" si="1">Z5/V5-1</f>
        <v>7.2222222222222188E-2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124</v>
      </c>
      <c r="W6" s="108">
        <v>58</v>
      </c>
      <c r="X6" s="108">
        <v>107</v>
      </c>
      <c r="Y6" s="108">
        <v>114</v>
      </c>
      <c r="Z6" s="108">
        <v>124</v>
      </c>
      <c r="AB6" s="109" t="str">
        <f>TEXT(Z6,"###,###")</f>
        <v>124</v>
      </c>
      <c r="AD6" s="110">
        <f t="shared" si="0"/>
        <v>8.7719298245614086E-2</v>
      </c>
      <c r="AF6" s="110">
        <f t="shared" si="1"/>
        <v>0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208</v>
      </c>
      <c r="W7" s="108">
        <v>108</v>
      </c>
      <c r="X7" s="108">
        <v>171</v>
      </c>
      <c r="Y7" s="108">
        <v>175</v>
      </c>
      <c r="Z7" s="108">
        <v>192</v>
      </c>
      <c r="AB7" s="109" t="str">
        <f>TEXT(Z7,"###,###")</f>
        <v>192</v>
      </c>
      <c r="AD7" s="110">
        <f t="shared" si="0"/>
        <v>9.7142857142857197E-2</v>
      </c>
      <c r="AF7" s="110">
        <f t="shared" si="1"/>
        <v>-7.6923076923076872E-2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318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192</v>
      </c>
      <c r="P8" s="67"/>
      <c r="S8" s="107" t="s">
        <v>83</v>
      </c>
      <c r="T8" s="108"/>
      <c r="U8" s="108"/>
      <c r="V8" s="108">
        <v>38370</v>
      </c>
      <c r="W8" s="108">
        <v>37795.360000000001</v>
      </c>
      <c r="X8" s="108">
        <v>43953.07</v>
      </c>
      <c r="Y8" s="108">
        <v>43144.02</v>
      </c>
      <c r="Z8" s="108">
        <v>42454</v>
      </c>
      <c r="AB8" s="109" t="str">
        <f>TEXT(Z8,"$###,###")</f>
        <v>$42,454</v>
      </c>
      <c r="AD8" s="110">
        <f t="shared" si="0"/>
        <v>-1.5993409978949491E-2</v>
      </c>
      <c r="AF8" s="110">
        <f t="shared" si="1"/>
        <v>0.10643732082356006</v>
      </c>
    </row>
    <row r="9" spans="1:32" x14ac:dyDescent="0.25">
      <c r="A9" s="30" t="s">
        <v>14</v>
      </c>
      <c r="B9" s="71"/>
      <c r="C9" s="72"/>
      <c r="D9" s="73">
        <f>AD104</f>
        <v>56.60377358490566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59.895833333333336</v>
      </c>
      <c r="P9" s="74" t="s">
        <v>84</v>
      </c>
      <c r="S9" s="107" t="s">
        <v>7</v>
      </c>
      <c r="T9" s="108"/>
      <c r="U9" s="108"/>
      <c r="V9" s="108">
        <v>10303831</v>
      </c>
      <c r="W9" s="108">
        <v>5828792</v>
      </c>
      <c r="X9" s="108">
        <v>9600761</v>
      </c>
      <c r="Y9" s="108">
        <v>11003144</v>
      </c>
      <c r="Z9" s="108">
        <v>11986313</v>
      </c>
      <c r="AB9" s="109" t="str">
        <f>TEXT(Z9/1000000,"$#,###.0")&amp;" mil"</f>
        <v>$12.0 mil</v>
      </c>
      <c r="AD9" s="110">
        <f t="shared" si="0"/>
        <v>8.9353461156193248E-2</v>
      </c>
      <c r="AF9" s="110">
        <f t="shared" si="1"/>
        <v>0.16328703372561137</v>
      </c>
    </row>
    <row r="10" spans="1:32" x14ac:dyDescent="0.25">
      <c r="A10" s="30" t="s">
        <v>17</v>
      </c>
      <c r="B10" s="71"/>
      <c r="C10" s="72"/>
      <c r="D10" s="73">
        <f>AD105</f>
        <v>34.276729559748425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39.0625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85.416666666666657</v>
      </c>
      <c r="P11" s="74" t="s">
        <v>84</v>
      </c>
      <c r="S11" s="107" t="s">
        <v>29</v>
      </c>
      <c r="T11" s="112"/>
      <c r="U11" s="112"/>
      <c r="V11" s="112">
        <v>283</v>
      </c>
      <c r="W11" s="112">
        <v>146</v>
      </c>
      <c r="X11" s="112">
        <v>241</v>
      </c>
      <c r="Y11" s="112">
        <v>254</v>
      </c>
      <c r="Z11" s="112">
        <v>287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4.6875</v>
      </c>
      <c r="P12" s="74" t="s">
        <v>84</v>
      </c>
      <c r="S12" s="107" t="s">
        <v>30</v>
      </c>
      <c r="T12" s="112"/>
      <c r="U12" s="112"/>
      <c r="V12" s="112">
        <v>21</v>
      </c>
      <c r="W12" s="112">
        <v>20</v>
      </c>
      <c r="X12" s="112">
        <v>27</v>
      </c>
      <c r="Y12" s="112">
        <v>27</v>
      </c>
      <c r="Z12" s="112">
        <v>28</v>
      </c>
    </row>
    <row r="13" spans="1:32" ht="15" customHeight="1" x14ac:dyDescent="0.25">
      <c r="A13" s="30" t="s">
        <v>19</v>
      </c>
      <c r="B13" s="72"/>
      <c r="C13" s="72"/>
      <c r="D13" s="73">
        <f>AD108</f>
        <v>15.408805031446541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10.416666666666668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16.981132075471699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40.5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38.05031446540881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30.76923076923077</v>
      </c>
      <c r="P15" s="74" t="s">
        <v>84</v>
      </c>
      <c r="S15" s="115" t="s">
        <v>60</v>
      </c>
      <c r="T15" s="115"/>
      <c r="U15" s="116"/>
      <c r="V15" s="116">
        <v>42</v>
      </c>
      <c r="W15" s="116">
        <v>24</v>
      </c>
      <c r="X15" s="116">
        <v>38</v>
      </c>
      <c r="Y15" s="112">
        <v>42</v>
      </c>
      <c r="Z15" s="112">
        <v>48</v>
      </c>
      <c r="AB15" s="117">
        <f t="shared" ref="AB15:AB34" si="2">IF(Z15="np",0,Z15/$Z$34)</f>
        <v>0.15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19.49685534591195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69.230769230769226</v>
      </c>
      <c r="P16" s="37" t="s">
        <v>84</v>
      </c>
      <c r="S16" s="115" t="s">
        <v>61</v>
      </c>
      <c r="T16" s="115"/>
      <c r="U16" s="116"/>
      <c r="V16" s="116">
        <v>8</v>
      </c>
      <c r="W16" s="116">
        <v>7</v>
      </c>
      <c r="X16" s="116">
        <v>9</v>
      </c>
      <c r="Y16" s="112">
        <v>3</v>
      </c>
      <c r="Z16" s="112">
        <v>4</v>
      </c>
      <c r="AB16" s="117">
        <f t="shared" si="2"/>
        <v>1.2500000000000001E-2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</v>
      </c>
      <c r="W17" s="116">
        <v>4</v>
      </c>
      <c r="X17" s="116">
        <v>7</v>
      </c>
      <c r="Y17" s="112">
        <v>2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2</v>
      </c>
      <c r="Z18" s="112">
        <v>3</v>
      </c>
      <c r="AB18" s="117">
        <f t="shared" si="2"/>
        <v>9.3749999999999997E-3</v>
      </c>
    </row>
    <row r="19" spans="1:28" x14ac:dyDescent="0.25">
      <c r="A19" s="63" t="str">
        <f>$S$1&amp;" ("&amp;$V$2&amp;" to "&amp;$Z$2&amp;")"</f>
        <v>Burke (2017-18 to 2021-22)</v>
      </c>
      <c r="B19" s="63"/>
      <c r="C19" s="63"/>
      <c r="D19" s="63"/>
      <c r="E19" s="63"/>
      <c r="F19" s="63"/>
      <c r="G19" s="63" t="str">
        <f>$S$1&amp;" ("&amp;$V$2&amp;" to "&amp;$Z$2&amp;")"</f>
        <v>Burke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6</v>
      </c>
      <c r="W19" s="116">
        <v>4</v>
      </c>
      <c r="X19" s="116">
        <v>8</v>
      </c>
      <c r="Y19" s="112">
        <v>11</v>
      </c>
      <c r="Z19" s="112">
        <v>15</v>
      </c>
      <c r="AB19" s="117">
        <f t="shared" si="2"/>
        <v>4.6875E-2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0</v>
      </c>
      <c r="X20" s="116">
        <v>0</v>
      </c>
      <c r="Y20" s="112">
        <v>3</v>
      </c>
      <c r="Z20" s="112">
        <v>6</v>
      </c>
      <c r="AB20" s="117">
        <f t="shared" si="2"/>
        <v>1.8749999999999999E-2</v>
      </c>
    </row>
    <row r="21" spans="1:28" x14ac:dyDescent="0.25">
      <c r="S21" s="115" t="s">
        <v>66</v>
      </c>
      <c r="T21" s="115"/>
      <c r="U21" s="116"/>
      <c r="V21" s="116">
        <v>11</v>
      </c>
      <c r="W21" s="116">
        <v>8</v>
      </c>
      <c r="X21" s="116">
        <v>16</v>
      </c>
      <c r="Y21" s="112">
        <v>13</v>
      </c>
      <c r="Z21" s="112">
        <v>20</v>
      </c>
      <c r="AB21" s="117">
        <f t="shared" si="2"/>
        <v>6.25E-2</v>
      </c>
    </row>
    <row r="22" spans="1:28" x14ac:dyDescent="0.25">
      <c r="S22" s="115" t="s">
        <v>67</v>
      </c>
      <c r="T22" s="115"/>
      <c r="U22" s="116"/>
      <c r="V22" s="116">
        <v>17</v>
      </c>
      <c r="W22" s="116">
        <v>7</v>
      </c>
      <c r="X22" s="116">
        <v>4</v>
      </c>
      <c r="Y22" s="112">
        <v>8</v>
      </c>
      <c r="Z22" s="112">
        <v>19</v>
      </c>
      <c r="AB22" s="117">
        <f t="shared" si="2"/>
        <v>5.9374999999999997E-2</v>
      </c>
    </row>
    <row r="23" spans="1:28" x14ac:dyDescent="0.25">
      <c r="S23" s="115" t="s">
        <v>68</v>
      </c>
      <c r="T23" s="115"/>
      <c r="U23" s="116"/>
      <c r="V23" s="116">
        <v>33</v>
      </c>
      <c r="W23" s="116">
        <v>22</v>
      </c>
      <c r="X23" s="116">
        <v>24</v>
      </c>
      <c r="Y23" s="112">
        <v>26</v>
      </c>
      <c r="Z23" s="112">
        <v>22</v>
      </c>
      <c r="AB23" s="117">
        <f t="shared" si="2"/>
        <v>6.8750000000000006E-2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5</v>
      </c>
      <c r="W25" s="116">
        <v>5</v>
      </c>
      <c r="X25" s="116">
        <v>4</v>
      </c>
      <c r="Y25" s="112">
        <v>3</v>
      </c>
      <c r="Z25" s="112">
        <v>8</v>
      </c>
      <c r="AB25" s="117">
        <f t="shared" si="2"/>
        <v>2.5000000000000001E-2</v>
      </c>
    </row>
    <row r="26" spans="1:28" x14ac:dyDescent="0.25">
      <c r="S26" s="115" t="s">
        <v>71</v>
      </c>
      <c r="T26" s="115"/>
      <c r="U26" s="116"/>
      <c r="V26" s="116">
        <v>3</v>
      </c>
      <c r="W26" s="116">
        <v>0</v>
      </c>
      <c r="X26" s="116">
        <v>0</v>
      </c>
      <c r="Y26" s="112">
        <v>5</v>
      </c>
      <c r="Z26" s="112">
        <v>5</v>
      </c>
      <c r="AB26" s="117">
        <f t="shared" si="2"/>
        <v>1.5625E-2</v>
      </c>
    </row>
    <row r="27" spans="1:28" x14ac:dyDescent="0.25">
      <c r="S27" s="115" t="s">
        <v>72</v>
      </c>
      <c r="T27" s="115"/>
      <c r="U27" s="116"/>
      <c r="V27" s="116">
        <v>7</v>
      </c>
      <c r="W27" s="116">
        <v>7</v>
      </c>
      <c r="X27" s="116">
        <v>14</v>
      </c>
      <c r="Y27" s="112">
        <v>22</v>
      </c>
      <c r="Z27" s="112">
        <v>27</v>
      </c>
      <c r="AB27" s="117">
        <f t="shared" si="2"/>
        <v>8.4375000000000006E-2</v>
      </c>
    </row>
    <row r="28" spans="1:28" x14ac:dyDescent="0.25">
      <c r="S28" s="115" t="s">
        <v>73</v>
      </c>
      <c r="T28" s="115"/>
      <c r="U28" s="116"/>
      <c r="V28" s="116">
        <v>24</v>
      </c>
      <c r="W28" s="116">
        <v>4</v>
      </c>
      <c r="X28" s="116">
        <v>8</v>
      </c>
      <c r="Y28" s="112">
        <v>18</v>
      </c>
      <c r="Z28" s="112">
        <v>24</v>
      </c>
      <c r="AB28" s="117">
        <f t="shared" si="2"/>
        <v>7.4999999999999997E-2</v>
      </c>
    </row>
    <row r="29" spans="1:28" x14ac:dyDescent="0.25">
      <c r="S29" s="115" t="s">
        <v>74</v>
      </c>
      <c r="T29" s="115"/>
      <c r="U29" s="116"/>
      <c r="V29" s="116">
        <v>47</v>
      </c>
      <c r="W29" s="116">
        <v>26</v>
      </c>
      <c r="X29" s="116">
        <v>53</v>
      </c>
      <c r="Y29" s="112">
        <v>51</v>
      </c>
      <c r="Z29" s="112">
        <v>46</v>
      </c>
      <c r="AB29" s="117">
        <f t="shared" si="2"/>
        <v>0.14374999999999999</v>
      </c>
    </row>
    <row r="30" spans="1:28" x14ac:dyDescent="0.25">
      <c r="S30" s="115" t="s">
        <v>75</v>
      </c>
      <c r="T30" s="115"/>
      <c r="U30" s="116"/>
      <c r="V30" s="116">
        <v>20</v>
      </c>
      <c r="W30" s="116">
        <v>12</v>
      </c>
      <c r="X30" s="116">
        <v>15</v>
      </c>
      <c r="Y30" s="112">
        <v>20</v>
      </c>
      <c r="Z30" s="112">
        <v>23</v>
      </c>
      <c r="AB30" s="117">
        <f t="shared" si="2"/>
        <v>7.1874999999999994E-2</v>
      </c>
    </row>
    <row r="31" spans="1:28" x14ac:dyDescent="0.25">
      <c r="S31" s="115" t="s">
        <v>76</v>
      </c>
      <c r="T31" s="115"/>
      <c r="U31" s="116"/>
      <c r="V31" s="116">
        <v>12</v>
      </c>
      <c r="W31" s="116">
        <v>7</v>
      </c>
      <c r="X31" s="116">
        <v>16</v>
      </c>
      <c r="Y31" s="112">
        <v>18</v>
      </c>
      <c r="Z31" s="112">
        <v>10</v>
      </c>
      <c r="AB31" s="117">
        <f t="shared" si="2"/>
        <v>3.125E-2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0</v>
      </c>
      <c r="W32" s="116">
        <v>0</v>
      </c>
      <c r="X32" s="116">
        <v>0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78</v>
      </c>
      <c r="T33" s="115"/>
      <c r="U33" s="116"/>
      <c r="V33" s="116">
        <v>39</v>
      </c>
      <c r="W33" s="116">
        <v>20</v>
      </c>
      <c r="X33" s="116">
        <v>28</v>
      </c>
      <c r="Y33" s="112">
        <v>24</v>
      </c>
      <c r="Z33" s="112">
        <v>24</v>
      </c>
      <c r="AB33" s="117">
        <f t="shared" si="2"/>
        <v>7.4999999999999997E-2</v>
      </c>
    </row>
    <row r="34" spans="19:32" x14ac:dyDescent="0.25">
      <c r="S34" s="118" t="s">
        <v>53</v>
      </c>
      <c r="T34" s="118"/>
      <c r="U34" s="119"/>
      <c r="V34" s="119">
        <v>309</v>
      </c>
      <c r="W34" s="119">
        <v>164</v>
      </c>
      <c r="X34" s="119">
        <v>269</v>
      </c>
      <c r="Y34" s="120">
        <v>281</v>
      </c>
      <c r="Z34" s="120">
        <v>320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163</v>
      </c>
      <c r="W37" s="112">
        <v>82</v>
      </c>
      <c r="X37" s="112">
        <v>127</v>
      </c>
      <c r="Y37" s="112">
        <v>130</v>
      </c>
      <c r="Z37" s="112">
        <v>135</v>
      </c>
      <c r="AB37" s="132">
        <f>Z37/Z40*100</f>
        <v>69.230769230769226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43</v>
      </c>
      <c r="W38" s="112">
        <v>22</v>
      </c>
      <c r="X38" s="112">
        <v>46</v>
      </c>
      <c r="Y38" s="112">
        <v>46</v>
      </c>
      <c r="Z38" s="112">
        <v>60</v>
      </c>
      <c r="AB38" s="132">
        <f>Z38/Z40*100</f>
        <v>30.76923076923077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206</v>
      </c>
      <c r="W40" s="112">
        <v>104</v>
      </c>
      <c r="X40" s="112">
        <v>173</v>
      </c>
      <c r="Y40" s="112">
        <v>176</v>
      </c>
      <c r="Z40" s="112">
        <v>195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0</v>
      </c>
      <c r="Y45" s="112">
        <v>3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10</v>
      </c>
      <c r="W46" s="112">
        <v>9</v>
      </c>
      <c r="X46" s="112">
        <v>15</v>
      </c>
      <c r="Y46" s="112">
        <v>10</v>
      </c>
      <c r="Z46" s="112">
        <v>10</v>
      </c>
    </row>
    <row r="47" spans="19:32" x14ac:dyDescent="0.25">
      <c r="S47" s="115" t="s">
        <v>39</v>
      </c>
      <c r="T47" s="115"/>
      <c r="U47" s="112"/>
      <c r="V47" s="112">
        <v>41</v>
      </c>
      <c r="W47" s="112">
        <v>10</v>
      </c>
      <c r="X47" s="112">
        <v>21</v>
      </c>
      <c r="Y47" s="112">
        <v>23</v>
      </c>
      <c r="Z47" s="112">
        <v>22</v>
      </c>
    </row>
    <row r="48" spans="19:32" x14ac:dyDescent="0.25">
      <c r="S48" s="115" t="s">
        <v>40</v>
      </c>
      <c r="T48" s="115"/>
      <c r="U48" s="112"/>
      <c r="V48" s="112">
        <v>18</v>
      </c>
      <c r="W48" s="112">
        <v>10</v>
      </c>
      <c r="X48" s="112">
        <v>20</v>
      </c>
      <c r="Y48" s="112">
        <v>22</v>
      </c>
      <c r="Z48" s="112">
        <v>36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</v>
      </c>
      <c r="W49" s="112">
        <v>3</v>
      </c>
      <c r="X49" s="112">
        <v>21</v>
      </c>
      <c r="Y49" s="112">
        <v>14</v>
      </c>
      <c r="Z49" s="112">
        <v>20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Burke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</v>
      </c>
      <c r="W50" s="112">
        <v>11</v>
      </c>
      <c r="X50" s="112">
        <v>14</v>
      </c>
      <c r="Y50" s="112">
        <v>24</v>
      </c>
      <c r="Z50" s="112">
        <v>20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</v>
      </c>
      <c r="W51" s="112">
        <v>7</v>
      </c>
      <c r="X51" s="112">
        <v>16</v>
      </c>
      <c r="Y51" s="112">
        <v>12</v>
      </c>
      <c r="Z51" s="112">
        <v>13</v>
      </c>
    </row>
    <row r="52" spans="1:26" ht="15" customHeight="1" x14ac:dyDescent="0.25">
      <c r="S52" s="115" t="s">
        <v>44</v>
      </c>
      <c r="T52" s="115"/>
      <c r="U52" s="112"/>
      <c r="V52" s="112">
        <v>21</v>
      </c>
      <c r="W52" s="112">
        <v>12</v>
      </c>
      <c r="X52" s="112">
        <v>14</v>
      </c>
      <c r="Y52" s="112">
        <v>16</v>
      </c>
      <c r="Z52" s="112">
        <v>13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17</v>
      </c>
      <c r="W53" s="112">
        <v>6</v>
      </c>
      <c r="X53" s="112">
        <v>12</v>
      </c>
      <c r="Y53" s="112">
        <v>14</v>
      </c>
      <c r="Z53" s="112">
        <v>16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</v>
      </c>
      <c r="W54" s="112">
        <v>10</v>
      </c>
      <c r="X54" s="112">
        <v>6</v>
      </c>
      <c r="Y54" s="112">
        <v>5</v>
      </c>
      <c r="Z54" s="112">
        <v>14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20</v>
      </c>
      <c r="W55" s="112">
        <v>7</v>
      </c>
      <c r="X55" s="112">
        <v>12</v>
      </c>
      <c r="Y55" s="112">
        <v>6</v>
      </c>
      <c r="Z55" s="112">
        <v>8</v>
      </c>
    </row>
    <row r="56" spans="1:26" ht="15" customHeight="1" x14ac:dyDescent="0.25">
      <c r="S56" s="115" t="s">
        <v>48</v>
      </c>
      <c r="T56" s="115"/>
      <c r="U56" s="112"/>
      <c r="V56" s="112">
        <v>12</v>
      </c>
      <c r="W56" s="112">
        <v>4</v>
      </c>
      <c r="X56" s="112">
        <v>10</v>
      </c>
      <c r="Y56" s="112">
        <v>14</v>
      </c>
      <c r="Z56" s="112">
        <v>11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</v>
      </c>
      <c r="W57" s="112">
        <v>6</v>
      </c>
      <c r="X57" s="112">
        <v>0</v>
      </c>
      <c r="Y57" s="112">
        <v>2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2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180</v>
      </c>
      <c r="W61" s="112">
        <v>105</v>
      </c>
      <c r="X61" s="112">
        <v>161</v>
      </c>
      <c r="Y61" s="112">
        <v>167</v>
      </c>
      <c r="Z61" s="112">
        <v>192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</v>
      </c>
      <c r="W64" s="112">
        <v>0</v>
      </c>
      <c r="X64" s="112">
        <v>0</v>
      </c>
      <c r="Y64" s="112">
        <v>0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Burke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13</v>
      </c>
      <c r="W65" s="112">
        <v>7</v>
      </c>
      <c r="X65" s="112">
        <v>8</v>
      </c>
      <c r="Y65" s="112">
        <v>6</v>
      </c>
      <c r="Z65" s="112">
        <v>5</v>
      </c>
    </row>
    <row r="66" spans="1:26" x14ac:dyDescent="0.25">
      <c r="S66" s="115" t="s">
        <v>39</v>
      </c>
      <c r="T66" s="115"/>
      <c r="U66" s="112"/>
      <c r="V66" s="112">
        <v>11</v>
      </c>
      <c r="W66" s="112">
        <v>3</v>
      </c>
      <c r="X66" s="112">
        <v>13</v>
      </c>
      <c r="Y66" s="112">
        <v>13</v>
      </c>
      <c r="Z66" s="112">
        <v>21</v>
      </c>
    </row>
    <row r="67" spans="1:26" x14ac:dyDescent="0.25">
      <c r="S67" s="115" t="s">
        <v>40</v>
      </c>
      <c r="T67" s="115"/>
      <c r="U67" s="112"/>
      <c r="V67" s="112">
        <v>31</v>
      </c>
      <c r="W67" s="112">
        <v>5</v>
      </c>
      <c r="X67" s="112">
        <v>17</v>
      </c>
      <c r="Y67" s="112">
        <v>17</v>
      </c>
      <c r="Z67" s="112">
        <v>10</v>
      </c>
    </row>
    <row r="68" spans="1:26" x14ac:dyDescent="0.25">
      <c r="S68" s="115" t="s">
        <v>41</v>
      </c>
      <c r="T68" s="115"/>
      <c r="U68" s="112"/>
      <c r="V68" s="112">
        <v>9</v>
      </c>
      <c r="W68" s="112">
        <v>0</v>
      </c>
      <c r="X68" s="112">
        <v>5</v>
      </c>
      <c r="Y68" s="112">
        <v>6</v>
      </c>
      <c r="Z68" s="112">
        <v>19</v>
      </c>
    </row>
    <row r="69" spans="1:26" x14ac:dyDescent="0.25">
      <c r="S69" s="115" t="s">
        <v>42</v>
      </c>
      <c r="T69" s="115"/>
      <c r="U69" s="112"/>
      <c r="V69" s="112">
        <v>9</v>
      </c>
      <c r="W69" s="112">
        <v>11</v>
      </c>
      <c r="X69" s="112">
        <v>14</v>
      </c>
      <c r="Y69" s="112">
        <v>12</v>
      </c>
      <c r="Z69" s="112">
        <v>9</v>
      </c>
    </row>
    <row r="70" spans="1:26" x14ac:dyDescent="0.25">
      <c r="S70" s="115" t="s">
        <v>43</v>
      </c>
      <c r="T70" s="115"/>
      <c r="U70" s="112"/>
      <c r="V70" s="112">
        <v>6</v>
      </c>
      <c r="W70" s="112">
        <v>5</v>
      </c>
      <c r="X70" s="112">
        <v>15</v>
      </c>
      <c r="Y70" s="112">
        <v>17</v>
      </c>
      <c r="Z70" s="112">
        <v>16</v>
      </c>
    </row>
    <row r="71" spans="1:26" x14ac:dyDescent="0.25">
      <c r="S71" s="115" t="s">
        <v>44</v>
      </c>
      <c r="T71" s="115"/>
      <c r="U71" s="112"/>
      <c r="V71" s="112">
        <v>16</v>
      </c>
      <c r="W71" s="112">
        <v>14</v>
      </c>
      <c r="X71" s="112">
        <v>18</v>
      </c>
      <c r="Y71" s="112">
        <v>10</v>
      </c>
      <c r="Z71" s="112">
        <v>8</v>
      </c>
    </row>
    <row r="72" spans="1:26" x14ac:dyDescent="0.25">
      <c r="S72" s="115" t="s">
        <v>45</v>
      </c>
      <c r="T72" s="115"/>
      <c r="U72" s="112"/>
      <c r="V72" s="112">
        <v>6</v>
      </c>
      <c r="W72" s="112">
        <v>3</v>
      </c>
      <c r="X72" s="112">
        <v>5</v>
      </c>
      <c r="Y72" s="112">
        <v>13</v>
      </c>
      <c r="Z72" s="112">
        <v>9</v>
      </c>
    </row>
    <row r="73" spans="1:26" x14ac:dyDescent="0.25">
      <c r="S73" s="115" t="s">
        <v>46</v>
      </c>
      <c r="T73" s="115"/>
      <c r="U73" s="112"/>
      <c r="V73" s="112">
        <v>13</v>
      </c>
      <c r="W73" s="112">
        <v>0</v>
      </c>
      <c r="X73" s="112">
        <v>3</v>
      </c>
      <c r="Y73" s="112">
        <v>9</v>
      </c>
      <c r="Z73" s="112">
        <v>15</v>
      </c>
    </row>
    <row r="74" spans="1:26" x14ac:dyDescent="0.25">
      <c r="S74" s="115" t="s">
        <v>47</v>
      </c>
      <c r="T74" s="115"/>
      <c r="U74" s="112"/>
      <c r="V74" s="112">
        <v>4</v>
      </c>
      <c r="W74" s="112">
        <v>0</v>
      </c>
      <c r="X74" s="112">
        <v>4</v>
      </c>
      <c r="Y74" s="112">
        <v>4</v>
      </c>
      <c r="Z74" s="112">
        <v>6</v>
      </c>
    </row>
    <row r="75" spans="1:26" x14ac:dyDescent="0.25">
      <c r="S75" s="115" t="s">
        <v>48</v>
      </c>
      <c r="T75" s="115"/>
      <c r="U75" s="112"/>
      <c r="V75" s="112">
        <v>4</v>
      </c>
      <c r="W75" s="112">
        <v>8</v>
      </c>
      <c r="X75" s="112">
        <v>9</v>
      </c>
      <c r="Y75" s="112">
        <v>3</v>
      </c>
      <c r="Z75" s="112">
        <v>3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3</v>
      </c>
      <c r="Z76" s="112">
        <v>6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1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123</v>
      </c>
      <c r="W80" s="112">
        <v>63</v>
      </c>
      <c r="X80" s="112">
        <v>110</v>
      </c>
      <c r="Y80" s="112">
        <v>114</v>
      </c>
      <c r="Z80" s="112">
        <v>124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Burke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11</v>
      </c>
      <c r="W83" s="112">
        <v>3</v>
      </c>
      <c r="X83" s="112">
        <v>12</v>
      </c>
      <c r="Y83" s="112">
        <v>11</v>
      </c>
      <c r="Z83" s="112">
        <v>17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20</v>
      </c>
      <c r="W84" s="112">
        <v>14</v>
      </c>
      <c r="X84" s="112">
        <v>17</v>
      </c>
      <c r="Y84" s="112">
        <v>21</v>
      </c>
      <c r="Z84" s="112">
        <v>15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11</v>
      </c>
      <c r="W85" s="112">
        <v>8</v>
      </c>
      <c r="X85" s="112">
        <v>12</v>
      </c>
      <c r="Y85" s="112">
        <v>12</v>
      </c>
      <c r="Z85" s="112">
        <v>19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318</v>
      </c>
      <c r="D86" s="96">
        <f t="shared" ref="D86:D91" si="4">AD4</f>
        <v>0.13167259786476859</v>
      </c>
      <c r="E86" s="97">
        <f t="shared" ref="E86:E91" si="5">AD4</f>
        <v>0.13167259786476859</v>
      </c>
      <c r="F86" s="96">
        <f t="shared" ref="F86:F91" si="6">AF4</f>
        <v>2.9126213592232997E-2</v>
      </c>
      <c r="G86" s="97">
        <f t="shared" ref="G86:G91" si="7">AF4</f>
        <v>2.9126213592232997E-2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11</v>
      </c>
      <c r="W86" s="112">
        <v>7</v>
      </c>
      <c r="X86" s="112">
        <v>3</v>
      </c>
      <c r="Y86" s="112">
        <v>9</v>
      </c>
      <c r="Z86" s="112">
        <v>8</v>
      </c>
    </row>
    <row r="87" spans="1:30" ht="15" customHeight="1" x14ac:dyDescent="0.25">
      <c r="A87" s="98" t="s">
        <v>4</v>
      </c>
      <c r="B87" s="49"/>
      <c r="C87" s="57" t="str">
        <f t="shared" si="3"/>
        <v>193</v>
      </c>
      <c r="D87" s="96">
        <f t="shared" si="4"/>
        <v>0.15568862275449091</v>
      </c>
      <c r="E87" s="97">
        <f t="shared" si="5"/>
        <v>0.15568862275449091</v>
      </c>
      <c r="F87" s="96">
        <f t="shared" si="6"/>
        <v>7.2222222222222188E-2</v>
      </c>
      <c r="G87" s="97">
        <f t="shared" si="7"/>
        <v>7.2222222222222188E-2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0</v>
      </c>
      <c r="W87" s="112">
        <v>0</v>
      </c>
      <c r="X87" s="112">
        <v>3</v>
      </c>
      <c r="Y87" s="112">
        <v>4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124</v>
      </c>
      <c r="D88" s="96">
        <f t="shared" si="4"/>
        <v>8.7719298245614086E-2</v>
      </c>
      <c r="E88" s="97">
        <f t="shared" si="5"/>
        <v>8.7719298245614086E-2</v>
      </c>
      <c r="F88" s="96">
        <f t="shared" si="6"/>
        <v>0</v>
      </c>
      <c r="G88" s="97">
        <f t="shared" si="7"/>
        <v>0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0</v>
      </c>
      <c r="W88" s="112">
        <v>0</v>
      </c>
      <c r="X88" s="112">
        <v>6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192</v>
      </c>
      <c r="D89" s="96">
        <f t="shared" si="4"/>
        <v>9.7142857142857197E-2</v>
      </c>
      <c r="E89" s="97">
        <f t="shared" si="5"/>
        <v>9.7142857142857197E-2</v>
      </c>
      <c r="F89" s="96">
        <f t="shared" si="6"/>
        <v>-7.6923076923076872E-2</v>
      </c>
      <c r="G89" s="97">
        <f t="shared" si="7"/>
        <v>-7.6923076923076872E-2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10</v>
      </c>
      <c r="W89" s="112">
        <v>4</v>
      </c>
      <c r="X89" s="112">
        <v>13</v>
      </c>
      <c r="Y89" s="112">
        <v>10</v>
      </c>
      <c r="Z89" s="112">
        <v>9</v>
      </c>
    </row>
    <row r="90" spans="1:30" ht="15" customHeight="1" x14ac:dyDescent="0.25">
      <c r="A90" s="49" t="s">
        <v>96</v>
      </c>
      <c r="B90" s="49"/>
      <c r="C90" s="57" t="str">
        <f t="shared" si="3"/>
        <v>$42,454</v>
      </c>
      <c r="D90" s="96">
        <f t="shared" si="4"/>
        <v>-1.5993409978949491E-2</v>
      </c>
      <c r="E90" s="97">
        <f t="shared" si="5"/>
        <v>-1.5993409978949491E-2</v>
      </c>
      <c r="F90" s="96">
        <f t="shared" si="6"/>
        <v>0.10643732082356006</v>
      </c>
      <c r="G90" s="97">
        <f t="shared" si="7"/>
        <v>0.10643732082356006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32</v>
      </c>
      <c r="W90" s="112">
        <v>23</v>
      </c>
      <c r="X90" s="112">
        <v>27</v>
      </c>
      <c r="Y90" s="112">
        <v>24</v>
      </c>
      <c r="Z90" s="112">
        <v>31</v>
      </c>
    </row>
    <row r="91" spans="1:30" ht="15" customHeight="1" x14ac:dyDescent="0.25">
      <c r="A91" s="49" t="s">
        <v>7</v>
      </c>
      <c r="B91" s="49"/>
      <c r="C91" s="57" t="str">
        <f t="shared" si="3"/>
        <v>$12.0 mil</v>
      </c>
      <c r="D91" s="96">
        <f t="shared" si="4"/>
        <v>8.9353461156193248E-2</v>
      </c>
      <c r="E91" s="97">
        <f t="shared" si="5"/>
        <v>8.9353461156193248E-2</v>
      </c>
      <c r="F91" s="96">
        <f t="shared" si="6"/>
        <v>0.16328703372561137</v>
      </c>
      <c r="G91" s="97">
        <f t="shared" si="7"/>
        <v>0.16328703372561137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115</v>
      </c>
      <c r="W91" s="112">
        <v>73</v>
      </c>
      <c r="X91" s="112">
        <v>103</v>
      </c>
      <c r="Y91" s="112">
        <v>108</v>
      </c>
      <c r="Z91" s="112">
        <v>114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5</v>
      </c>
      <c r="W93" s="112">
        <v>4</v>
      </c>
      <c r="X93" s="112">
        <v>7</v>
      </c>
      <c r="Y93" s="112">
        <v>3</v>
      </c>
      <c r="Z93" s="112">
        <v>4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10</v>
      </c>
      <c r="W94" s="112">
        <v>0</v>
      </c>
      <c r="X94" s="112">
        <v>5</v>
      </c>
      <c r="Y94" s="112">
        <v>7</v>
      </c>
      <c r="Z94" s="112">
        <v>7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0</v>
      </c>
      <c r="W95" s="112">
        <v>0</v>
      </c>
      <c r="X95" s="112">
        <v>3</v>
      </c>
      <c r="Y95" s="112">
        <v>0</v>
      </c>
      <c r="Z95" s="112">
        <v>0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16</v>
      </c>
      <c r="W96" s="112">
        <v>8</v>
      </c>
      <c r="X96" s="112">
        <v>9</v>
      </c>
      <c r="Y96" s="112">
        <v>5</v>
      </c>
      <c r="Z96" s="112">
        <v>11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21</v>
      </c>
      <c r="W97" s="112">
        <v>9</v>
      </c>
      <c r="X97" s="112">
        <v>12</v>
      </c>
      <c r="Y97" s="112">
        <v>15</v>
      </c>
      <c r="Z97" s="112">
        <v>17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4</v>
      </c>
      <c r="W98" s="112">
        <v>4</v>
      </c>
      <c r="X98" s="112">
        <v>5</v>
      </c>
      <c r="Y98" s="112">
        <v>3</v>
      </c>
      <c r="Z98" s="112">
        <v>6</v>
      </c>
    </row>
    <row r="99" spans="1:32" ht="15" customHeight="1" x14ac:dyDescent="0.25">
      <c r="S99" s="115" t="s">
        <v>197</v>
      </c>
      <c r="T99" s="115"/>
      <c r="U99" s="112"/>
      <c r="V99" s="112">
        <v>4</v>
      </c>
      <c r="W99" s="112">
        <v>0</v>
      </c>
      <c r="X99" s="112">
        <v>3</v>
      </c>
      <c r="Y99" s="112">
        <v>4</v>
      </c>
      <c r="Z99" s="112">
        <v>4</v>
      </c>
    </row>
    <row r="100" spans="1:32" ht="15" customHeight="1" x14ac:dyDescent="0.25">
      <c r="S100" s="115" t="s">
        <v>58</v>
      </c>
      <c r="T100" s="115"/>
      <c r="U100" s="112"/>
      <c r="V100" s="112">
        <v>11</v>
      </c>
      <c r="W100" s="112">
        <v>8</v>
      </c>
      <c r="X100" s="112">
        <v>12</v>
      </c>
      <c r="Y100" s="112">
        <v>14</v>
      </c>
      <c r="Z100" s="112">
        <v>13</v>
      </c>
    </row>
    <row r="101" spans="1:32" x14ac:dyDescent="0.25">
      <c r="A101" s="18"/>
      <c r="S101" s="118" t="s">
        <v>53</v>
      </c>
      <c r="T101" s="118"/>
      <c r="U101" s="112"/>
      <c r="V101" s="112">
        <v>88</v>
      </c>
      <c r="W101" s="112">
        <v>34</v>
      </c>
      <c r="X101" s="112">
        <v>64</v>
      </c>
      <c r="Y101" s="112">
        <v>67</v>
      </c>
      <c r="Z101" s="112">
        <v>77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169</v>
      </c>
      <c r="W104" s="112">
        <v>106</v>
      </c>
      <c r="X104" s="112">
        <v>150</v>
      </c>
      <c r="Y104" s="112">
        <v>158</v>
      </c>
      <c r="Z104" s="112">
        <v>180</v>
      </c>
      <c r="AB104" s="109" t="str">
        <f>TEXT(Z104,"###,###")</f>
        <v>180</v>
      </c>
      <c r="AD104" s="130">
        <f>Z104/($Z$4)*100</f>
        <v>56.60377358490566</v>
      </c>
      <c r="AF104" s="109"/>
    </row>
    <row r="105" spans="1:32" x14ac:dyDescent="0.25">
      <c r="S105" s="115" t="s">
        <v>17</v>
      </c>
      <c r="T105" s="115"/>
      <c r="U105" s="112"/>
      <c r="V105" s="112">
        <v>104</v>
      </c>
      <c r="W105" s="112">
        <v>52</v>
      </c>
      <c r="X105" s="112">
        <v>104</v>
      </c>
      <c r="Y105" s="112">
        <v>105</v>
      </c>
      <c r="Z105" s="112">
        <v>109</v>
      </c>
      <c r="AB105" s="109" t="str">
        <f>TEXT(Z105,"###,###")</f>
        <v>109</v>
      </c>
      <c r="AD105" s="130">
        <f>Z105/($Z$4)*100</f>
        <v>34.276729559748425</v>
      </c>
      <c r="AF105" s="109"/>
    </row>
    <row r="106" spans="1:32" x14ac:dyDescent="0.25">
      <c r="S106" s="118" t="s">
        <v>53</v>
      </c>
      <c r="T106" s="118"/>
      <c r="U106" s="120"/>
      <c r="V106" s="120">
        <v>273</v>
      </c>
      <c r="W106" s="120">
        <v>158</v>
      </c>
      <c r="X106" s="120">
        <v>254</v>
      </c>
      <c r="Y106" s="120">
        <v>263</v>
      </c>
      <c r="Z106" s="120">
        <v>289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66</v>
      </c>
      <c r="W108" s="112">
        <v>20</v>
      </c>
      <c r="X108" s="112">
        <v>39</v>
      </c>
      <c r="Y108" s="112">
        <v>45</v>
      </c>
      <c r="Z108" s="112">
        <v>49</v>
      </c>
      <c r="AB108" s="109" t="str">
        <f>TEXT(Z108,"###,###")</f>
        <v>49</v>
      </c>
      <c r="AD108" s="130">
        <f>Z108/($Z$4)*100</f>
        <v>15.408805031446541</v>
      </c>
      <c r="AF108" s="109"/>
    </row>
    <row r="109" spans="1:32" x14ac:dyDescent="0.25">
      <c r="S109" s="115" t="s">
        <v>20</v>
      </c>
      <c r="T109" s="115"/>
      <c r="U109" s="112"/>
      <c r="V109" s="112">
        <v>42</v>
      </c>
      <c r="W109" s="112">
        <v>22</v>
      </c>
      <c r="X109" s="112">
        <v>33</v>
      </c>
      <c r="Y109" s="112">
        <v>34</v>
      </c>
      <c r="Z109" s="112">
        <v>54</v>
      </c>
      <c r="AB109" s="109" t="str">
        <f>TEXT(Z109,"###,###")</f>
        <v>54</v>
      </c>
      <c r="AD109" s="130">
        <f>Z109/($Z$4)*100</f>
        <v>16.981132075471699</v>
      </c>
      <c r="AF109" s="109"/>
    </row>
    <row r="110" spans="1:32" x14ac:dyDescent="0.25">
      <c r="S110" s="115" t="s">
        <v>21</v>
      </c>
      <c r="T110" s="115"/>
      <c r="U110" s="112"/>
      <c r="V110" s="112">
        <v>126</v>
      </c>
      <c r="W110" s="112">
        <v>76</v>
      </c>
      <c r="X110" s="112">
        <v>127</v>
      </c>
      <c r="Y110" s="112">
        <v>125</v>
      </c>
      <c r="Z110" s="112">
        <v>121</v>
      </c>
      <c r="AB110" s="109" t="str">
        <f>TEXT(Z110,"###,###")</f>
        <v>121</v>
      </c>
      <c r="AD110" s="130">
        <f>Z110/($Z$4)*100</f>
        <v>38.05031446540881</v>
      </c>
      <c r="AF110" s="109"/>
    </row>
    <row r="111" spans="1:32" x14ac:dyDescent="0.25">
      <c r="S111" s="115" t="s">
        <v>22</v>
      </c>
      <c r="T111" s="115"/>
      <c r="U111" s="112"/>
      <c r="V111" s="112">
        <v>48</v>
      </c>
      <c r="W111" s="112">
        <v>23</v>
      </c>
      <c r="X111" s="112">
        <v>51</v>
      </c>
      <c r="Y111" s="112">
        <v>59</v>
      </c>
      <c r="Z111" s="112">
        <v>62</v>
      </c>
      <c r="AB111" s="109" t="str">
        <f>TEXT(Z111,"###,###")</f>
        <v>62</v>
      </c>
      <c r="AD111" s="130">
        <f>Z111/($Z$4)*100</f>
        <v>19.49685534591195</v>
      </c>
      <c r="AF111" s="109"/>
    </row>
    <row r="112" spans="1:32" x14ac:dyDescent="0.25">
      <c r="S112" s="118" t="s">
        <v>53</v>
      </c>
      <c r="T112" s="118"/>
      <c r="U112" s="112"/>
      <c r="V112" s="112">
        <v>309</v>
      </c>
      <c r="W112" s="112">
        <v>160</v>
      </c>
      <c r="X112" s="112">
        <v>271</v>
      </c>
      <c r="Y112" s="112">
        <v>281</v>
      </c>
      <c r="Z112" s="112">
        <v>316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39.53</v>
      </c>
      <c r="W118" s="131">
        <v>42.25</v>
      </c>
      <c r="X118" s="131">
        <v>39.96</v>
      </c>
      <c r="Y118" s="131">
        <v>40.92</v>
      </c>
      <c r="Z118" s="131">
        <v>40.51</v>
      </c>
      <c r="AB118" s="109" t="str">
        <f>TEXT(Z118,"##.0")</f>
        <v>40.5</v>
      </c>
    </row>
    <row r="120" spans="19:32" x14ac:dyDescent="0.25">
      <c r="S120" s="101" t="s">
        <v>98</v>
      </c>
      <c r="T120" s="112"/>
      <c r="U120" s="112"/>
      <c r="V120" s="112">
        <v>184</v>
      </c>
      <c r="W120" s="112">
        <v>90</v>
      </c>
      <c r="X120" s="112">
        <v>141</v>
      </c>
      <c r="Y120" s="112">
        <v>153</v>
      </c>
      <c r="Z120" s="112">
        <v>164</v>
      </c>
      <c r="AB120" s="109" t="str">
        <f>TEXT(Z120,"###,###")</f>
        <v>164</v>
      </c>
    </row>
    <row r="121" spans="19:32" x14ac:dyDescent="0.25">
      <c r="S121" s="101" t="s">
        <v>99</v>
      </c>
      <c r="T121" s="112"/>
      <c r="U121" s="112"/>
      <c r="V121" s="112">
        <v>9</v>
      </c>
      <c r="W121" s="112">
        <v>6</v>
      </c>
      <c r="X121" s="112">
        <v>6</v>
      </c>
      <c r="Y121" s="112">
        <v>8</v>
      </c>
      <c r="Z121" s="112">
        <v>9</v>
      </c>
      <c r="AB121" s="109" t="str">
        <f>TEXT(Z121,"###,###")</f>
        <v>9</v>
      </c>
    </row>
    <row r="122" spans="19:32" x14ac:dyDescent="0.25">
      <c r="S122" s="101" t="s">
        <v>100</v>
      </c>
      <c r="T122" s="112"/>
      <c r="U122" s="112"/>
      <c r="V122" s="112">
        <v>14</v>
      </c>
      <c r="W122" s="112">
        <v>14</v>
      </c>
      <c r="X122" s="112">
        <v>17</v>
      </c>
      <c r="Y122" s="112">
        <v>15</v>
      </c>
      <c r="Z122" s="112">
        <v>20</v>
      </c>
      <c r="AB122" s="109" t="str">
        <f>TEXT(Z122,"###,###")</f>
        <v>20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198</v>
      </c>
      <c r="W124" s="112">
        <v>104</v>
      </c>
      <c r="X124" s="112">
        <v>158</v>
      </c>
      <c r="Y124" s="112">
        <v>168</v>
      </c>
      <c r="Z124" s="112">
        <v>184</v>
      </c>
      <c r="AB124" s="109" t="str">
        <f>TEXT(Z124,"###,###")</f>
        <v>184</v>
      </c>
      <c r="AD124" s="127">
        <f>Z124/$Z$7*100</f>
        <v>95.833333333333343</v>
      </c>
    </row>
    <row r="125" spans="19:32" x14ac:dyDescent="0.25">
      <c r="S125" s="101" t="s">
        <v>102</v>
      </c>
      <c r="T125" s="112"/>
      <c r="U125" s="112"/>
      <c r="V125" s="112">
        <v>23</v>
      </c>
      <c r="W125" s="112">
        <v>20</v>
      </c>
      <c r="X125" s="112">
        <v>23</v>
      </c>
      <c r="Y125" s="112">
        <v>23</v>
      </c>
      <c r="Z125" s="112">
        <v>29</v>
      </c>
      <c r="AB125" s="109" t="str">
        <f>TEXT(Z125,"###,###")</f>
        <v>29</v>
      </c>
      <c r="AD125" s="127">
        <f>Z125/$Z$7*100</f>
        <v>15.104166666666666</v>
      </c>
    </row>
    <row r="127" spans="19:32" x14ac:dyDescent="0.25">
      <c r="S127" s="101" t="s">
        <v>103</v>
      </c>
      <c r="T127" s="112"/>
      <c r="U127" s="112"/>
      <c r="V127" s="112">
        <v>115</v>
      </c>
      <c r="W127" s="112">
        <v>72</v>
      </c>
      <c r="X127" s="112">
        <v>103</v>
      </c>
      <c r="Y127" s="112">
        <v>108</v>
      </c>
      <c r="Z127" s="112">
        <v>115</v>
      </c>
      <c r="AB127" s="109" t="str">
        <f>TEXT(Z127,"###,###")</f>
        <v>115</v>
      </c>
      <c r="AD127" s="127">
        <f>Z127/$Z$7*100</f>
        <v>59.895833333333336</v>
      </c>
    </row>
    <row r="128" spans="19:32" x14ac:dyDescent="0.25">
      <c r="S128" s="101" t="s">
        <v>104</v>
      </c>
      <c r="T128" s="112"/>
      <c r="U128" s="112"/>
      <c r="V128" s="112">
        <v>86</v>
      </c>
      <c r="W128" s="112">
        <v>38</v>
      </c>
      <c r="X128" s="112">
        <v>67</v>
      </c>
      <c r="Y128" s="112">
        <v>71</v>
      </c>
      <c r="Z128" s="112">
        <v>75</v>
      </c>
      <c r="AB128" s="109" t="str">
        <f>TEXT(Z128,"###,###")</f>
        <v>75</v>
      </c>
      <c r="AD128" s="127">
        <f>Z128/$Z$7*100</f>
        <v>39.0625</v>
      </c>
    </row>
    <row r="130" spans="19:20" x14ac:dyDescent="0.25">
      <c r="S130" s="101" t="s">
        <v>278</v>
      </c>
      <c r="T130" s="127">
        <v>85.416666666666657</v>
      </c>
    </row>
    <row r="131" spans="19:20" x14ac:dyDescent="0.25">
      <c r="S131" s="101" t="s">
        <v>279</v>
      </c>
      <c r="T131" s="127">
        <v>4.6875</v>
      </c>
    </row>
    <row r="132" spans="19:20" x14ac:dyDescent="0.25">
      <c r="S132" s="101" t="s">
        <v>280</v>
      </c>
      <c r="T132" s="127">
        <v>10.416666666666668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DA8CD6D-EE4E-472D-BD39-1F564AAA73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308BF50-DD9A-4366-968E-C268CB1B09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4FC2D35-D94A-4E8D-BFDB-C3DD2E74BD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9015EF2-F6D5-4056-BDE9-273D44EEE4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33765-217B-411A-A68E-743DC93353D7}">
  <sheetPr codeName="Sheet7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118</v>
      </c>
      <c r="T1" s="99"/>
      <c r="U1" s="99"/>
      <c r="V1" s="99"/>
      <c r="W1" s="99"/>
      <c r="X1" s="99"/>
      <c r="Y1" s="100" t="s">
        <v>213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118</v>
      </c>
      <c r="Y3" s="105" t="s">
        <v>213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9.13 Cairns,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139258</v>
      </c>
      <c r="W4" s="108">
        <v>140927</v>
      </c>
      <c r="X4" s="108">
        <v>139258</v>
      </c>
      <c r="Y4" s="108">
        <v>147240</v>
      </c>
      <c r="Z4" s="108">
        <v>158463</v>
      </c>
      <c r="AB4" s="109" t="str">
        <f>TEXT(Z4,"###,###")</f>
        <v>158,463</v>
      </c>
      <c r="AD4" s="110">
        <f>Z4/Y4-1</f>
        <v>7.6222493887530662E-2</v>
      </c>
      <c r="AF4" s="110">
        <f>Z4/V4-1</f>
        <v>0.13790949173476563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71287</v>
      </c>
      <c r="W5" s="108">
        <v>71261</v>
      </c>
      <c r="X5" s="108">
        <v>70273</v>
      </c>
      <c r="Y5" s="108">
        <v>74010</v>
      </c>
      <c r="Z5" s="108">
        <v>78177</v>
      </c>
      <c r="AB5" s="109" t="str">
        <f>TEXT(Z5,"###,###")</f>
        <v>78,177</v>
      </c>
      <c r="AD5" s="110">
        <f t="shared" ref="AD5:AD9" si="0">Z5/Y5-1</f>
        <v>5.6303202269963437E-2</v>
      </c>
      <c r="AF5" s="110">
        <f t="shared" ref="AF5:AF9" si="1">Z5/V5-1</f>
        <v>9.6651563398656215E-2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67968</v>
      </c>
      <c r="W6" s="108">
        <v>69662</v>
      </c>
      <c r="X6" s="108">
        <v>68990</v>
      </c>
      <c r="Y6" s="108">
        <v>73054</v>
      </c>
      <c r="Z6" s="108">
        <v>80103</v>
      </c>
      <c r="AB6" s="109" t="str">
        <f>TEXT(Z6,"###,###")</f>
        <v>80,103</v>
      </c>
      <c r="AD6" s="110">
        <f t="shared" si="0"/>
        <v>9.6490267473375857E-2</v>
      </c>
      <c r="AF6" s="110">
        <f t="shared" si="1"/>
        <v>0.17853990112994356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96959</v>
      </c>
      <c r="W7" s="108">
        <v>97427</v>
      </c>
      <c r="X7" s="108">
        <v>98329</v>
      </c>
      <c r="Y7" s="108">
        <v>98761</v>
      </c>
      <c r="Z7" s="108">
        <v>102692</v>
      </c>
      <c r="AB7" s="109" t="str">
        <f>TEXT(Z7,"###,###")</f>
        <v>102,692</v>
      </c>
      <c r="AD7" s="110">
        <f t="shared" si="0"/>
        <v>3.9803161166857448E-2</v>
      </c>
      <c r="AF7" s="110">
        <f t="shared" si="1"/>
        <v>5.9128085066884051E-2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158,463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102,692</v>
      </c>
      <c r="P8" s="67"/>
      <c r="S8" s="107" t="s">
        <v>83</v>
      </c>
      <c r="T8" s="108"/>
      <c r="U8" s="108"/>
      <c r="V8" s="108">
        <v>42135.64</v>
      </c>
      <c r="W8" s="108">
        <v>43364.02</v>
      </c>
      <c r="X8" s="108">
        <v>43153.86</v>
      </c>
      <c r="Y8" s="108">
        <v>44659.34</v>
      </c>
      <c r="Z8" s="108">
        <v>45459.55</v>
      </c>
      <c r="AB8" s="109" t="str">
        <f>TEXT(Z8,"$###,###")</f>
        <v>$45,460</v>
      </c>
      <c r="AD8" s="110">
        <f t="shared" si="0"/>
        <v>1.7918088355090012E-2</v>
      </c>
      <c r="AF8" s="110">
        <f t="shared" si="1"/>
        <v>7.8885950231205815E-2</v>
      </c>
    </row>
    <row r="9" spans="1:32" x14ac:dyDescent="0.25">
      <c r="A9" s="30" t="s">
        <v>14</v>
      </c>
      <c r="B9" s="71"/>
      <c r="C9" s="72"/>
      <c r="D9" s="73">
        <f>AD104</f>
        <v>76.155948076207068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50.12172321115569</v>
      </c>
      <c r="P9" s="74" t="s">
        <v>84</v>
      </c>
      <c r="S9" s="107" t="s">
        <v>7</v>
      </c>
      <c r="T9" s="108"/>
      <c r="U9" s="108"/>
      <c r="V9" s="108">
        <v>5236365075</v>
      </c>
      <c r="W9" s="108">
        <v>5444211395</v>
      </c>
      <c r="X9" s="108">
        <v>5638185518</v>
      </c>
      <c r="Y9" s="108">
        <v>5966361232</v>
      </c>
      <c r="Z9" s="108">
        <v>6366867198</v>
      </c>
      <c r="AB9" s="109" t="str">
        <f>TEXT(Z9/1000000,"$#,###.0")&amp;" mil"</f>
        <v>$6,366.9 mil</v>
      </c>
      <c r="AD9" s="110">
        <f t="shared" si="0"/>
        <v>6.712734117604624E-2</v>
      </c>
      <c r="AF9" s="110">
        <f t="shared" si="1"/>
        <v>0.21589444334150065</v>
      </c>
    </row>
    <row r="10" spans="1:32" x14ac:dyDescent="0.25">
      <c r="A10" s="30" t="s">
        <v>17</v>
      </c>
      <c r="B10" s="71"/>
      <c r="C10" s="72"/>
      <c r="D10" s="73">
        <f>AD105</f>
        <v>18.403034146772431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49.738051649592954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86.699061270595564</v>
      </c>
      <c r="P11" s="74" t="s">
        <v>84</v>
      </c>
      <c r="S11" s="107" t="s">
        <v>29</v>
      </c>
      <c r="T11" s="112"/>
      <c r="U11" s="112"/>
      <c r="V11" s="112">
        <v>126461</v>
      </c>
      <c r="W11" s="112">
        <v>128106</v>
      </c>
      <c r="X11" s="112">
        <v>126444</v>
      </c>
      <c r="Y11" s="112">
        <v>133937</v>
      </c>
      <c r="Z11" s="112">
        <v>144806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6.1017411288123711</v>
      </c>
      <c r="P12" s="74" t="s">
        <v>84</v>
      </c>
      <c r="S12" s="107" t="s">
        <v>30</v>
      </c>
      <c r="T12" s="112"/>
      <c r="U12" s="112"/>
      <c r="V12" s="112">
        <v>12802</v>
      </c>
      <c r="W12" s="112">
        <v>12823</v>
      </c>
      <c r="X12" s="112">
        <v>12815</v>
      </c>
      <c r="Y12" s="112">
        <v>13303</v>
      </c>
      <c r="Z12" s="112">
        <v>13660</v>
      </c>
    </row>
    <row r="13" spans="1:32" ht="15" customHeight="1" x14ac:dyDescent="0.25">
      <c r="A13" s="30" t="s">
        <v>19</v>
      </c>
      <c r="B13" s="72"/>
      <c r="C13" s="72"/>
      <c r="D13" s="73">
        <f>AD108</f>
        <v>13.680165085856006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7.1972500292135715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16.186743908672689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41.3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23.933662747770772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20.762323977952203</v>
      </c>
      <c r="P15" s="74" t="s">
        <v>84</v>
      </c>
      <c r="S15" s="115" t="s">
        <v>60</v>
      </c>
      <c r="T15" s="115"/>
      <c r="U15" s="116"/>
      <c r="V15" s="116">
        <v>2897</v>
      </c>
      <c r="W15" s="116">
        <v>2808</v>
      </c>
      <c r="X15" s="116">
        <v>2954</v>
      </c>
      <c r="Y15" s="112">
        <v>3569</v>
      </c>
      <c r="Z15" s="112">
        <v>2804</v>
      </c>
      <c r="AB15" s="117">
        <f t="shared" ref="AB15:AB34" si="2">IF(Z15="np",0,Z15/$Z$34)</f>
        <v>1.7694982424919382E-2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40.767876412790365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79.237676022047793</v>
      </c>
      <c r="P16" s="37" t="s">
        <v>84</v>
      </c>
      <c r="S16" s="115" t="s">
        <v>61</v>
      </c>
      <c r="T16" s="115"/>
      <c r="U16" s="116"/>
      <c r="V16" s="116">
        <v>1312</v>
      </c>
      <c r="W16" s="116">
        <v>1507</v>
      </c>
      <c r="X16" s="116">
        <v>1643</v>
      </c>
      <c r="Y16" s="112">
        <v>1678</v>
      </c>
      <c r="Z16" s="112">
        <v>1946</v>
      </c>
      <c r="AB16" s="117">
        <f t="shared" si="2"/>
        <v>1.2280469257807815E-2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5231</v>
      </c>
      <c r="W17" s="116">
        <v>5053</v>
      </c>
      <c r="X17" s="116">
        <v>4968</v>
      </c>
      <c r="Y17" s="112">
        <v>5451</v>
      </c>
      <c r="Z17" s="112">
        <v>5639</v>
      </c>
      <c r="AB17" s="117">
        <f t="shared" si="2"/>
        <v>3.558559411345235E-2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1006</v>
      </c>
      <c r="W18" s="116">
        <v>1025</v>
      </c>
      <c r="X18" s="116">
        <v>1053</v>
      </c>
      <c r="Y18" s="112">
        <v>1104</v>
      </c>
      <c r="Z18" s="112">
        <v>1140</v>
      </c>
      <c r="AB18" s="117">
        <f t="shared" si="2"/>
        <v>7.1941084038545274E-3</v>
      </c>
    </row>
    <row r="19" spans="1:28" x14ac:dyDescent="0.25">
      <c r="A19" s="63" t="str">
        <f>$S$1&amp;" ("&amp;$V$2&amp;" to "&amp;$Z$2&amp;")"</f>
        <v>Cairns (2017-18 to 2021-22)</v>
      </c>
      <c r="B19" s="63"/>
      <c r="C19" s="63"/>
      <c r="D19" s="63"/>
      <c r="E19" s="63"/>
      <c r="F19" s="63"/>
      <c r="G19" s="63" t="str">
        <f>$S$1&amp;" ("&amp;$V$2&amp;" to "&amp;$Z$2&amp;")"</f>
        <v>Cairns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11481</v>
      </c>
      <c r="W19" s="116">
        <v>11043</v>
      </c>
      <c r="X19" s="116">
        <v>10586</v>
      </c>
      <c r="Y19" s="112">
        <v>11631</v>
      </c>
      <c r="Z19" s="112">
        <v>12120</v>
      </c>
      <c r="AB19" s="117">
        <f t="shared" si="2"/>
        <v>7.6484731451506027E-2</v>
      </c>
    </row>
    <row r="20" spans="1:28" x14ac:dyDescent="0.25">
      <c r="S20" s="115" t="s">
        <v>65</v>
      </c>
      <c r="T20" s="115"/>
      <c r="U20" s="116"/>
      <c r="V20" s="116">
        <v>3334</v>
      </c>
      <c r="W20" s="116">
        <v>3651</v>
      </c>
      <c r="X20" s="116">
        <v>3630</v>
      </c>
      <c r="Y20" s="112">
        <v>3769</v>
      </c>
      <c r="Z20" s="112">
        <v>3928</v>
      </c>
      <c r="AB20" s="117">
        <f t="shared" si="2"/>
        <v>2.478812088626367E-2</v>
      </c>
    </row>
    <row r="21" spans="1:28" x14ac:dyDescent="0.25">
      <c r="S21" s="115" t="s">
        <v>66</v>
      </c>
      <c r="T21" s="115"/>
      <c r="U21" s="116"/>
      <c r="V21" s="116">
        <v>13653</v>
      </c>
      <c r="W21" s="116">
        <v>13451</v>
      </c>
      <c r="X21" s="116">
        <v>12887</v>
      </c>
      <c r="Y21" s="112">
        <v>13733</v>
      </c>
      <c r="Z21" s="112">
        <v>15001</v>
      </c>
      <c r="AB21" s="117">
        <f t="shared" si="2"/>
        <v>9.4665631724755936E-2</v>
      </c>
    </row>
    <row r="22" spans="1:28" x14ac:dyDescent="0.25">
      <c r="S22" s="115" t="s">
        <v>67</v>
      </c>
      <c r="T22" s="115"/>
      <c r="U22" s="116"/>
      <c r="V22" s="116">
        <v>15441</v>
      </c>
      <c r="W22" s="116">
        <v>15775</v>
      </c>
      <c r="X22" s="116">
        <v>15929</v>
      </c>
      <c r="Y22" s="112">
        <v>16677</v>
      </c>
      <c r="Z22" s="112">
        <v>19087</v>
      </c>
      <c r="AB22" s="117">
        <f t="shared" si="2"/>
        <v>0.12045083079330822</v>
      </c>
    </row>
    <row r="23" spans="1:28" x14ac:dyDescent="0.25">
      <c r="S23" s="115" t="s">
        <v>68</v>
      </c>
      <c r="T23" s="115"/>
      <c r="U23" s="116"/>
      <c r="V23" s="116">
        <v>7804</v>
      </c>
      <c r="W23" s="116">
        <v>7933</v>
      </c>
      <c r="X23" s="116">
        <v>7448</v>
      </c>
      <c r="Y23" s="112">
        <v>7424</v>
      </c>
      <c r="Z23" s="112">
        <v>7594</v>
      </c>
      <c r="AB23" s="117">
        <f t="shared" si="2"/>
        <v>4.7922858963922177E-2</v>
      </c>
    </row>
    <row r="24" spans="1:28" x14ac:dyDescent="0.25">
      <c r="S24" s="115" t="s">
        <v>69</v>
      </c>
      <c r="T24" s="115"/>
      <c r="U24" s="116"/>
      <c r="V24" s="116">
        <v>892</v>
      </c>
      <c r="W24" s="116">
        <v>832</v>
      </c>
      <c r="X24" s="116">
        <v>779</v>
      </c>
      <c r="Y24" s="112">
        <v>807</v>
      </c>
      <c r="Z24" s="112">
        <v>882</v>
      </c>
      <c r="AB24" s="117">
        <f t="shared" si="2"/>
        <v>5.5659680808769242E-3</v>
      </c>
    </row>
    <row r="25" spans="1:28" x14ac:dyDescent="0.25">
      <c r="S25" s="115" t="s">
        <v>70</v>
      </c>
      <c r="T25" s="115"/>
      <c r="U25" s="116"/>
      <c r="V25" s="116">
        <v>3388</v>
      </c>
      <c r="W25" s="116">
        <v>3548</v>
      </c>
      <c r="X25" s="116">
        <v>3665</v>
      </c>
      <c r="Y25" s="112">
        <v>3708</v>
      </c>
      <c r="Z25" s="112">
        <v>4093</v>
      </c>
      <c r="AB25" s="117">
        <f t="shared" si="2"/>
        <v>2.5829373418400511E-2</v>
      </c>
    </row>
    <row r="26" spans="1:28" x14ac:dyDescent="0.25">
      <c r="S26" s="115" t="s">
        <v>71</v>
      </c>
      <c r="T26" s="115"/>
      <c r="U26" s="116"/>
      <c r="V26" s="116">
        <v>3550</v>
      </c>
      <c r="W26" s="116">
        <v>3389</v>
      </c>
      <c r="X26" s="116">
        <v>3257</v>
      </c>
      <c r="Y26" s="112">
        <v>3432</v>
      </c>
      <c r="Z26" s="112">
        <v>3588</v>
      </c>
      <c r="AB26" s="117">
        <f t="shared" si="2"/>
        <v>2.2642509607921094E-2</v>
      </c>
    </row>
    <row r="27" spans="1:28" x14ac:dyDescent="0.25">
      <c r="S27" s="115" t="s">
        <v>72</v>
      </c>
      <c r="T27" s="115"/>
      <c r="U27" s="116"/>
      <c r="V27" s="116">
        <v>6776</v>
      </c>
      <c r="W27" s="116">
        <v>6800</v>
      </c>
      <c r="X27" s="116">
        <v>6868</v>
      </c>
      <c r="Y27" s="112">
        <v>7500</v>
      </c>
      <c r="Z27" s="112">
        <v>8485</v>
      </c>
      <c r="AB27" s="117">
        <f t="shared" si="2"/>
        <v>5.3545622637461113E-2</v>
      </c>
    </row>
    <row r="28" spans="1:28" x14ac:dyDescent="0.25">
      <c r="S28" s="115" t="s">
        <v>73</v>
      </c>
      <c r="T28" s="115"/>
      <c r="U28" s="116"/>
      <c r="V28" s="116">
        <v>11136</v>
      </c>
      <c r="W28" s="116">
        <v>11554</v>
      </c>
      <c r="X28" s="116">
        <v>10678</v>
      </c>
      <c r="Y28" s="112">
        <v>11443</v>
      </c>
      <c r="Z28" s="112">
        <v>12054</v>
      </c>
      <c r="AB28" s="117">
        <f t="shared" si="2"/>
        <v>7.6068230438651296E-2</v>
      </c>
    </row>
    <row r="29" spans="1:28" x14ac:dyDescent="0.25">
      <c r="S29" s="115" t="s">
        <v>74</v>
      </c>
      <c r="T29" s="115"/>
      <c r="U29" s="116"/>
      <c r="V29" s="116">
        <v>7321</v>
      </c>
      <c r="W29" s="116">
        <v>8555</v>
      </c>
      <c r="X29" s="116">
        <v>8061</v>
      </c>
      <c r="Y29" s="112">
        <v>8044</v>
      </c>
      <c r="Z29" s="112">
        <v>8662</v>
      </c>
      <c r="AB29" s="117">
        <f t="shared" si="2"/>
        <v>5.4662602626480629E-2</v>
      </c>
    </row>
    <row r="30" spans="1:28" x14ac:dyDescent="0.25">
      <c r="S30" s="115" t="s">
        <v>75</v>
      </c>
      <c r="T30" s="115"/>
      <c r="U30" s="116"/>
      <c r="V30" s="116">
        <v>10559</v>
      </c>
      <c r="W30" s="116">
        <v>10428</v>
      </c>
      <c r="X30" s="116">
        <v>10589</v>
      </c>
      <c r="Y30" s="112">
        <v>10745</v>
      </c>
      <c r="Z30" s="112">
        <v>11396</v>
      </c>
      <c r="AB30" s="117">
        <f t="shared" si="2"/>
        <v>7.191584155291772E-2</v>
      </c>
    </row>
    <row r="31" spans="1:28" x14ac:dyDescent="0.25">
      <c r="S31" s="115" t="s">
        <v>76</v>
      </c>
      <c r="T31" s="115"/>
      <c r="U31" s="116"/>
      <c r="V31" s="116">
        <v>17868</v>
      </c>
      <c r="W31" s="116">
        <v>19154</v>
      </c>
      <c r="X31" s="116">
        <v>20017</v>
      </c>
      <c r="Y31" s="112">
        <v>22639</v>
      </c>
      <c r="Z31" s="112">
        <v>25202</v>
      </c>
      <c r="AB31" s="117">
        <f t="shared" si="2"/>
        <v>0.15904028069644019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2977</v>
      </c>
      <c r="W32" s="116">
        <v>3112</v>
      </c>
      <c r="X32" s="116">
        <v>3054</v>
      </c>
      <c r="Y32" s="112">
        <v>2999</v>
      </c>
      <c r="Z32" s="112">
        <v>3617</v>
      </c>
      <c r="AB32" s="117">
        <f t="shared" si="2"/>
        <v>2.2825517628720902E-2</v>
      </c>
    </row>
    <row r="33" spans="19:32" x14ac:dyDescent="0.25">
      <c r="S33" s="115" t="s">
        <v>78</v>
      </c>
      <c r="T33" s="115"/>
      <c r="U33" s="116"/>
      <c r="V33" s="116">
        <v>6256</v>
      </c>
      <c r="W33" s="116">
        <v>6445</v>
      </c>
      <c r="X33" s="116">
        <v>6575</v>
      </c>
      <c r="Y33" s="112">
        <v>7073</v>
      </c>
      <c r="Z33" s="112">
        <v>7530</v>
      </c>
      <c r="AB33" s="117">
        <f t="shared" si="2"/>
        <v>4.7518979193881219E-2</v>
      </c>
    </row>
    <row r="34" spans="19:32" x14ac:dyDescent="0.25">
      <c r="S34" s="118" t="s">
        <v>53</v>
      </c>
      <c r="T34" s="118"/>
      <c r="U34" s="119"/>
      <c r="V34" s="119">
        <v>139260</v>
      </c>
      <c r="W34" s="119">
        <v>140927</v>
      </c>
      <c r="X34" s="119">
        <v>139257</v>
      </c>
      <c r="Y34" s="120">
        <v>147240</v>
      </c>
      <c r="Z34" s="120">
        <v>158463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81459</v>
      </c>
      <c r="W37" s="112">
        <v>80458</v>
      </c>
      <c r="X37" s="112">
        <v>80896</v>
      </c>
      <c r="Y37" s="112">
        <v>80187</v>
      </c>
      <c r="Z37" s="112">
        <v>81366</v>
      </c>
      <c r="AB37" s="132">
        <f>Z37/Z40*100</f>
        <v>79.237676022047793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15505</v>
      </c>
      <c r="W38" s="112">
        <v>16962</v>
      </c>
      <c r="X38" s="112">
        <v>17434</v>
      </c>
      <c r="Y38" s="112">
        <v>18573</v>
      </c>
      <c r="Z38" s="112">
        <v>21320</v>
      </c>
      <c r="AB38" s="132">
        <f>Z38/Z40*100</f>
        <v>20.762323977952203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96964</v>
      </c>
      <c r="W40" s="112">
        <v>97420</v>
      </c>
      <c r="X40" s="112">
        <v>98330</v>
      </c>
      <c r="Y40" s="112">
        <v>98760</v>
      </c>
      <c r="Z40" s="112">
        <v>102686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111</v>
      </c>
      <c r="W44" s="112">
        <v>79</v>
      </c>
      <c r="X44" s="112">
        <v>104</v>
      </c>
      <c r="Y44" s="112">
        <v>137</v>
      </c>
      <c r="Z44" s="112">
        <v>185</v>
      </c>
    </row>
    <row r="45" spans="19:32" x14ac:dyDescent="0.25">
      <c r="S45" s="115" t="s">
        <v>37</v>
      </c>
      <c r="T45" s="115"/>
      <c r="U45" s="112"/>
      <c r="V45" s="112">
        <v>1535</v>
      </c>
      <c r="W45" s="112">
        <v>1697</v>
      </c>
      <c r="X45" s="112">
        <v>1569</v>
      </c>
      <c r="Y45" s="112">
        <v>1790</v>
      </c>
      <c r="Z45" s="112">
        <v>2264</v>
      </c>
    </row>
    <row r="46" spans="19:32" x14ac:dyDescent="0.25">
      <c r="S46" s="115" t="s">
        <v>38</v>
      </c>
      <c r="T46" s="115"/>
      <c r="U46" s="112"/>
      <c r="V46" s="112">
        <v>4105</v>
      </c>
      <c r="W46" s="112">
        <v>4039</v>
      </c>
      <c r="X46" s="112">
        <v>3782</v>
      </c>
      <c r="Y46" s="112">
        <v>4114</v>
      </c>
      <c r="Z46" s="112">
        <v>4523</v>
      </c>
    </row>
    <row r="47" spans="19:32" x14ac:dyDescent="0.25">
      <c r="S47" s="115" t="s">
        <v>39</v>
      </c>
      <c r="T47" s="115"/>
      <c r="U47" s="112"/>
      <c r="V47" s="112">
        <v>6583</v>
      </c>
      <c r="W47" s="112">
        <v>6015</v>
      </c>
      <c r="X47" s="112">
        <v>5746</v>
      </c>
      <c r="Y47" s="112">
        <v>6112</v>
      </c>
      <c r="Z47" s="112">
        <v>6638</v>
      </c>
    </row>
    <row r="48" spans="19:32" x14ac:dyDescent="0.25">
      <c r="S48" s="115" t="s">
        <v>40</v>
      </c>
      <c r="T48" s="115"/>
      <c r="U48" s="112"/>
      <c r="V48" s="112">
        <v>9209</v>
      </c>
      <c r="W48" s="112">
        <v>9087</v>
      </c>
      <c r="X48" s="112">
        <v>8871</v>
      </c>
      <c r="Y48" s="112">
        <v>8943</v>
      </c>
      <c r="Z48" s="112">
        <v>9093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8317</v>
      </c>
      <c r="W49" s="112">
        <v>8304</v>
      </c>
      <c r="X49" s="112">
        <v>8251</v>
      </c>
      <c r="Y49" s="112">
        <v>8768</v>
      </c>
      <c r="Z49" s="112">
        <v>9160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Cairns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7206</v>
      </c>
      <c r="W50" s="112">
        <v>7481</v>
      </c>
      <c r="X50" s="112">
        <v>7277</v>
      </c>
      <c r="Y50" s="112">
        <v>7750</v>
      </c>
      <c r="Z50" s="112">
        <v>8261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7059</v>
      </c>
      <c r="W51" s="112">
        <v>6953</v>
      </c>
      <c r="X51" s="112">
        <v>6935</v>
      </c>
      <c r="Y51" s="112">
        <v>7203</v>
      </c>
      <c r="Z51" s="112">
        <v>7652</v>
      </c>
    </row>
    <row r="52" spans="1:26" ht="15" customHeight="1" x14ac:dyDescent="0.25">
      <c r="S52" s="115" t="s">
        <v>44</v>
      </c>
      <c r="T52" s="115"/>
      <c r="U52" s="112"/>
      <c r="V52" s="112">
        <v>7414</v>
      </c>
      <c r="W52" s="112">
        <v>7392</v>
      </c>
      <c r="X52" s="112">
        <v>7204</v>
      </c>
      <c r="Y52" s="112">
        <v>7531</v>
      </c>
      <c r="Z52" s="112">
        <v>7547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6463</v>
      </c>
      <c r="W53" s="112">
        <v>6613</v>
      </c>
      <c r="X53" s="112">
        <v>6565</v>
      </c>
      <c r="Y53" s="112">
        <v>6947</v>
      </c>
      <c r="Z53" s="112">
        <v>7290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5642</v>
      </c>
      <c r="W54" s="112">
        <v>5790</v>
      </c>
      <c r="X54" s="112">
        <v>5887</v>
      </c>
      <c r="Y54" s="112">
        <v>6308</v>
      </c>
      <c r="Z54" s="112">
        <v>6432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4162</v>
      </c>
      <c r="W55" s="112">
        <v>4235</v>
      </c>
      <c r="X55" s="112">
        <v>4294</v>
      </c>
      <c r="Y55" s="112">
        <v>4524</v>
      </c>
      <c r="Z55" s="112">
        <v>4891</v>
      </c>
    </row>
    <row r="56" spans="1:26" ht="15" customHeight="1" x14ac:dyDescent="0.25">
      <c r="S56" s="115" t="s">
        <v>48</v>
      </c>
      <c r="T56" s="115"/>
      <c r="U56" s="112"/>
      <c r="V56" s="112">
        <v>2129</v>
      </c>
      <c r="W56" s="112">
        <v>2231</v>
      </c>
      <c r="X56" s="112">
        <v>2322</v>
      </c>
      <c r="Y56" s="112">
        <v>2301</v>
      </c>
      <c r="Z56" s="112">
        <v>2587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880</v>
      </c>
      <c r="W57" s="112">
        <v>865</v>
      </c>
      <c r="X57" s="112">
        <v>928</v>
      </c>
      <c r="Y57" s="112">
        <v>1018</v>
      </c>
      <c r="Z57" s="112">
        <v>1047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262</v>
      </c>
      <c r="W58" s="112">
        <v>282</v>
      </c>
      <c r="X58" s="112">
        <v>340</v>
      </c>
      <c r="Y58" s="112">
        <v>381</v>
      </c>
      <c r="Z58" s="112">
        <v>416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130</v>
      </c>
      <c r="W59" s="112">
        <v>118</v>
      </c>
      <c r="X59" s="112">
        <v>113</v>
      </c>
      <c r="Y59" s="112">
        <v>107</v>
      </c>
      <c r="Z59" s="112">
        <v>114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85</v>
      </c>
      <c r="W60" s="112">
        <v>79</v>
      </c>
      <c r="X60" s="112">
        <v>87</v>
      </c>
      <c r="Y60" s="112">
        <v>76</v>
      </c>
      <c r="Z60" s="112">
        <v>82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71290</v>
      </c>
      <c r="W61" s="112">
        <v>71264</v>
      </c>
      <c r="X61" s="112">
        <v>70271</v>
      </c>
      <c r="Y61" s="112">
        <v>74010</v>
      </c>
      <c r="Z61" s="112">
        <v>78180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169</v>
      </c>
      <c r="W63" s="112">
        <v>138</v>
      </c>
      <c r="X63" s="112">
        <v>158</v>
      </c>
      <c r="Y63" s="112">
        <v>189</v>
      </c>
      <c r="Z63" s="112">
        <v>294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1903</v>
      </c>
      <c r="W64" s="112">
        <v>2005</v>
      </c>
      <c r="X64" s="112">
        <v>1994</v>
      </c>
      <c r="Y64" s="112">
        <v>2306</v>
      </c>
      <c r="Z64" s="112">
        <v>2888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Cairns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4184</v>
      </c>
      <c r="W65" s="112">
        <v>4327</v>
      </c>
      <c r="X65" s="112">
        <v>3984</v>
      </c>
      <c r="Y65" s="112">
        <v>4450</v>
      </c>
      <c r="Z65" s="112">
        <v>5099</v>
      </c>
    </row>
    <row r="66" spans="1:26" x14ac:dyDescent="0.25">
      <c r="S66" s="115" t="s">
        <v>39</v>
      </c>
      <c r="T66" s="115"/>
      <c r="U66" s="112"/>
      <c r="V66" s="112">
        <v>6330</v>
      </c>
      <c r="W66" s="112">
        <v>6188</v>
      </c>
      <c r="X66" s="112">
        <v>5880</v>
      </c>
      <c r="Y66" s="112">
        <v>6062</v>
      </c>
      <c r="Z66" s="112">
        <v>6585</v>
      </c>
    </row>
    <row r="67" spans="1:26" x14ac:dyDescent="0.25">
      <c r="S67" s="115" t="s">
        <v>40</v>
      </c>
      <c r="T67" s="115"/>
      <c r="U67" s="112"/>
      <c r="V67" s="112">
        <v>8793</v>
      </c>
      <c r="W67" s="112">
        <v>8960</v>
      </c>
      <c r="X67" s="112">
        <v>8392</v>
      </c>
      <c r="Y67" s="112">
        <v>8609</v>
      </c>
      <c r="Z67" s="112">
        <v>9073</v>
      </c>
    </row>
    <row r="68" spans="1:26" x14ac:dyDescent="0.25">
      <c r="S68" s="115" t="s">
        <v>41</v>
      </c>
      <c r="T68" s="115"/>
      <c r="U68" s="112"/>
      <c r="V68" s="112">
        <v>7548</v>
      </c>
      <c r="W68" s="112">
        <v>7799</v>
      </c>
      <c r="X68" s="112">
        <v>7974</v>
      </c>
      <c r="Y68" s="112">
        <v>8490</v>
      </c>
      <c r="Z68" s="112">
        <v>9264</v>
      </c>
    </row>
    <row r="69" spans="1:26" x14ac:dyDescent="0.25">
      <c r="S69" s="115" t="s">
        <v>42</v>
      </c>
      <c r="T69" s="115"/>
      <c r="U69" s="112"/>
      <c r="V69" s="112">
        <v>6811</v>
      </c>
      <c r="W69" s="112">
        <v>7049</v>
      </c>
      <c r="X69" s="112">
        <v>6968</v>
      </c>
      <c r="Y69" s="112">
        <v>7476</v>
      </c>
      <c r="Z69" s="112">
        <v>8418</v>
      </c>
    </row>
    <row r="70" spans="1:26" x14ac:dyDescent="0.25">
      <c r="S70" s="115" t="s">
        <v>43</v>
      </c>
      <c r="T70" s="115"/>
      <c r="U70" s="112"/>
      <c r="V70" s="112">
        <v>6915</v>
      </c>
      <c r="W70" s="112">
        <v>7003</v>
      </c>
      <c r="X70" s="112">
        <v>7003</v>
      </c>
      <c r="Y70" s="112">
        <v>7557</v>
      </c>
      <c r="Z70" s="112">
        <v>8159</v>
      </c>
    </row>
    <row r="71" spans="1:26" x14ac:dyDescent="0.25">
      <c r="S71" s="115" t="s">
        <v>44</v>
      </c>
      <c r="T71" s="115"/>
      <c r="U71" s="112"/>
      <c r="V71" s="112">
        <v>7314</v>
      </c>
      <c r="W71" s="112">
        <v>7498</v>
      </c>
      <c r="X71" s="112">
        <v>7302</v>
      </c>
      <c r="Y71" s="112">
        <v>7698</v>
      </c>
      <c r="Z71" s="112">
        <v>8170</v>
      </c>
    </row>
    <row r="72" spans="1:26" x14ac:dyDescent="0.25">
      <c r="S72" s="115" t="s">
        <v>45</v>
      </c>
      <c r="T72" s="115"/>
      <c r="U72" s="112"/>
      <c r="V72" s="112">
        <v>6326</v>
      </c>
      <c r="W72" s="112">
        <v>6424</v>
      </c>
      <c r="X72" s="112">
        <v>6522</v>
      </c>
      <c r="Y72" s="112">
        <v>7014</v>
      </c>
      <c r="Z72" s="112">
        <v>7712</v>
      </c>
    </row>
    <row r="73" spans="1:26" x14ac:dyDescent="0.25">
      <c r="S73" s="115" t="s">
        <v>46</v>
      </c>
      <c r="T73" s="115"/>
      <c r="U73" s="112"/>
      <c r="V73" s="112">
        <v>5412</v>
      </c>
      <c r="W73" s="112">
        <v>5609</v>
      </c>
      <c r="X73" s="112">
        <v>5672</v>
      </c>
      <c r="Y73" s="112">
        <v>5823</v>
      </c>
      <c r="Z73" s="112">
        <v>6283</v>
      </c>
    </row>
    <row r="74" spans="1:26" x14ac:dyDescent="0.25">
      <c r="S74" s="115" t="s">
        <v>47</v>
      </c>
      <c r="T74" s="115"/>
      <c r="U74" s="112"/>
      <c r="V74" s="112">
        <v>3615</v>
      </c>
      <c r="W74" s="112">
        <v>3866</v>
      </c>
      <c r="X74" s="112">
        <v>4131</v>
      </c>
      <c r="Y74" s="112">
        <v>4274</v>
      </c>
      <c r="Z74" s="112">
        <v>4667</v>
      </c>
    </row>
    <row r="75" spans="1:26" x14ac:dyDescent="0.25">
      <c r="S75" s="115" t="s">
        <v>48</v>
      </c>
      <c r="T75" s="115"/>
      <c r="U75" s="112"/>
      <c r="V75" s="112">
        <v>1661</v>
      </c>
      <c r="W75" s="112">
        <v>1806</v>
      </c>
      <c r="X75" s="112">
        <v>1893</v>
      </c>
      <c r="Y75" s="112">
        <v>1999</v>
      </c>
      <c r="Z75" s="112">
        <v>2244</v>
      </c>
    </row>
    <row r="76" spans="1:26" x14ac:dyDescent="0.25">
      <c r="S76" s="115" t="s">
        <v>49</v>
      </c>
      <c r="T76" s="115"/>
      <c r="U76" s="112"/>
      <c r="V76" s="112">
        <v>608</v>
      </c>
      <c r="W76" s="112">
        <v>659</v>
      </c>
      <c r="X76" s="112">
        <v>711</v>
      </c>
      <c r="Y76" s="112">
        <v>695</v>
      </c>
      <c r="Z76" s="112">
        <v>776</v>
      </c>
    </row>
    <row r="77" spans="1:26" x14ac:dyDescent="0.25">
      <c r="S77" s="115" t="s">
        <v>50</v>
      </c>
      <c r="T77" s="115"/>
      <c r="U77" s="112"/>
      <c r="V77" s="112">
        <v>218</v>
      </c>
      <c r="W77" s="112">
        <v>191</v>
      </c>
      <c r="X77" s="112">
        <v>213</v>
      </c>
      <c r="Y77" s="112">
        <v>241</v>
      </c>
      <c r="Z77" s="112">
        <v>293</v>
      </c>
    </row>
    <row r="78" spans="1:26" x14ac:dyDescent="0.25">
      <c r="S78" s="115" t="s">
        <v>51</v>
      </c>
      <c r="T78" s="115"/>
      <c r="U78" s="112"/>
      <c r="V78" s="112">
        <v>91</v>
      </c>
      <c r="W78" s="112">
        <v>82</v>
      </c>
      <c r="X78" s="112">
        <v>101</v>
      </c>
      <c r="Y78" s="112">
        <v>94</v>
      </c>
      <c r="Z78" s="112">
        <v>104</v>
      </c>
    </row>
    <row r="79" spans="1:26" x14ac:dyDescent="0.25">
      <c r="S79" s="115" t="s">
        <v>52</v>
      </c>
      <c r="T79" s="115"/>
      <c r="U79" s="112"/>
      <c r="V79" s="112">
        <v>86</v>
      </c>
      <c r="W79" s="112">
        <v>71</v>
      </c>
      <c r="X79" s="112">
        <v>75</v>
      </c>
      <c r="Y79" s="112">
        <v>77</v>
      </c>
      <c r="Z79" s="112">
        <v>85</v>
      </c>
    </row>
    <row r="80" spans="1:26" x14ac:dyDescent="0.25">
      <c r="S80" s="118" t="s">
        <v>53</v>
      </c>
      <c r="T80" s="118"/>
      <c r="U80" s="112"/>
      <c r="V80" s="112">
        <v>67969</v>
      </c>
      <c r="W80" s="112">
        <v>69667</v>
      </c>
      <c r="X80" s="112">
        <v>68984</v>
      </c>
      <c r="Y80" s="112">
        <v>73054</v>
      </c>
      <c r="Z80" s="112">
        <v>80104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Cairns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5180</v>
      </c>
      <c r="W83" s="112">
        <v>5092</v>
      </c>
      <c r="X83" s="112">
        <v>5164</v>
      </c>
      <c r="Y83" s="112">
        <v>5129</v>
      </c>
      <c r="Z83" s="112">
        <v>5067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5939</v>
      </c>
      <c r="W84" s="112">
        <v>6053</v>
      </c>
      <c r="X84" s="112">
        <v>6219</v>
      </c>
      <c r="Y84" s="112">
        <v>6255</v>
      </c>
      <c r="Z84" s="112">
        <v>6459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9977</v>
      </c>
      <c r="W85" s="112">
        <v>10340</v>
      </c>
      <c r="X85" s="112">
        <v>10298</v>
      </c>
      <c r="Y85" s="112">
        <v>10449</v>
      </c>
      <c r="Z85" s="112">
        <v>10662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158,463</v>
      </c>
      <c r="D86" s="96">
        <f t="shared" ref="D86:D91" si="4">AD4</f>
        <v>7.6222493887530662E-2</v>
      </c>
      <c r="E86" s="97">
        <f t="shared" ref="E86:E91" si="5">AD4</f>
        <v>7.6222493887530662E-2</v>
      </c>
      <c r="F86" s="96">
        <f t="shared" ref="F86:F91" si="6">AF4</f>
        <v>0.13790949173476563</v>
      </c>
      <c r="G86" s="97">
        <f t="shared" ref="G86:G91" si="7">AF4</f>
        <v>0.13790949173476563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4135</v>
      </c>
      <c r="W86" s="112">
        <v>4271</v>
      </c>
      <c r="X86" s="112">
        <v>4351</v>
      </c>
      <c r="Y86" s="112">
        <v>4471</v>
      </c>
      <c r="Z86" s="112">
        <v>4732</v>
      </c>
    </row>
    <row r="87" spans="1:30" ht="15" customHeight="1" x14ac:dyDescent="0.25">
      <c r="A87" s="98" t="s">
        <v>4</v>
      </c>
      <c r="B87" s="49"/>
      <c r="C87" s="57" t="str">
        <f t="shared" si="3"/>
        <v>78,177</v>
      </c>
      <c r="D87" s="96">
        <f t="shared" si="4"/>
        <v>5.6303202269963437E-2</v>
      </c>
      <c r="E87" s="97">
        <f t="shared" si="5"/>
        <v>5.6303202269963437E-2</v>
      </c>
      <c r="F87" s="96">
        <f t="shared" si="6"/>
        <v>9.6651563398656215E-2</v>
      </c>
      <c r="G87" s="97">
        <f t="shared" si="7"/>
        <v>9.6651563398656215E-2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1821</v>
      </c>
      <c r="W87" s="112">
        <v>1885</v>
      </c>
      <c r="X87" s="112">
        <v>1861</v>
      </c>
      <c r="Y87" s="112">
        <v>1845</v>
      </c>
      <c r="Z87" s="112">
        <v>1958</v>
      </c>
    </row>
    <row r="88" spans="1:30" ht="15" customHeight="1" x14ac:dyDescent="0.25">
      <c r="A88" s="98" t="s">
        <v>5</v>
      </c>
      <c r="B88" s="49"/>
      <c r="C88" s="57" t="str">
        <f t="shared" si="3"/>
        <v>80,103</v>
      </c>
      <c r="D88" s="96">
        <f t="shared" si="4"/>
        <v>9.6490267473375857E-2</v>
      </c>
      <c r="E88" s="97">
        <f t="shared" si="5"/>
        <v>9.6490267473375857E-2</v>
      </c>
      <c r="F88" s="96">
        <f t="shared" si="6"/>
        <v>0.17853990112994356</v>
      </c>
      <c r="G88" s="97">
        <f t="shared" si="7"/>
        <v>0.17853990112994356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2498</v>
      </c>
      <c r="W88" s="112">
        <v>2488</v>
      </c>
      <c r="X88" s="112">
        <v>2475</v>
      </c>
      <c r="Y88" s="112">
        <v>2569</v>
      </c>
      <c r="Z88" s="112">
        <v>2747</v>
      </c>
    </row>
    <row r="89" spans="1:30" ht="15" customHeight="1" x14ac:dyDescent="0.25">
      <c r="A89" s="49" t="s">
        <v>6</v>
      </c>
      <c r="B89" s="49"/>
      <c r="C89" s="57" t="str">
        <f t="shared" si="3"/>
        <v>102,692</v>
      </c>
      <c r="D89" s="96">
        <f t="shared" si="4"/>
        <v>3.9803161166857448E-2</v>
      </c>
      <c r="E89" s="97">
        <f t="shared" si="5"/>
        <v>3.9803161166857448E-2</v>
      </c>
      <c r="F89" s="96">
        <f t="shared" si="6"/>
        <v>5.9128085066884051E-2</v>
      </c>
      <c r="G89" s="97">
        <f t="shared" si="7"/>
        <v>5.9128085066884051E-2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4010</v>
      </c>
      <c r="W89" s="112">
        <v>4163</v>
      </c>
      <c r="X89" s="112">
        <v>4161</v>
      </c>
      <c r="Y89" s="112">
        <v>4173</v>
      </c>
      <c r="Z89" s="112">
        <v>4151</v>
      </c>
    </row>
    <row r="90" spans="1:30" ht="15" customHeight="1" x14ac:dyDescent="0.25">
      <c r="A90" s="49" t="s">
        <v>96</v>
      </c>
      <c r="B90" s="49"/>
      <c r="C90" s="57" t="str">
        <f t="shared" si="3"/>
        <v>$45,460</v>
      </c>
      <c r="D90" s="96">
        <f t="shared" si="4"/>
        <v>1.7918088355090012E-2</v>
      </c>
      <c r="E90" s="97">
        <f t="shared" si="5"/>
        <v>1.7918088355090012E-2</v>
      </c>
      <c r="F90" s="96">
        <f t="shared" si="6"/>
        <v>7.8885950231205815E-2</v>
      </c>
      <c r="G90" s="97">
        <f t="shared" si="7"/>
        <v>7.8885950231205815E-2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5564</v>
      </c>
      <c r="W90" s="112">
        <v>5597</v>
      </c>
      <c r="X90" s="112">
        <v>5468</v>
      </c>
      <c r="Y90" s="112">
        <v>5779</v>
      </c>
      <c r="Z90" s="112">
        <v>6130</v>
      </c>
    </row>
    <row r="91" spans="1:30" ht="15" customHeight="1" x14ac:dyDescent="0.25">
      <c r="A91" s="49" t="s">
        <v>7</v>
      </c>
      <c r="B91" s="49"/>
      <c r="C91" s="57" t="str">
        <f t="shared" si="3"/>
        <v>$6,366.9 mil</v>
      </c>
      <c r="D91" s="96">
        <f t="shared" si="4"/>
        <v>6.712734117604624E-2</v>
      </c>
      <c r="E91" s="97">
        <f t="shared" si="5"/>
        <v>6.712734117604624E-2</v>
      </c>
      <c r="F91" s="96">
        <f t="shared" si="6"/>
        <v>0.21589444334150065</v>
      </c>
      <c r="G91" s="97">
        <f t="shared" si="7"/>
        <v>0.21589444334150065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49322</v>
      </c>
      <c r="W91" s="112">
        <v>49269</v>
      </c>
      <c r="X91" s="112">
        <v>49706</v>
      </c>
      <c r="Y91" s="112">
        <v>49752</v>
      </c>
      <c r="Z91" s="112">
        <v>51473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4393</v>
      </c>
      <c r="W93" s="112">
        <v>4462</v>
      </c>
      <c r="X93" s="112">
        <v>4482</v>
      </c>
      <c r="Y93" s="112">
        <v>4527</v>
      </c>
      <c r="Z93" s="112">
        <v>4647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9198</v>
      </c>
      <c r="W94" s="112">
        <v>9487</v>
      </c>
      <c r="X94" s="112">
        <v>9716</v>
      </c>
      <c r="Y94" s="112">
        <v>9999</v>
      </c>
      <c r="Z94" s="112">
        <v>10432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1650</v>
      </c>
      <c r="W95" s="112">
        <v>1697</v>
      </c>
      <c r="X95" s="112">
        <v>1721</v>
      </c>
      <c r="Y95" s="112">
        <v>1751</v>
      </c>
      <c r="Z95" s="112">
        <v>1814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7899</v>
      </c>
      <c r="W96" s="112">
        <v>8290</v>
      </c>
      <c r="X96" s="112">
        <v>8531</v>
      </c>
      <c r="Y96" s="112">
        <v>8895</v>
      </c>
      <c r="Z96" s="112">
        <v>9537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8119</v>
      </c>
      <c r="W97" s="112">
        <v>8152</v>
      </c>
      <c r="X97" s="112">
        <v>8024</v>
      </c>
      <c r="Y97" s="112">
        <v>7950</v>
      </c>
      <c r="Z97" s="112">
        <v>8142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4949</v>
      </c>
      <c r="W98" s="112">
        <v>4949</v>
      </c>
      <c r="X98" s="112">
        <v>4997</v>
      </c>
      <c r="Y98" s="112">
        <v>5022</v>
      </c>
      <c r="Z98" s="112">
        <v>5108</v>
      </c>
    </row>
    <row r="99" spans="1:32" ht="15" customHeight="1" x14ac:dyDescent="0.25">
      <c r="S99" s="115" t="s">
        <v>197</v>
      </c>
      <c r="T99" s="115"/>
      <c r="U99" s="112"/>
      <c r="V99" s="112">
        <v>404</v>
      </c>
      <c r="W99" s="112">
        <v>429</v>
      </c>
      <c r="X99" s="112">
        <v>433</v>
      </c>
      <c r="Y99" s="112">
        <v>452</v>
      </c>
      <c r="Z99" s="112">
        <v>473</v>
      </c>
    </row>
    <row r="100" spans="1:32" ht="15" customHeight="1" x14ac:dyDescent="0.25">
      <c r="S100" s="115" t="s">
        <v>58</v>
      </c>
      <c r="T100" s="115"/>
      <c r="U100" s="112"/>
      <c r="V100" s="112">
        <v>3092</v>
      </c>
      <c r="W100" s="112">
        <v>3242</v>
      </c>
      <c r="X100" s="112">
        <v>3247</v>
      </c>
      <c r="Y100" s="112">
        <v>3301</v>
      </c>
      <c r="Z100" s="112">
        <v>3479</v>
      </c>
    </row>
    <row r="101" spans="1:32" x14ac:dyDescent="0.25">
      <c r="A101" s="18"/>
      <c r="S101" s="118" t="s">
        <v>53</v>
      </c>
      <c r="T101" s="118"/>
      <c r="U101" s="112"/>
      <c r="V101" s="112">
        <v>47635</v>
      </c>
      <c r="W101" s="112">
        <v>48156</v>
      </c>
      <c r="X101" s="112">
        <v>48626</v>
      </c>
      <c r="Y101" s="112">
        <v>48849</v>
      </c>
      <c r="Z101" s="112">
        <v>51071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103228</v>
      </c>
      <c r="W104" s="112">
        <v>104794</v>
      </c>
      <c r="X104" s="112">
        <v>110344</v>
      </c>
      <c r="Y104" s="112">
        <v>111526</v>
      </c>
      <c r="Z104" s="112">
        <v>120679</v>
      </c>
      <c r="AB104" s="109" t="str">
        <f>TEXT(Z104,"###,###")</f>
        <v>120,679</v>
      </c>
      <c r="AD104" s="130">
        <f>Z104/($Z$4)*100</f>
        <v>76.155948076207068</v>
      </c>
      <c r="AF104" s="109"/>
    </row>
    <row r="105" spans="1:32" x14ac:dyDescent="0.25">
      <c r="S105" s="115" t="s">
        <v>17</v>
      </c>
      <c r="T105" s="115"/>
      <c r="U105" s="112"/>
      <c r="V105" s="112">
        <v>25826</v>
      </c>
      <c r="W105" s="112">
        <v>26990</v>
      </c>
      <c r="X105" s="112">
        <v>26795</v>
      </c>
      <c r="Y105" s="112">
        <v>27029</v>
      </c>
      <c r="Z105" s="112">
        <v>29162</v>
      </c>
      <c r="AB105" s="109" t="str">
        <f>TEXT(Z105,"###,###")</f>
        <v>29,162</v>
      </c>
      <c r="AD105" s="130">
        <f>Z105/($Z$4)*100</f>
        <v>18.403034146772431</v>
      </c>
      <c r="AF105" s="109"/>
    </row>
    <row r="106" spans="1:32" x14ac:dyDescent="0.25">
      <c r="S106" s="118" t="s">
        <v>53</v>
      </c>
      <c r="T106" s="118"/>
      <c r="U106" s="120"/>
      <c r="V106" s="120">
        <v>129054</v>
      </c>
      <c r="W106" s="120">
        <v>131784</v>
      </c>
      <c r="X106" s="120">
        <v>137139</v>
      </c>
      <c r="Y106" s="120">
        <v>138555</v>
      </c>
      <c r="Z106" s="120">
        <v>149841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23090</v>
      </c>
      <c r="W108" s="112">
        <v>19862</v>
      </c>
      <c r="X108" s="112">
        <v>20147</v>
      </c>
      <c r="Y108" s="112">
        <v>21134</v>
      </c>
      <c r="Z108" s="112">
        <v>21678</v>
      </c>
      <c r="AB108" s="109" t="str">
        <f>TEXT(Z108,"###,###")</f>
        <v>21,678</v>
      </c>
      <c r="AD108" s="130">
        <f>Z108/($Z$4)*100</f>
        <v>13.680165085856006</v>
      </c>
      <c r="AF108" s="109"/>
    </row>
    <row r="109" spans="1:32" x14ac:dyDescent="0.25">
      <c r="S109" s="115" t="s">
        <v>20</v>
      </c>
      <c r="T109" s="115"/>
      <c r="U109" s="112"/>
      <c r="V109" s="112">
        <v>21696</v>
      </c>
      <c r="W109" s="112">
        <v>21514</v>
      </c>
      <c r="X109" s="112">
        <v>20445</v>
      </c>
      <c r="Y109" s="112">
        <v>23778</v>
      </c>
      <c r="Z109" s="112">
        <v>25650</v>
      </c>
      <c r="AB109" s="109" t="str">
        <f>TEXT(Z109,"###,###")</f>
        <v>25,650</v>
      </c>
      <c r="AD109" s="130">
        <f>Z109/($Z$4)*100</f>
        <v>16.186743908672689</v>
      </c>
      <c r="AF109" s="109"/>
    </row>
    <row r="110" spans="1:32" x14ac:dyDescent="0.25">
      <c r="S110" s="115" t="s">
        <v>21</v>
      </c>
      <c r="T110" s="115"/>
      <c r="U110" s="112"/>
      <c r="V110" s="112">
        <v>31595</v>
      </c>
      <c r="W110" s="112">
        <v>34196</v>
      </c>
      <c r="X110" s="112">
        <v>33157</v>
      </c>
      <c r="Y110" s="112">
        <v>35102</v>
      </c>
      <c r="Z110" s="112">
        <v>37926</v>
      </c>
      <c r="AB110" s="109" t="str">
        <f>TEXT(Z110,"###,###")</f>
        <v>37,926</v>
      </c>
      <c r="AD110" s="130">
        <f>Z110/($Z$4)*100</f>
        <v>23.933662747770772</v>
      </c>
      <c r="AF110" s="109"/>
    </row>
    <row r="111" spans="1:32" x14ac:dyDescent="0.25">
      <c r="S111" s="115" t="s">
        <v>22</v>
      </c>
      <c r="T111" s="115"/>
      <c r="U111" s="112"/>
      <c r="V111" s="112">
        <v>53104</v>
      </c>
      <c r="W111" s="112">
        <v>56505</v>
      </c>
      <c r="X111" s="112">
        <v>56543</v>
      </c>
      <c r="Y111" s="112">
        <v>58541</v>
      </c>
      <c r="Z111" s="112">
        <v>64602</v>
      </c>
      <c r="AB111" s="109" t="str">
        <f>TEXT(Z111,"###,###")</f>
        <v>64,602</v>
      </c>
      <c r="AD111" s="130">
        <f>Z111/($Z$4)*100</f>
        <v>40.767876412790365</v>
      </c>
      <c r="AF111" s="109"/>
    </row>
    <row r="112" spans="1:32" x14ac:dyDescent="0.25">
      <c r="S112" s="118" t="s">
        <v>53</v>
      </c>
      <c r="T112" s="118"/>
      <c r="U112" s="112"/>
      <c r="V112" s="112">
        <v>139255</v>
      </c>
      <c r="W112" s="112">
        <v>140931</v>
      </c>
      <c r="X112" s="112">
        <v>139260</v>
      </c>
      <c r="Y112" s="112">
        <v>147240</v>
      </c>
      <c r="Z112" s="112">
        <v>158461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40.69</v>
      </c>
      <c r="W118" s="131">
        <v>40.81</v>
      </c>
      <c r="X118" s="131">
        <v>41.17</v>
      </c>
      <c r="Y118" s="131">
        <v>41.39</v>
      </c>
      <c r="Z118" s="131">
        <v>41.25</v>
      </c>
      <c r="AB118" s="109" t="str">
        <f>TEXT(Z118,"##.0")</f>
        <v>41.3</v>
      </c>
    </row>
    <row r="120" spans="19:32" x14ac:dyDescent="0.25">
      <c r="S120" s="101" t="s">
        <v>98</v>
      </c>
      <c r="T120" s="112"/>
      <c r="U120" s="112"/>
      <c r="V120" s="112">
        <v>84160</v>
      </c>
      <c r="W120" s="112">
        <v>84603</v>
      </c>
      <c r="X120" s="112">
        <v>85519</v>
      </c>
      <c r="Y120" s="112">
        <v>85458</v>
      </c>
      <c r="Z120" s="112">
        <v>89033</v>
      </c>
      <c r="AB120" s="109" t="str">
        <f>TEXT(Z120,"###,###")</f>
        <v>89,033</v>
      </c>
    </row>
    <row r="121" spans="19:32" x14ac:dyDescent="0.25">
      <c r="S121" s="101" t="s">
        <v>99</v>
      </c>
      <c r="T121" s="112"/>
      <c r="U121" s="112"/>
      <c r="V121" s="112">
        <v>6465</v>
      </c>
      <c r="W121" s="112">
        <v>6344</v>
      </c>
      <c r="X121" s="112">
        <v>6325</v>
      </c>
      <c r="Y121" s="112">
        <v>6314</v>
      </c>
      <c r="Z121" s="112">
        <v>6266</v>
      </c>
      <c r="AB121" s="109" t="str">
        <f>TEXT(Z121,"###,###")</f>
        <v>6,266</v>
      </c>
    </row>
    <row r="122" spans="19:32" x14ac:dyDescent="0.25">
      <c r="S122" s="101" t="s">
        <v>100</v>
      </c>
      <c r="T122" s="112"/>
      <c r="U122" s="112"/>
      <c r="V122" s="112">
        <v>6329</v>
      </c>
      <c r="W122" s="112">
        <v>6481</v>
      </c>
      <c r="X122" s="112">
        <v>6487</v>
      </c>
      <c r="Y122" s="112">
        <v>6988</v>
      </c>
      <c r="Z122" s="112">
        <v>7391</v>
      </c>
      <c r="AB122" s="109" t="str">
        <f>TEXT(Z122,"###,###")</f>
        <v>7,391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90489</v>
      </c>
      <c r="W124" s="112">
        <v>91084</v>
      </c>
      <c r="X124" s="112">
        <v>92006</v>
      </c>
      <c r="Y124" s="112">
        <v>92446</v>
      </c>
      <c r="Z124" s="112">
        <v>96424</v>
      </c>
      <c r="AB124" s="109" t="str">
        <f>TEXT(Z124,"###,###")</f>
        <v>96,424</v>
      </c>
      <c r="AD124" s="127">
        <f>Z124/$Z$7*100</f>
        <v>93.896311299809142</v>
      </c>
    </row>
    <row r="125" spans="19:32" x14ac:dyDescent="0.25">
      <c r="S125" s="101" t="s">
        <v>102</v>
      </c>
      <c r="T125" s="112"/>
      <c r="U125" s="112"/>
      <c r="V125" s="112">
        <v>12794</v>
      </c>
      <c r="W125" s="112">
        <v>12825</v>
      </c>
      <c r="X125" s="112">
        <v>12812</v>
      </c>
      <c r="Y125" s="112">
        <v>13302</v>
      </c>
      <c r="Z125" s="112">
        <v>13657</v>
      </c>
      <c r="AB125" s="109" t="str">
        <f>TEXT(Z125,"###,###")</f>
        <v>13,657</v>
      </c>
      <c r="AD125" s="127">
        <f>Z125/$Z$7*100</f>
        <v>13.298991158025942</v>
      </c>
    </row>
    <row r="127" spans="19:32" x14ac:dyDescent="0.25">
      <c r="S127" s="101" t="s">
        <v>103</v>
      </c>
      <c r="T127" s="112"/>
      <c r="U127" s="112"/>
      <c r="V127" s="112">
        <v>49322</v>
      </c>
      <c r="W127" s="112">
        <v>49269</v>
      </c>
      <c r="X127" s="112">
        <v>49706</v>
      </c>
      <c r="Y127" s="112">
        <v>49754</v>
      </c>
      <c r="Z127" s="112">
        <v>51471</v>
      </c>
      <c r="AB127" s="109" t="str">
        <f>TEXT(Z127,"###,###")</f>
        <v>51,471</v>
      </c>
      <c r="AD127" s="127">
        <f>Z127/$Z$7*100</f>
        <v>50.12172321115569</v>
      </c>
    </row>
    <row r="128" spans="19:32" x14ac:dyDescent="0.25">
      <c r="S128" s="101" t="s">
        <v>104</v>
      </c>
      <c r="T128" s="112"/>
      <c r="U128" s="112"/>
      <c r="V128" s="112">
        <v>47634</v>
      </c>
      <c r="W128" s="112">
        <v>48156</v>
      </c>
      <c r="X128" s="112">
        <v>48629</v>
      </c>
      <c r="Y128" s="112">
        <v>48853</v>
      </c>
      <c r="Z128" s="112">
        <v>51077</v>
      </c>
      <c r="AB128" s="109" t="str">
        <f>TEXT(Z128,"###,###")</f>
        <v>51,077</v>
      </c>
      <c r="AD128" s="127">
        <f>Z128/$Z$7*100</f>
        <v>49.738051649592954</v>
      </c>
    </row>
    <row r="130" spans="19:20" x14ac:dyDescent="0.25">
      <c r="S130" s="101" t="s">
        <v>278</v>
      </c>
      <c r="T130" s="127">
        <v>86.699061270595564</v>
      </c>
    </row>
    <row r="131" spans="19:20" x14ac:dyDescent="0.25">
      <c r="S131" s="101" t="s">
        <v>279</v>
      </c>
      <c r="T131" s="127">
        <v>6.1017411288123711</v>
      </c>
    </row>
    <row r="132" spans="19:20" x14ac:dyDescent="0.25">
      <c r="S132" s="101" t="s">
        <v>280</v>
      </c>
      <c r="T132" s="127">
        <v>7.1972500292135715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1C93F8E-1A83-45C2-B349-31AC75B625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0FE19AA-C200-400C-965B-E77420AA2E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EFE29CC-80D0-4208-8BD2-3C85C6B2C23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E4C74A5-2D81-4FFD-8C65-0817FC5A5E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F5AC7-A3D6-47A8-B2FA-94C046052972}">
  <sheetPr codeName="Sheet7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119</v>
      </c>
      <c r="T1" s="99"/>
      <c r="U1" s="99"/>
      <c r="V1" s="99"/>
      <c r="W1" s="99"/>
      <c r="X1" s="99"/>
      <c r="Y1" s="100" t="s">
        <v>214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119</v>
      </c>
      <c r="Y3" s="105" t="s">
        <v>214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9.14 Carpentaria,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1579</v>
      </c>
      <c r="W4" s="108">
        <v>1543</v>
      </c>
      <c r="X4" s="108">
        <v>1724</v>
      </c>
      <c r="Y4" s="108">
        <v>1797</v>
      </c>
      <c r="Z4" s="108">
        <v>1888</v>
      </c>
      <c r="AB4" s="109" t="str">
        <f>TEXT(Z4,"###,###")</f>
        <v>1,888</v>
      </c>
      <c r="AD4" s="110">
        <f>Z4/Y4-1</f>
        <v>5.0639955481357912E-2</v>
      </c>
      <c r="AF4" s="110">
        <f>Z4/V4-1</f>
        <v>0.19569347688410388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888</v>
      </c>
      <c r="W5" s="108">
        <v>834</v>
      </c>
      <c r="X5" s="108">
        <v>945</v>
      </c>
      <c r="Y5" s="108">
        <v>993</v>
      </c>
      <c r="Z5" s="108">
        <v>1058</v>
      </c>
      <c r="AB5" s="109" t="str">
        <f>TEXT(Z5,"###,###")</f>
        <v>1,058</v>
      </c>
      <c r="AD5" s="110">
        <f t="shared" ref="AD5:AD9" si="0">Z5/Y5-1</f>
        <v>6.545820745216524E-2</v>
      </c>
      <c r="AF5" s="110">
        <f t="shared" ref="AF5:AF9" si="1">Z5/V5-1</f>
        <v>0.19144144144144137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689</v>
      </c>
      <c r="W6" s="108">
        <v>705</v>
      </c>
      <c r="X6" s="108">
        <v>782</v>
      </c>
      <c r="Y6" s="108">
        <v>800</v>
      </c>
      <c r="Z6" s="108">
        <v>826</v>
      </c>
      <c r="AB6" s="109" t="str">
        <f>TEXT(Z6,"###,###")</f>
        <v>826</v>
      </c>
      <c r="AD6" s="110">
        <f t="shared" si="0"/>
        <v>3.2499999999999973E-2</v>
      </c>
      <c r="AF6" s="110">
        <f t="shared" si="1"/>
        <v>0.19883889695210444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1106</v>
      </c>
      <c r="W7" s="108">
        <v>1016</v>
      </c>
      <c r="X7" s="108">
        <v>1177</v>
      </c>
      <c r="Y7" s="108">
        <v>1160</v>
      </c>
      <c r="Z7" s="108">
        <v>1178</v>
      </c>
      <c r="AB7" s="109" t="str">
        <f>TEXT(Z7,"###,###")</f>
        <v>1,178</v>
      </c>
      <c r="AD7" s="110">
        <f t="shared" si="0"/>
        <v>1.551724137931032E-2</v>
      </c>
      <c r="AF7" s="110">
        <f t="shared" si="1"/>
        <v>6.509945750452073E-2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1,888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1,178</v>
      </c>
      <c r="P8" s="67"/>
      <c r="S8" s="107" t="s">
        <v>83</v>
      </c>
      <c r="T8" s="108"/>
      <c r="U8" s="108"/>
      <c r="V8" s="108">
        <v>43048.1</v>
      </c>
      <c r="W8" s="108">
        <v>41452.01</v>
      </c>
      <c r="X8" s="108">
        <v>39836.79</v>
      </c>
      <c r="Y8" s="108">
        <v>44534.46</v>
      </c>
      <c r="Z8" s="108">
        <v>44858.5</v>
      </c>
      <c r="AB8" s="109" t="str">
        <f>TEXT(Z8,"$###,###")</f>
        <v>$44,859</v>
      </c>
      <c r="AD8" s="110">
        <f t="shared" si="0"/>
        <v>7.2761632228166562E-3</v>
      </c>
      <c r="AF8" s="110">
        <f t="shared" si="1"/>
        <v>4.2055282346956213E-2</v>
      </c>
    </row>
    <row r="9" spans="1:32" x14ac:dyDescent="0.25">
      <c r="A9" s="30" t="s">
        <v>14</v>
      </c>
      <c r="B9" s="71"/>
      <c r="C9" s="72"/>
      <c r="D9" s="73">
        <f>AD104</f>
        <v>68.644067796610159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57.130730050933785</v>
      </c>
      <c r="P9" s="74" t="s">
        <v>84</v>
      </c>
      <c r="S9" s="107" t="s">
        <v>7</v>
      </c>
      <c r="T9" s="108"/>
      <c r="U9" s="108"/>
      <c r="V9" s="108">
        <v>54941381</v>
      </c>
      <c r="W9" s="108">
        <v>53820260</v>
      </c>
      <c r="X9" s="108">
        <v>61661696</v>
      </c>
      <c r="Y9" s="108">
        <v>64667456</v>
      </c>
      <c r="Z9" s="108">
        <v>64933315</v>
      </c>
      <c r="AB9" s="109" t="str">
        <f>TEXT(Z9/1000000,"$#,###.0")&amp;" mil"</f>
        <v>$64.9 mil</v>
      </c>
      <c r="AD9" s="110">
        <f t="shared" si="0"/>
        <v>4.111171467762631E-3</v>
      </c>
      <c r="AF9" s="110">
        <f t="shared" si="1"/>
        <v>0.18186535937274684</v>
      </c>
    </row>
    <row r="10" spans="1:32" x14ac:dyDescent="0.25">
      <c r="A10" s="30" t="s">
        <v>17</v>
      </c>
      <c r="B10" s="71"/>
      <c r="C10" s="72"/>
      <c r="D10" s="73">
        <f>AD105</f>
        <v>22.987288135593221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42.359932088285227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84.804753820033952</v>
      </c>
      <c r="P11" s="74" t="s">
        <v>84</v>
      </c>
      <c r="S11" s="107" t="s">
        <v>29</v>
      </c>
      <c r="T11" s="112"/>
      <c r="U11" s="112"/>
      <c r="V11" s="112">
        <v>1414</v>
      </c>
      <c r="W11" s="112">
        <v>1402</v>
      </c>
      <c r="X11" s="112">
        <v>1534</v>
      </c>
      <c r="Y11" s="112">
        <v>1610</v>
      </c>
      <c r="Z11" s="112">
        <v>1703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6.5365025466893041</v>
      </c>
      <c r="P12" s="74" t="s">
        <v>84</v>
      </c>
      <c r="S12" s="107" t="s">
        <v>30</v>
      </c>
      <c r="T12" s="112"/>
      <c r="U12" s="112"/>
      <c r="V12" s="112">
        <v>163</v>
      </c>
      <c r="W12" s="112">
        <v>142</v>
      </c>
      <c r="X12" s="112">
        <v>194</v>
      </c>
      <c r="Y12" s="112">
        <v>187</v>
      </c>
      <c r="Z12" s="112">
        <v>184</v>
      </c>
    </row>
    <row r="13" spans="1:32" ht="15" customHeight="1" x14ac:dyDescent="0.25">
      <c r="A13" s="30" t="s">
        <v>19</v>
      </c>
      <c r="B13" s="72"/>
      <c r="C13" s="72"/>
      <c r="D13" s="73">
        <f>AD108</f>
        <v>12.447033898305085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8.998302207130731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20.021186440677965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42.0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37.394067796610173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24.237288135593221</v>
      </c>
      <c r="P15" s="74" t="s">
        <v>84</v>
      </c>
      <c r="S15" s="115" t="s">
        <v>60</v>
      </c>
      <c r="T15" s="115"/>
      <c r="U15" s="116"/>
      <c r="V15" s="116">
        <v>244</v>
      </c>
      <c r="W15" s="116">
        <v>204</v>
      </c>
      <c r="X15" s="116">
        <v>262</v>
      </c>
      <c r="Y15" s="112">
        <v>292</v>
      </c>
      <c r="Z15" s="112">
        <v>344</v>
      </c>
      <c r="AB15" s="117">
        <f t="shared" ref="AB15:AB34" si="2">IF(Z15="np",0,Z15/$Z$34)</f>
        <v>0.18210693488618315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21.557203389830509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75.762711864406782</v>
      </c>
      <c r="P16" s="37" t="s">
        <v>84</v>
      </c>
      <c r="S16" s="115" t="s">
        <v>61</v>
      </c>
      <c r="T16" s="115"/>
      <c r="U16" s="116"/>
      <c r="V16" s="116">
        <v>14</v>
      </c>
      <c r="W16" s="116">
        <v>21</v>
      </c>
      <c r="X16" s="116">
        <v>21</v>
      </c>
      <c r="Y16" s="112">
        <v>19</v>
      </c>
      <c r="Z16" s="112">
        <v>21</v>
      </c>
      <c r="AB16" s="117">
        <f t="shared" si="2"/>
        <v>1.1116993118051879E-2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47</v>
      </c>
      <c r="W17" s="116">
        <v>31</v>
      </c>
      <c r="X17" s="116">
        <v>44</v>
      </c>
      <c r="Y17" s="112">
        <v>38</v>
      </c>
      <c r="Z17" s="112">
        <v>22</v>
      </c>
      <c r="AB17" s="117">
        <f t="shared" si="2"/>
        <v>1.1646373742721016E-2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9</v>
      </c>
      <c r="W18" s="116">
        <v>4</v>
      </c>
      <c r="X18" s="116">
        <v>10</v>
      </c>
      <c r="Y18" s="112">
        <v>12</v>
      </c>
      <c r="Z18" s="112">
        <v>13</v>
      </c>
      <c r="AB18" s="117">
        <f t="shared" si="2"/>
        <v>6.8819481206987823E-3</v>
      </c>
    </row>
    <row r="19" spans="1:28" x14ac:dyDescent="0.25">
      <c r="A19" s="63" t="str">
        <f>$S$1&amp;" ("&amp;$V$2&amp;" to "&amp;$Z$2&amp;")"</f>
        <v>Carpentaria (2017-18 to 2021-22)</v>
      </c>
      <c r="B19" s="63"/>
      <c r="C19" s="63"/>
      <c r="D19" s="63"/>
      <c r="E19" s="63"/>
      <c r="F19" s="63"/>
      <c r="G19" s="63" t="str">
        <f>$S$1&amp;" ("&amp;$V$2&amp;" to "&amp;$Z$2&amp;")"</f>
        <v>Carpentaria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136</v>
      </c>
      <c r="W19" s="116">
        <v>118</v>
      </c>
      <c r="X19" s="116">
        <v>138</v>
      </c>
      <c r="Y19" s="112">
        <v>138</v>
      </c>
      <c r="Z19" s="112">
        <v>139</v>
      </c>
      <c r="AB19" s="117">
        <f t="shared" si="2"/>
        <v>7.358390682901006E-2</v>
      </c>
    </row>
    <row r="20" spans="1:28" x14ac:dyDescent="0.25">
      <c r="S20" s="115" t="s">
        <v>65</v>
      </c>
      <c r="T20" s="115"/>
      <c r="U20" s="116"/>
      <c r="V20" s="116">
        <v>6</v>
      </c>
      <c r="W20" s="116">
        <v>10</v>
      </c>
      <c r="X20" s="116">
        <v>13</v>
      </c>
      <c r="Y20" s="112">
        <v>28</v>
      </c>
      <c r="Z20" s="112">
        <v>22</v>
      </c>
      <c r="AB20" s="117">
        <f t="shared" si="2"/>
        <v>1.1646373742721016E-2</v>
      </c>
    </row>
    <row r="21" spans="1:28" x14ac:dyDescent="0.25">
      <c r="S21" s="115" t="s">
        <v>66</v>
      </c>
      <c r="T21" s="115"/>
      <c r="U21" s="116"/>
      <c r="V21" s="116">
        <v>120</v>
      </c>
      <c r="W21" s="116">
        <v>83</v>
      </c>
      <c r="X21" s="116">
        <v>76</v>
      </c>
      <c r="Y21" s="112">
        <v>105</v>
      </c>
      <c r="Z21" s="112">
        <v>103</v>
      </c>
      <c r="AB21" s="117">
        <f t="shared" si="2"/>
        <v>5.4526204340921119E-2</v>
      </c>
    </row>
    <row r="22" spans="1:28" x14ac:dyDescent="0.25">
      <c r="S22" s="115" t="s">
        <v>67</v>
      </c>
      <c r="T22" s="115"/>
      <c r="U22" s="116"/>
      <c r="V22" s="116">
        <v>103</v>
      </c>
      <c r="W22" s="116">
        <v>92</v>
      </c>
      <c r="X22" s="116">
        <v>79</v>
      </c>
      <c r="Y22" s="112">
        <v>76</v>
      </c>
      <c r="Z22" s="112">
        <v>89</v>
      </c>
      <c r="AB22" s="117">
        <f t="shared" si="2"/>
        <v>4.7114875595553204E-2</v>
      </c>
    </row>
    <row r="23" spans="1:28" x14ac:dyDescent="0.25">
      <c r="S23" s="115" t="s">
        <v>68</v>
      </c>
      <c r="T23" s="115"/>
      <c r="U23" s="116"/>
      <c r="V23" s="116">
        <v>51</v>
      </c>
      <c r="W23" s="116">
        <v>78</v>
      </c>
      <c r="X23" s="116">
        <v>78</v>
      </c>
      <c r="Y23" s="112">
        <v>83</v>
      </c>
      <c r="Z23" s="112">
        <v>72</v>
      </c>
      <c r="AB23" s="117">
        <f t="shared" si="2"/>
        <v>3.8115404976177873E-2</v>
      </c>
    </row>
    <row r="24" spans="1:28" x14ac:dyDescent="0.25">
      <c r="S24" s="115" t="s">
        <v>69</v>
      </c>
      <c r="T24" s="115"/>
      <c r="U24" s="116"/>
      <c r="V24" s="116">
        <v>6</v>
      </c>
      <c r="W24" s="116">
        <v>6</v>
      </c>
      <c r="X24" s="116">
        <v>5</v>
      </c>
      <c r="Y24" s="112">
        <v>4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14</v>
      </c>
      <c r="W25" s="116">
        <v>57</v>
      </c>
      <c r="X25" s="116">
        <v>69</v>
      </c>
      <c r="Y25" s="112">
        <v>72</v>
      </c>
      <c r="Z25" s="112">
        <v>79</v>
      </c>
      <c r="AB25" s="117">
        <f t="shared" si="2"/>
        <v>4.1821069348861831E-2</v>
      </c>
    </row>
    <row r="26" spans="1:28" x14ac:dyDescent="0.25">
      <c r="S26" s="115" t="s">
        <v>71</v>
      </c>
      <c r="T26" s="115"/>
      <c r="U26" s="116"/>
      <c r="V26" s="116">
        <v>50</v>
      </c>
      <c r="W26" s="116">
        <v>42</v>
      </c>
      <c r="X26" s="116">
        <v>40</v>
      </c>
      <c r="Y26" s="112">
        <v>39</v>
      </c>
      <c r="Z26" s="112">
        <v>53</v>
      </c>
      <c r="AB26" s="117">
        <f t="shared" si="2"/>
        <v>2.8057173107464268E-2</v>
      </c>
    </row>
    <row r="27" spans="1:28" x14ac:dyDescent="0.25">
      <c r="S27" s="115" t="s">
        <v>72</v>
      </c>
      <c r="T27" s="115"/>
      <c r="U27" s="116"/>
      <c r="V27" s="116">
        <v>40</v>
      </c>
      <c r="W27" s="116">
        <v>39</v>
      </c>
      <c r="X27" s="116">
        <v>42</v>
      </c>
      <c r="Y27" s="112">
        <v>49</v>
      </c>
      <c r="Z27" s="112">
        <v>80</v>
      </c>
      <c r="AB27" s="117">
        <f t="shared" si="2"/>
        <v>4.2350449973530969E-2</v>
      </c>
    </row>
    <row r="28" spans="1:28" x14ac:dyDescent="0.25">
      <c r="S28" s="115" t="s">
        <v>73</v>
      </c>
      <c r="T28" s="115"/>
      <c r="U28" s="116"/>
      <c r="V28" s="116">
        <v>73</v>
      </c>
      <c r="W28" s="116">
        <v>80</v>
      </c>
      <c r="X28" s="116">
        <v>98</v>
      </c>
      <c r="Y28" s="112">
        <v>143</v>
      </c>
      <c r="Z28" s="112">
        <v>153</v>
      </c>
      <c r="AB28" s="117">
        <f t="shared" si="2"/>
        <v>8.0995235574377974E-2</v>
      </c>
    </row>
    <row r="29" spans="1:28" x14ac:dyDescent="0.25">
      <c r="S29" s="115" t="s">
        <v>74</v>
      </c>
      <c r="T29" s="115"/>
      <c r="U29" s="116"/>
      <c r="V29" s="116">
        <v>190</v>
      </c>
      <c r="W29" s="116">
        <v>175</v>
      </c>
      <c r="X29" s="116">
        <v>202</v>
      </c>
      <c r="Y29" s="112">
        <v>179</v>
      </c>
      <c r="Z29" s="112">
        <v>162</v>
      </c>
      <c r="AB29" s="117">
        <f t="shared" si="2"/>
        <v>8.5759661196400216E-2</v>
      </c>
    </row>
    <row r="30" spans="1:28" x14ac:dyDescent="0.25">
      <c r="S30" s="115" t="s">
        <v>75</v>
      </c>
      <c r="T30" s="115"/>
      <c r="U30" s="116"/>
      <c r="V30" s="116">
        <v>127</v>
      </c>
      <c r="W30" s="116">
        <v>124</v>
      </c>
      <c r="X30" s="116">
        <v>113</v>
      </c>
      <c r="Y30" s="112">
        <v>124</v>
      </c>
      <c r="Z30" s="112">
        <v>115</v>
      </c>
      <c r="AB30" s="117">
        <f t="shared" si="2"/>
        <v>6.0878771836950771E-2</v>
      </c>
    </row>
    <row r="31" spans="1:28" x14ac:dyDescent="0.25">
      <c r="S31" s="115" t="s">
        <v>76</v>
      </c>
      <c r="T31" s="115"/>
      <c r="U31" s="116"/>
      <c r="V31" s="116">
        <v>178</v>
      </c>
      <c r="W31" s="116">
        <v>176</v>
      </c>
      <c r="X31" s="116">
        <v>177</v>
      </c>
      <c r="Y31" s="112">
        <v>177</v>
      </c>
      <c r="Z31" s="112">
        <v>176</v>
      </c>
      <c r="AB31" s="117">
        <f t="shared" si="2"/>
        <v>9.3170989941768131E-2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7</v>
      </c>
      <c r="W32" s="116">
        <v>0</v>
      </c>
      <c r="X32" s="116">
        <v>5</v>
      </c>
      <c r="Y32" s="112">
        <v>1</v>
      </c>
      <c r="Z32" s="112">
        <v>5</v>
      </c>
      <c r="AB32" s="117">
        <f t="shared" si="2"/>
        <v>2.6469031233456856E-3</v>
      </c>
    </row>
    <row r="33" spans="19:32" x14ac:dyDescent="0.25">
      <c r="S33" s="115" t="s">
        <v>78</v>
      </c>
      <c r="T33" s="115"/>
      <c r="U33" s="116"/>
      <c r="V33" s="116">
        <v>46</v>
      </c>
      <c r="W33" s="116">
        <v>129</v>
      </c>
      <c r="X33" s="116">
        <v>137</v>
      </c>
      <c r="Y33" s="112">
        <v>124</v>
      </c>
      <c r="Z33" s="112">
        <v>152</v>
      </c>
      <c r="AB33" s="117">
        <f t="shared" si="2"/>
        <v>8.0465854949708843E-2</v>
      </c>
    </row>
    <row r="34" spans="19:32" x14ac:dyDescent="0.25">
      <c r="S34" s="118" t="s">
        <v>53</v>
      </c>
      <c r="T34" s="118"/>
      <c r="U34" s="119"/>
      <c r="V34" s="119">
        <v>1577</v>
      </c>
      <c r="W34" s="119">
        <v>1541</v>
      </c>
      <c r="X34" s="119">
        <v>1723</v>
      </c>
      <c r="Y34" s="120">
        <v>1797</v>
      </c>
      <c r="Z34" s="120">
        <v>1889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928</v>
      </c>
      <c r="W37" s="112">
        <v>822</v>
      </c>
      <c r="X37" s="112">
        <v>955</v>
      </c>
      <c r="Y37" s="112">
        <v>933</v>
      </c>
      <c r="Z37" s="112">
        <v>894</v>
      </c>
      <c r="AB37" s="132">
        <f>Z37/Z40*100</f>
        <v>75.762711864406782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174</v>
      </c>
      <c r="W38" s="112">
        <v>191</v>
      </c>
      <c r="X38" s="112">
        <v>221</v>
      </c>
      <c r="Y38" s="112">
        <v>230</v>
      </c>
      <c r="Z38" s="112">
        <v>286</v>
      </c>
      <c r="AB38" s="132">
        <f>Z38/Z40*100</f>
        <v>24.237288135593221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1102</v>
      </c>
      <c r="W40" s="112">
        <v>1013</v>
      </c>
      <c r="X40" s="112">
        <v>1176</v>
      </c>
      <c r="Y40" s="112">
        <v>1163</v>
      </c>
      <c r="Z40" s="112">
        <v>1180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12</v>
      </c>
      <c r="W45" s="112">
        <v>9</v>
      </c>
      <c r="X45" s="112">
        <v>15</v>
      </c>
      <c r="Y45" s="112">
        <v>15</v>
      </c>
      <c r="Z45" s="112">
        <v>12</v>
      </c>
    </row>
    <row r="46" spans="19:32" x14ac:dyDescent="0.25">
      <c r="S46" s="115" t="s">
        <v>38</v>
      </c>
      <c r="T46" s="115"/>
      <c r="U46" s="112"/>
      <c r="V46" s="112">
        <v>51</v>
      </c>
      <c r="W46" s="112">
        <v>42</v>
      </c>
      <c r="X46" s="112">
        <v>46</v>
      </c>
      <c r="Y46" s="112">
        <v>79</v>
      </c>
      <c r="Z46" s="112">
        <v>62</v>
      </c>
    </row>
    <row r="47" spans="19:32" x14ac:dyDescent="0.25">
      <c r="S47" s="115" t="s">
        <v>39</v>
      </c>
      <c r="T47" s="115"/>
      <c r="U47" s="112"/>
      <c r="V47" s="112">
        <v>63</v>
      </c>
      <c r="W47" s="112">
        <v>51</v>
      </c>
      <c r="X47" s="112">
        <v>78</v>
      </c>
      <c r="Y47" s="112">
        <v>77</v>
      </c>
      <c r="Z47" s="112">
        <v>89</v>
      </c>
    </row>
    <row r="48" spans="19:32" x14ac:dyDescent="0.25">
      <c r="S48" s="115" t="s">
        <v>40</v>
      </c>
      <c r="T48" s="115"/>
      <c r="U48" s="112"/>
      <c r="V48" s="112">
        <v>118</v>
      </c>
      <c r="W48" s="112">
        <v>119</v>
      </c>
      <c r="X48" s="112">
        <v>112</v>
      </c>
      <c r="Y48" s="112">
        <v>93</v>
      </c>
      <c r="Z48" s="112">
        <v>100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105</v>
      </c>
      <c r="W49" s="112">
        <v>94</v>
      </c>
      <c r="X49" s="112">
        <v>106</v>
      </c>
      <c r="Y49" s="112">
        <v>118</v>
      </c>
      <c r="Z49" s="112">
        <v>111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Carpentaria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76</v>
      </c>
      <c r="W50" s="112">
        <v>84</v>
      </c>
      <c r="X50" s="112">
        <v>74</v>
      </c>
      <c r="Y50" s="112">
        <v>90</v>
      </c>
      <c r="Z50" s="112">
        <v>135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81</v>
      </c>
      <c r="W51" s="112">
        <v>81</v>
      </c>
      <c r="X51" s="112">
        <v>113</v>
      </c>
      <c r="Y51" s="112">
        <v>100</v>
      </c>
      <c r="Z51" s="112">
        <v>108</v>
      </c>
    </row>
    <row r="52" spans="1:26" ht="15" customHeight="1" x14ac:dyDescent="0.25">
      <c r="S52" s="115" t="s">
        <v>44</v>
      </c>
      <c r="T52" s="115"/>
      <c r="U52" s="112"/>
      <c r="V52" s="112">
        <v>99</v>
      </c>
      <c r="W52" s="112">
        <v>80</v>
      </c>
      <c r="X52" s="112">
        <v>86</v>
      </c>
      <c r="Y52" s="112">
        <v>91</v>
      </c>
      <c r="Z52" s="112">
        <v>85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78</v>
      </c>
      <c r="W53" s="112">
        <v>85</v>
      </c>
      <c r="X53" s="112">
        <v>98</v>
      </c>
      <c r="Y53" s="112">
        <v>113</v>
      </c>
      <c r="Z53" s="112">
        <v>122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83</v>
      </c>
      <c r="W54" s="112">
        <v>93</v>
      </c>
      <c r="X54" s="112">
        <v>80</v>
      </c>
      <c r="Y54" s="112">
        <v>77</v>
      </c>
      <c r="Z54" s="112">
        <v>77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70</v>
      </c>
      <c r="W55" s="112">
        <v>64</v>
      </c>
      <c r="X55" s="112">
        <v>79</v>
      </c>
      <c r="Y55" s="112">
        <v>91</v>
      </c>
      <c r="Z55" s="112">
        <v>88</v>
      </c>
    </row>
    <row r="56" spans="1:26" ht="15" customHeight="1" x14ac:dyDescent="0.25">
      <c r="S56" s="115" t="s">
        <v>48</v>
      </c>
      <c r="T56" s="115"/>
      <c r="U56" s="112"/>
      <c r="V56" s="112">
        <v>24</v>
      </c>
      <c r="W56" s="112">
        <v>27</v>
      </c>
      <c r="X56" s="112">
        <v>22</v>
      </c>
      <c r="Y56" s="112">
        <v>24</v>
      </c>
      <c r="Z56" s="112">
        <v>36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22</v>
      </c>
      <c r="W57" s="112">
        <v>16</v>
      </c>
      <c r="X57" s="112">
        <v>22</v>
      </c>
      <c r="Y57" s="112">
        <v>16</v>
      </c>
      <c r="Z57" s="112">
        <v>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</v>
      </c>
      <c r="W58" s="112">
        <v>4</v>
      </c>
      <c r="X58" s="112">
        <v>7</v>
      </c>
      <c r="Y58" s="112">
        <v>9</v>
      </c>
      <c r="Z58" s="112">
        <v>16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891</v>
      </c>
      <c r="W61" s="112">
        <v>832</v>
      </c>
      <c r="X61" s="112">
        <v>942</v>
      </c>
      <c r="Y61" s="112">
        <v>993</v>
      </c>
      <c r="Z61" s="112">
        <v>1058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1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</v>
      </c>
      <c r="W64" s="112">
        <v>11</v>
      </c>
      <c r="X64" s="112">
        <v>8</v>
      </c>
      <c r="Y64" s="112">
        <v>7</v>
      </c>
      <c r="Z64" s="112">
        <v>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Carpentaria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37</v>
      </c>
      <c r="W65" s="112">
        <v>27</v>
      </c>
      <c r="X65" s="112">
        <v>52</v>
      </c>
      <c r="Y65" s="112">
        <v>64</v>
      </c>
      <c r="Z65" s="112">
        <v>43</v>
      </c>
    </row>
    <row r="66" spans="1:26" x14ac:dyDescent="0.25">
      <c r="S66" s="115" t="s">
        <v>39</v>
      </c>
      <c r="T66" s="115"/>
      <c r="U66" s="112"/>
      <c r="V66" s="112">
        <v>74</v>
      </c>
      <c r="W66" s="112">
        <v>66</v>
      </c>
      <c r="X66" s="112">
        <v>73</v>
      </c>
      <c r="Y66" s="112">
        <v>76</v>
      </c>
      <c r="Z66" s="112">
        <v>89</v>
      </c>
    </row>
    <row r="67" spans="1:26" x14ac:dyDescent="0.25">
      <c r="S67" s="115" t="s">
        <v>40</v>
      </c>
      <c r="T67" s="115"/>
      <c r="U67" s="112"/>
      <c r="V67" s="112">
        <v>100</v>
      </c>
      <c r="W67" s="112">
        <v>101</v>
      </c>
      <c r="X67" s="112">
        <v>102</v>
      </c>
      <c r="Y67" s="112">
        <v>106</v>
      </c>
      <c r="Z67" s="112">
        <v>87</v>
      </c>
    </row>
    <row r="68" spans="1:26" x14ac:dyDescent="0.25">
      <c r="S68" s="115" t="s">
        <v>41</v>
      </c>
      <c r="T68" s="115"/>
      <c r="U68" s="112"/>
      <c r="V68" s="112">
        <v>85</v>
      </c>
      <c r="W68" s="112">
        <v>76</v>
      </c>
      <c r="X68" s="112">
        <v>88</v>
      </c>
      <c r="Y68" s="112">
        <v>85</v>
      </c>
      <c r="Z68" s="112">
        <v>102</v>
      </c>
    </row>
    <row r="69" spans="1:26" x14ac:dyDescent="0.25">
      <c r="S69" s="115" t="s">
        <v>42</v>
      </c>
      <c r="T69" s="115"/>
      <c r="U69" s="112"/>
      <c r="V69" s="112">
        <v>58</v>
      </c>
      <c r="W69" s="112">
        <v>59</v>
      </c>
      <c r="X69" s="112">
        <v>82</v>
      </c>
      <c r="Y69" s="112">
        <v>67</v>
      </c>
      <c r="Z69" s="112">
        <v>77</v>
      </c>
    </row>
    <row r="70" spans="1:26" x14ac:dyDescent="0.25">
      <c r="S70" s="115" t="s">
        <v>43</v>
      </c>
      <c r="T70" s="115"/>
      <c r="U70" s="112"/>
      <c r="V70" s="112">
        <v>66</v>
      </c>
      <c r="W70" s="112">
        <v>76</v>
      </c>
      <c r="X70" s="112">
        <v>68</v>
      </c>
      <c r="Y70" s="112">
        <v>80</v>
      </c>
      <c r="Z70" s="112">
        <v>80</v>
      </c>
    </row>
    <row r="71" spans="1:26" x14ac:dyDescent="0.25">
      <c r="S71" s="115" t="s">
        <v>44</v>
      </c>
      <c r="T71" s="115"/>
      <c r="U71" s="112"/>
      <c r="V71" s="112">
        <v>62</v>
      </c>
      <c r="W71" s="112">
        <v>67</v>
      </c>
      <c r="X71" s="112">
        <v>78</v>
      </c>
      <c r="Y71" s="112">
        <v>70</v>
      </c>
      <c r="Z71" s="112">
        <v>78</v>
      </c>
    </row>
    <row r="72" spans="1:26" x14ac:dyDescent="0.25">
      <c r="S72" s="115" t="s">
        <v>45</v>
      </c>
      <c r="T72" s="115"/>
      <c r="U72" s="112"/>
      <c r="V72" s="112">
        <v>64</v>
      </c>
      <c r="W72" s="112">
        <v>59</v>
      </c>
      <c r="X72" s="112">
        <v>65</v>
      </c>
      <c r="Y72" s="112">
        <v>73</v>
      </c>
      <c r="Z72" s="112">
        <v>85</v>
      </c>
    </row>
    <row r="73" spans="1:26" x14ac:dyDescent="0.25">
      <c r="S73" s="115" t="s">
        <v>46</v>
      </c>
      <c r="T73" s="115"/>
      <c r="U73" s="112"/>
      <c r="V73" s="112">
        <v>63</v>
      </c>
      <c r="W73" s="112">
        <v>81</v>
      </c>
      <c r="X73" s="112">
        <v>78</v>
      </c>
      <c r="Y73" s="112">
        <v>65</v>
      </c>
      <c r="Z73" s="112">
        <v>65</v>
      </c>
    </row>
    <row r="74" spans="1:26" x14ac:dyDescent="0.25">
      <c r="S74" s="115" t="s">
        <v>47</v>
      </c>
      <c r="T74" s="115"/>
      <c r="U74" s="112"/>
      <c r="V74" s="112">
        <v>35</v>
      </c>
      <c r="W74" s="112">
        <v>47</v>
      </c>
      <c r="X74" s="112">
        <v>58</v>
      </c>
      <c r="Y74" s="112">
        <v>72</v>
      </c>
      <c r="Z74" s="112">
        <v>61</v>
      </c>
    </row>
    <row r="75" spans="1:26" x14ac:dyDescent="0.25">
      <c r="S75" s="115" t="s">
        <v>48</v>
      </c>
      <c r="T75" s="115"/>
      <c r="U75" s="112"/>
      <c r="V75" s="112">
        <v>20</v>
      </c>
      <c r="W75" s="112">
        <v>17</v>
      </c>
      <c r="X75" s="112">
        <v>16</v>
      </c>
      <c r="Y75" s="112">
        <v>17</v>
      </c>
      <c r="Z75" s="112">
        <v>25</v>
      </c>
    </row>
    <row r="76" spans="1:26" x14ac:dyDescent="0.25">
      <c r="S76" s="115" t="s">
        <v>49</v>
      </c>
      <c r="T76" s="115"/>
      <c r="U76" s="112"/>
      <c r="V76" s="112">
        <v>8</v>
      </c>
      <c r="W76" s="112">
        <v>4</v>
      </c>
      <c r="X76" s="112">
        <v>9</v>
      </c>
      <c r="Y76" s="112">
        <v>14</v>
      </c>
      <c r="Z76" s="112">
        <v>16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2</v>
      </c>
      <c r="Z77" s="112">
        <v>5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1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686</v>
      </c>
      <c r="W80" s="112">
        <v>705</v>
      </c>
      <c r="X80" s="112">
        <v>784</v>
      </c>
      <c r="Y80" s="112">
        <v>800</v>
      </c>
      <c r="Z80" s="112">
        <v>829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Carpentaria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51</v>
      </c>
      <c r="W83" s="112">
        <v>40</v>
      </c>
      <c r="X83" s="112">
        <v>48</v>
      </c>
      <c r="Y83" s="112">
        <v>47</v>
      </c>
      <c r="Z83" s="112">
        <v>42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43</v>
      </c>
      <c r="W84" s="112">
        <v>53</v>
      </c>
      <c r="X84" s="112">
        <v>53</v>
      </c>
      <c r="Y84" s="112">
        <v>62</v>
      </c>
      <c r="Z84" s="112">
        <v>59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85</v>
      </c>
      <c r="W85" s="112">
        <v>77</v>
      </c>
      <c r="X85" s="112">
        <v>88</v>
      </c>
      <c r="Y85" s="112">
        <v>91</v>
      </c>
      <c r="Z85" s="112">
        <v>92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1,888</v>
      </c>
      <c r="D86" s="96">
        <f t="shared" ref="D86:D91" si="4">AD4</f>
        <v>5.0639955481357912E-2</v>
      </c>
      <c r="E86" s="97">
        <f t="shared" ref="E86:E91" si="5">AD4</f>
        <v>5.0639955481357912E-2</v>
      </c>
      <c r="F86" s="96">
        <f t="shared" ref="F86:F91" si="6">AF4</f>
        <v>0.19569347688410388</v>
      </c>
      <c r="G86" s="97">
        <f t="shared" ref="G86:G91" si="7">AF4</f>
        <v>0.19569347688410388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43</v>
      </c>
      <c r="W86" s="112">
        <v>26</v>
      </c>
      <c r="X86" s="112">
        <v>37</v>
      </c>
      <c r="Y86" s="112">
        <v>36</v>
      </c>
      <c r="Z86" s="112">
        <v>41</v>
      </c>
    </row>
    <row r="87" spans="1:30" ht="15" customHeight="1" x14ac:dyDescent="0.25">
      <c r="A87" s="98" t="s">
        <v>4</v>
      </c>
      <c r="B87" s="49"/>
      <c r="C87" s="57" t="str">
        <f t="shared" si="3"/>
        <v>1,058</v>
      </c>
      <c r="D87" s="96">
        <f t="shared" si="4"/>
        <v>6.545820745216524E-2</v>
      </c>
      <c r="E87" s="97">
        <f t="shared" si="5"/>
        <v>6.545820745216524E-2</v>
      </c>
      <c r="F87" s="96">
        <f t="shared" si="6"/>
        <v>0.19144144144144137</v>
      </c>
      <c r="G87" s="97">
        <f t="shared" si="7"/>
        <v>0.19144144144144137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11</v>
      </c>
      <c r="W87" s="112">
        <v>14</v>
      </c>
      <c r="X87" s="112">
        <v>7</v>
      </c>
      <c r="Y87" s="112">
        <v>11</v>
      </c>
      <c r="Z87" s="112">
        <v>7</v>
      </c>
    </row>
    <row r="88" spans="1:30" ht="15" customHeight="1" x14ac:dyDescent="0.25">
      <c r="A88" s="98" t="s">
        <v>5</v>
      </c>
      <c r="B88" s="49"/>
      <c r="C88" s="57" t="str">
        <f t="shared" si="3"/>
        <v>826</v>
      </c>
      <c r="D88" s="96">
        <f t="shared" si="4"/>
        <v>3.2499999999999973E-2</v>
      </c>
      <c r="E88" s="97">
        <f t="shared" si="5"/>
        <v>3.2499999999999973E-2</v>
      </c>
      <c r="F88" s="96">
        <f t="shared" si="6"/>
        <v>0.19883889695210444</v>
      </c>
      <c r="G88" s="97">
        <f t="shared" si="7"/>
        <v>0.19883889695210444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7</v>
      </c>
      <c r="W88" s="112">
        <v>10</v>
      </c>
      <c r="X88" s="112">
        <v>3</v>
      </c>
      <c r="Y88" s="112">
        <v>8</v>
      </c>
      <c r="Z88" s="112">
        <v>7</v>
      </c>
    </row>
    <row r="89" spans="1:30" ht="15" customHeight="1" x14ac:dyDescent="0.25">
      <c r="A89" s="49" t="s">
        <v>6</v>
      </c>
      <c r="B89" s="49"/>
      <c r="C89" s="57" t="str">
        <f t="shared" si="3"/>
        <v>1,178</v>
      </c>
      <c r="D89" s="96">
        <f t="shared" si="4"/>
        <v>1.551724137931032E-2</v>
      </c>
      <c r="E89" s="97">
        <f t="shared" si="5"/>
        <v>1.551724137931032E-2</v>
      </c>
      <c r="F89" s="96">
        <f t="shared" si="6"/>
        <v>6.509945750452073E-2</v>
      </c>
      <c r="G89" s="97">
        <f t="shared" si="7"/>
        <v>6.509945750452073E-2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80</v>
      </c>
      <c r="W89" s="112">
        <v>85</v>
      </c>
      <c r="X89" s="112">
        <v>101</v>
      </c>
      <c r="Y89" s="112">
        <v>110</v>
      </c>
      <c r="Z89" s="112">
        <v>102</v>
      </c>
    </row>
    <row r="90" spans="1:30" ht="15" customHeight="1" x14ac:dyDescent="0.25">
      <c r="A90" s="49" t="s">
        <v>96</v>
      </c>
      <c r="B90" s="49"/>
      <c r="C90" s="57" t="str">
        <f t="shared" si="3"/>
        <v>$44,859</v>
      </c>
      <c r="D90" s="96">
        <f t="shared" si="4"/>
        <v>7.2761632228166562E-3</v>
      </c>
      <c r="E90" s="97">
        <f t="shared" si="5"/>
        <v>7.2761632228166562E-3</v>
      </c>
      <c r="F90" s="96">
        <f t="shared" si="6"/>
        <v>4.2055282346956213E-2</v>
      </c>
      <c r="G90" s="97">
        <f t="shared" si="7"/>
        <v>4.2055282346956213E-2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169</v>
      </c>
      <c r="W90" s="112">
        <v>154</v>
      </c>
      <c r="X90" s="112">
        <v>163</v>
      </c>
      <c r="Y90" s="112">
        <v>178</v>
      </c>
      <c r="Z90" s="112">
        <v>189</v>
      </c>
    </row>
    <row r="91" spans="1:30" ht="15" customHeight="1" x14ac:dyDescent="0.25">
      <c r="A91" s="49" t="s">
        <v>7</v>
      </c>
      <c r="B91" s="49"/>
      <c r="C91" s="57" t="str">
        <f t="shared" si="3"/>
        <v>$64.9 mil</v>
      </c>
      <c r="D91" s="96">
        <f t="shared" si="4"/>
        <v>4.111171467762631E-3</v>
      </c>
      <c r="E91" s="97">
        <f t="shared" si="5"/>
        <v>4.111171467762631E-3</v>
      </c>
      <c r="F91" s="96">
        <f t="shared" si="6"/>
        <v>0.18186535937274684</v>
      </c>
      <c r="G91" s="97">
        <f t="shared" si="7"/>
        <v>0.18186535937274684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618</v>
      </c>
      <c r="W91" s="112">
        <v>567</v>
      </c>
      <c r="X91" s="112">
        <v>646</v>
      </c>
      <c r="Y91" s="112">
        <v>652</v>
      </c>
      <c r="Z91" s="112">
        <v>675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38</v>
      </c>
      <c r="W93" s="112">
        <v>38</v>
      </c>
      <c r="X93" s="112">
        <v>46</v>
      </c>
      <c r="Y93" s="112">
        <v>59</v>
      </c>
      <c r="Z93" s="112">
        <v>56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61</v>
      </c>
      <c r="W94" s="112">
        <v>55</v>
      </c>
      <c r="X94" s="112">
        <v>62</v>
      </c>
      <c r="Y94" s="112">
        <v>62</v>
      </c>
      <c r="Z94" s="112">
        <v>56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16</v>
      </c>
      <c r="W95" s="112">
        <v>6</v>
      </c>
      <c r="X95" s="112">
        <v>9</v>
      </c>
      <c r="Y95" s="112">
        <v>4</v>
      </c>
      <c r="Z95" s="112">
        <v>9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113</v>
      </c>
      <c r="W96" s="112">
        <v>122</v>
      </c>
      <c r="X96" s="112">
        <v>123</v>
      </c>
      <c r="Y96" s="112">
        <v>132</v>
      </c>
      <c r="Z96" s="112">
        <v>118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74</v>
      </c>
      <c r="W97" s="112">
        <v>71</v>
      </c>
      <c r="X97" s="112">
        <v>78</v>
      </c>
      <c r="Y97" s="112">
        <v>74</v>
      </c>
      <c r="Z97" s="112">
        <v>73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33</v>
      </c>
      <c r="W98" s="112">
        <v>21</v>
      </c>
      <c r="X98" s="112">
        <v>29</v>
      </c>
      <c r="Y98" s="112">
        <v>31</v>
      </c>
      <c r="Z98" s="112">
        <v>26</v>
      </c>
    </row>
    <row r="99" spans="1:32" ht="15" customHeight="1" x14ac:dyDescent="0.25">
      <c r="S99" s="115" t="s">
        <v>197</v>
      </c>
      <c r="T99" s="115"/>
      <c r="U99" s="112"/>
      <c r="V99" s="112">
        <v>9</v>
      </c>
      <c r="W99" s="112">
        <v>15</v>
      </c>
      <c r="X99" s="112">
        <v>8</v>
      </c>
      <c r="Y99" s="112">
        <v>8</v>
      </c>
      <c r="Z99" s="112">
        <v>9</v>
      </c>
    </row>
    <row r="100" spans="1:32" ht="15" customHeight="1" x14ac:dyDescent="0.25">
      <c r="S100" s="115" t="s">
        <v>58</v>
      </c>
      <c r="T100" s="115"/>
      <c r="U100" s="112"/>
      <c r="V100" s="112">
        <v>61</v>
      </c>
      <c r="W100" s="112">
        <v>55</v>
      </c>
      <c r="X100" s="112">
        <v>67</v>
      </c>
      <c r="Y100" s="112">
        <v>63</v>
      </c>
      <c r="Z100" s="112">
        <v>69</v>
      </c>
    </row>
    <row r="101" spans="1:32" x14ac:dyDescent="0.25">
      <c r="A101" s="18"/>
      <c r="S101" s="118" t="s">
        <v>53</v>
      </c>
      <c r="T101" s="118"/>
      <c r="U101" s="112"/>
      <c r="V101" s="112">
        <v>490</v>
      </c>
      <c r="W101" s="112">
        <v>457</v>
      </c>
      <c r="X101" s="112">
        <v>529</v>
      </c>
      <c r="Y101" s="112">
        <v>510</v>
      </c>
      <c r="Z101" s="112">
        <v>504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920</v>
      </c>
      <c r="W104" s="112">
        <v>1002</v>
      </c>
      <c r="X104" s="112">
        <v>1152</v>
      </c>
      <c r="Y104" s="112">
        <v>1210</v>
      </c>
      <c r="Z104" s="112">
        <v>1296</v>
      </c>
      <c r="AB104" s="109" t="str">
        <f>TEXT(Z104,"###,###")</f>
        <v>1,296</v>
      </c>
      <c r="AD104" s="130">
        <f>Z104/($Z$4)*100</f>
        <v>68.644067796610159</v>
      </c>
      <c r="AF104" s="109"/>
    </row>
    <row r="105" spans="1:32" x14ac:dyDescent="0.25">
      <c r="S105" s="115" t="s">
        <v>17</v>
      </c>
      <c r="T105" s="115"/>
      <c r="U105" s="112"/>
      <c r="V105" s="112">
        <v>449</v>
      </c>
      <c r="W105" s="112">
        <v>424</v>
      </c>
      <c r="X105" s="112">
        <v>449</v>
      </c>
      <c r="Y105" s="112">
        <v>424</v>
      </c>
      <c r="Z105" s="112">
        <v>434</v>
      </c>
      <c r="AB105" s="109" t="str">
        <f>TEXT(Z105,"###,###")</f>
        <v>434</v>
      </c>
      <c r="AD105" s="130">
        <f>Z105/($Z$4)*100</f>
        <v>22.987288135593221</v>
      </c>
      <c r="AF105" s="109"/>
    </row>
    <row r="106" spans="1:32" x14ac:dyDescent="0.25">
      <c r="S106" s="118" t="s">
        <v>53</v>
      </c>
      <c r="T106" s="118"/>
      <c r="U106" s="120"/>
      <c r="V106" s="120">
        <v>1369</v>
      </c>
      <c r="W106" s="120">
        <v>1426</v>
      </c>
      <c r="X106" s="120">
        <v>1601</v>
      </c>
      <c r="Y106" s="120">
        <v>1634</v>
      </c>
      <c r="Z106" s="120">
        <v>1730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201</v>
      </c>
      <c r="W108" s="112">
        <v>159</v>
      </c>
      <c r="X108" s="112">
        <v>229</v>
      </c>
      <c r="Y108" s="112">
        <v>236</v>
      </c>
      <c r="Z108" s="112">
        <v>235</v>
      </c>
      <c r="AB108" s="109" t="str">
        <f>TEXT(Z108,"###,###")</f>
        <v>235</v>
      </c>
      <c r="AD108" s="130">
        <f>Z108/($Z$4)*100</f>
        <v>12.447033898305085</v>
      </c>
      <c r="AF108" s="109"/>
    </row>
    <row r="109" spans="1:32" x14ac:dyDescent="0.25">
      <c r="S109" s="115" t="s">
        <v>20</v>
      </c>
      <c r="T109" s="115"/>
      <c r="U109" s="112"/>
      <c r="V109" s="112">
        <v>293</v>
      </c>
      <c r="W109" s="112">
        <v>331</v>
      </c>
      <c r="X109" s="112">
        <v>286</v>
      </c>
      <c r="Y109" s="112">
        <v>434</v>
      </c>
      <c r="Z109" s="112">
        <v>378</v>
      </c>
      <c r="AB109" s="109" t="str">
        <f>TEXT(Z109,"###,###")</f>
        <v>378</v>
      </c>
      <c r="AD109" s="130">
        <f>Z109/($Z$4)*100</f>
        <v>20.021186440677965</v>
      </c>
      <c r="AF109" s="109"/>
    </row>
    <row r="110" spans="1:32" x14ac:dyDescent="0.25">
      <c r="S110" s="115" t="s">
        <v>21</v>
      </c>
      <c r="T110" s="115"/>
      <c r="U110" s="112"/>
      <c r="V110" s="112">
        <v>537</v>
      </c>
      <c r="W110" s="112">
        <v>565</v>
      </c>
      <c r="X110" s="112">
        <v>638</v>
      </c>
      <c r="Y110" s="112">
        <v>556</v>
      </c>
      <c r="Z110" s="112">
        <v>706</v>
      </c>
      <c r="AB110" s="109" t="str">
        <f>TEXT(Z110,"###,###")</f>
        <v>706</v>
      </c>
      <c r="AD110" s="130">
        <f>Z110/($Z$4)*100</f>
        <v>37.394067796610173</v>
      </c>
      <c r="AF110" s="109"/>
    </row>
    <row r="111" spans="1:32" x14ac:dyDescent="0.25">
      <c r="S111" s="115" t="s">
        <v>22</v>
      </c>
      <c r="T111" s="115"/>
      <c r="U111" s="112"/>
      <c r="V111" s="112">
        <v>365</v>
      </c>
      <c r="W111" s="112">
        <v>369</v>
      </c>
      <c r="X111" s="112">
        <v>383</v>
      </c>
      <c r="Y111" s="112">
        <v>408</v>
      </c>
      <c r="Z111" s="112">
        <v>407</v>
      </c>
      <c r="AB111" s="109" t="str">
        <f>TEXT(Z111,"###,###")</f>
        <v>407</v>
      </c>
      <c r="AD111" s="130">
        <f>Z111/($Z$4)*100</f>
        <v>21.557203389830509</v>
      </c>
      <c r="AF111" s="109"/>
    </row>
    <row r="112" spans="1:32" x14ac:dyDescent="0.25">
      <c r="S112" s="118" t="s">
        <v>53</v>
      </c>
      <c r="T112" s="118"/>
      <c r="U112" s="112"/>
      <c r="V112" s="112">
        <v>1580</v>
      </c>
      <c r="W112" s="112">
        <v>1542</v>
      </c>
      <c r="X112" s="112">
        <v>1726</v>
      </c>
      <c r="Y112" s="112">
        <v>1797</v>
      </c>
      <c r="Z112" s="112">
        <v>1884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41.53</v>
      </c>
      <c r="W118" s="131">
        <v>42.31</v>
      </c>
      <c r="X118" s="131">
        <v>41.71</v>
      </c>
      <c r="Y118" s="131">
        <v>41.94</v>
      </c>
      <c r="Z118" s="131">
        <v>41.96</v>
      </c>
      <c r="AB118" s="109" t="str">
        <f>TEXT(Z118,"##.0")</f>
        <v>42.0</v>
      </c>
    </row>
    <row r="120" spans="19:32" x14ac:dyDescent="0.25">
      <c r="S120" s="101" t="s">
        <v>98</v>
      </c>
      <c r="T120" s="112"/>
      <c r="U120" s="112"/>
      <c r="V120" s="112">
        <v>939</v>
      </c>
      <c r="W120" s="112">
        <v>878</v>
      </c>
      <c r="X120" s="112">
        <v>981</v>
      </c>
      <c r="Y120" s="112">
        <v>974</v>
      </c>
      <c r="Z120" s="112">
        <v>999</v>
      </c>
      <c r="AB120" s="109" t="str">
        <f>TEXT(Z120,"###,###")</f>
        <v>999</v>
      </c>
    </row>
    <row r="121" spans="19:32" x14ac:dyDescent="0.25">
      <c r="S121" s="101" t="s">
        <v>99</v>
      </c>
      <c r="T121" s="112"/>
      <c r="U121" s="112"/>
      <c r="V121" s="112">
        <v>81</v>
      </c>
      <c r="W121" s="112">
        <v>62</v>
      </c>
      <c r="X121" s="112">
        <v>82</v>
      </c>
      <c r="Y121" s="112">
        <v>79</v>
      </c>
      <c r="Z121" s="112">
        <v>77</v>
      </c>
      <c r="AB121" s="109" t="str">
        <f>TEXT(Z121,"###,###")</f>
        <v>77</v>
      </c>
    </row>
    <row r="122" spans="19:32" x14ac:dyDescent="0.25">
      <c r="S122" s="101" t="s">
        <v>100</v>
      </c>
      <c r="T122" s="112"/>
      <c r="U122" s="112"/>
      <c r="V122" s="112">
        <v>78</v>
      </c>
      <c r="W122" s="112">
        <v>75</v>
      </c>
      <c r="X122" s="112">
        <v>106</v>
      </c>
      <c r="Y122" s="112">
        <v>111</v>
      </c>
      <c r="Z122" s="112">
        <v>106</v>
      </c>
      <c r="AB122" s="109" t="str">
        <f>TEXT(Z122,"###,###")</f>
        <v>106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1017</v>
      </c>
      <c r="W124" s="112">
        <v>953</v>
      </c>
      <c r="X124" s="112">
        <v>1087</v>
      </c>
      <c r="Y124" s="112">
        <v>1085</v>
      </c>
      <c r="Z124" s="112">
        <v>1105</v>
      </c>
      <c r="AB124" s="109" t="str">
        <f>TEXT(Z124,"###,###")</f>
        <v>1,105</v>
      </c>
      <c r="AD124" s="127">
        <f>Z124/$Z$7*100</f>
        <v>93.803056027164686</v>
      </c>
    </row>
    <row r="125" spans="19:32" x14ac:dyDescent="0.25">
      <c r="S125" s="101" t="s">
        <v>102</v>
      </c>
      <c r="T125" s="112"/>
      <c r="U125" s="112"/>
      <c r="V125" s="112">
        <v>159</v>
      </c>
      <c r="W125" s="112">
        <v>137</v>
      </c>
      <c r="X125" s="112">
        <v>188</v>
      </c>
      <c r="Y125" s="112">
        <v>190</v>
      </c>
      <c r="Z125" s="112">
        <v>183</v>
      </c>
      <c r="AB125" s="109" t="str">
        <f>TEXT(Z125,"###,###")</f>
        <v>183</v>
      </c>
      <c r="AD125" s="127">
        <f>Z125/$Z$7*100</f>
        <v>15.534804753820033</v>
      </c>
    </row>
    <row r="127" spans="19:32" x14ac:dyDescent="0.25">
      <c r="S127" s="101" t="s">
        <v>103</v>
      </c>
      <c r="T127" s="112"/>
      <c r="U127" s="112"/>
      <c r="V127" s="112">
        <v>617</v>
      </c>
      <c r="W127" s="112">
        <v>565</v>
      </c>
      <c r="X127" s="112">
        <v>644</v>
      </c>
      <c r="Y127" s="112">
        <v>649</v>
      </c>
      <c r="Z127" s="112">
        <v>673</v>
      </c>
      <c r="AB127" s="109" t="str">
        <f>TEXT(Z127,"###,###")</f>
        <v>673</v>
      </c>
      <c r="AD127" s="127">
        <f>Z127/$Z$7*100</f>
        <v>57.130730050933785</v>
      </c>
    </row>
    <row r="128" spans="19:32" x14ac:dyDescent="0.25">
      <c r="S128" s="101" t="s">
        <v>104</v>
      </c>
      <c r="T128" s="112"/>
      <c r="U128" s="112"/>
      <c r="V128" s="112">
        <v>489</v>
      </c>
      <c r="W128" s="112">
        <v>455</v>
      </c>
      <c r="X128" s="112">
        <v>530</v>
      </c>
      <c r="Y128" s="112">
        <v>511</v>
      </c>
      <c r="Z128" s="112">
        <v>499</v>
      </c>
      <c r="AB128" s="109" t="str">
        <f>TEXT(Z128,"###,###")</f>
        <v>499</v>
      </c>
      <c r="AD128" s="127">
        <f>Z128/$Z$7*100</f>
        <v>42.359932088285227</v>
      </c>
    </row>
    <row r="130" spans="19:20" x14ac:dyDescent="0.25">
      <c r="S130" s="101" t="s">
        <v>278</v>
      </c>
      <c r="T130" s="127">
        <v>84.804753820033952</v>
      </c>
    </row>
    <row r="131" spans="19:20" x14ac:dyDescent="0.25">
      <c r="S131" s="101" t="s">
        <v>279</v>
      </c>
      <c r="T131" s="127">
        <v>6.5365025466893041</v>
      </c>
    </row>
    <row r="132" spans="19:20" x14ac:dyDescent="0.25">
      <c r="S132" s="101" t="s">
        <v>280</v>
      </c>
      <c r="T132" s="127">
        <v>8.998302207130731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262368A-48C9-42BA-8FD0-EDECFF90B0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E7B1637-D8AE-48A3-9D94-EEA37705A6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BC733EB-D670-4C4F-B255-43911D34EC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50172CB-3EF9-4155-83C2-C6860F049D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3109E-8887-4D2F-A523-0C2FA72BE355}">
  <sheetPr codeName="Sheet7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120</v>
      </c>
      <c r="T1" s="99"/>
      <c r="U1" s="99"/>
      <c r="V1" s="99"/>
      <c r="W1" s="99"/>
      <c r="X1" s="99"/>
      <c r="Y1" s="100" t="s">
        <v>215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120</v>
      </c>
      <c r="Y3" s="105" t="s">
        <v>215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9.15 Cassowary Coast,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26091</v>
      </c>
      <c r="W4" s="108">
        <v>25760</v>
      </c>
      <c r="X4" s="108">
        <v>26118</v>
      </c>
      <c r="Y4" s="108">
        <v>27345</v>
      </c>
      <c r="Z4" s="108">
        <v>27038</v>
      </c>
      <c r="AB4" s="109" t="str">
        <f>TEXT(Z4,"###,###")</f>
        <v>27,038</v>
      </c>
      <c r="AD4" s="110">
        <f>Z4/Y4-1</f>
        <v>-1.1226915341012944E-2</v>
      </c>
      <c r="AF4" s="110">
        <f>Z4/V4-1</f>
        <v>3.6296040780345651E-2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14680</v>
      </c>
      <c r="W5" s="108">
        <v>14170</v>
      </c>
      <c r="X5" s="108">
        <v>14502</v>
      </c>
      <c r="Y5" s="108">
        <v>14703</v>
      </c>
      <c r="Z5" s="108">
        <v>14689</v>
      </c>
      <c r="AB5" s="109" t="str">
        <f>TEXT(Z5,"###,###")</f>
        <v>14,689</v>
      </c>
      <c r="AD5" s="110">
        <f t="shared" ref="AD5:AD9" si="0">Z5/Y5-1</f>
        <v>-9.5218662857921021E-4</v>
      </c>
      <c r="AF5" s="110">
        <f t="shared" ref="AF5:AF9" si="1">Z5/V5-1</f>
        <v>6.1307901907348139E-4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11412</v>
      </c>
      <c r="W6" s="108">
        <v>11594</v>
      </c>
      <c r="X6" s="108">
        <v>11616</v>
      </c>
      <c r="Y6" s="108">
        <v>12599</v>
      </c>
      <c r="Z6" s="108">
        <v>12326</v>
      </c>
      <c r="AB6" s="109" t="str">
        <f>TEXT(Z6,"###,###")</f>
        <v>12,326</v>
      </c>
      <c r="AD6" s="110">
        <f t="shared" si="0"/>
        <v>-2.1668386379871452E-2</v>
      </c>
      <c r="AF6" s="110">
        <f t="shared" si="1"/>
        <v>8.0091132141605348E-2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17805</v>
      </c>
      <c r="W7" s="108">
        <v>17594</v>
      </c>
      <c r="X7" s="108">
        <v>18130</v>
      </c>
      <c r="Y7" s="108">
        <v>17558</v>
      </c>
      <c r="Z7" s="108">
        <v>18062</v>
      </c>
      <c r="AB7" s="109" t="str">
        <f>TEXT(Z7,"###,###")</f>
        <v>18,062</v>
      </c>
      <c r="AD7" s="110">
        <f t="shared" si="0"/>
        <v>2.8704863879712939E-2</v>
      </c>
      <c r="AF7" s="110">
        <f t="shared" si="1"/>
        <v>1.4434147711317014E-2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27,038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18,062</v>
      </c>
      <c r="P8" s="67"/>
      <c r="S8" s="107" t="s">
        <v>83</v>
      </c>
      <c r="T8" s="108"/>
      <c r="U8" s="108"/>
      <c r="V8" s="108">
        <v>37001.19</v>
      </c>
      <c r="W8" s="108">
        <v>36000</v>
      </c>
      <c r="X8" s="108">
        <v>35852.94</v>
      </c>
      <c r="Y8" s="108">
        <v>37472.17</v>
      </c>
      <c r="Z8" s="108">
        <v>39938</v>
      </c>
      <c r="AB8" s="109" t="str">
        <f>TEXT(Z8,"$###,###")</f>
        <v>$39,938</v>
      </c>
      <c r="AD8" s="110">
        <f t="shared" si="0"/>
        <v>6.5804302232830514E-2</v>
      </c>
      <c r="AF8" s="110">
        <f t="shared" si="1"/>
        <v>7.9370690510224051E-2</v>
      </c>
    </row>
    <row r="9" spans="1:32" x14ac:dyDescent="0.25">
      <c r="A9" s="30" t="s">
        <v>14</v>
      </c>
      <c r="B9" s="71"/>
      <c r="C9" s="72"/>
      <c r="D9" s="73">
        <f>AD104</f>
        <v>76.470153117834158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55.1655409146274</v>
      </c>
      <c r="P9" s="74" t="s">
        <v>84</v>
      </c>
      <c r="S9" s="107" t="s">
        <v>7</v>
      </c>
      <c r="T9" s="108"/>
      <c r="U9" s="108"/>
      <c r="V9" s="108">
        <v>745286776</v>
      </c>
      <c r="W9" s="108">
        <v>747625138</v>
      </c>
      <c r="X9" s="108">
        <v>784251138</v>
      </c>
      <c r="Y9" s="108">
        <v>831352254</v>
      </c>
      <c r="Z9" s="108">
        <v>881298728</v>
      </c>
      <c r="AB9" s="109" t="str">
        <f>TEXT(Z9/1000000,"$#,###.0")&amp;" mil"</f>
        <v>$881.3 mil</v>
      </c>
      <c r="AD9" s="110">
        <f t="shared" si="0"/>
        <v>6.0078593351597487E-2</v>
      </c>
      <c r="AF9" s="110">
        <f t="shared" si="1"/>
        <v>0.18249612951672711</v>
      </c>
    </row>
    <row r="10" spans="1:32" x14ac:dyDescent="0.25">
      <c r="A10" s="30" t="s">
        <v>17</v>
      </c>
      <c r="B10" s="71"/>
      <c r="C10" s="72"/>
      <c r="D10" s="73">
        <f>AD105</f>
        <v>13.159257341519343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44.679437493079391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79.310153914295199</v>
      </c>
      <c r="P11" s="74" t="s">
        <v>84</v>
      </c>
      <c r="S11" s="107" t="s">
        <v>29</v>
      </c>
      <c r="T11" s="112"/>
      <c r="U11" s="112"/>
      <c r="V11" s="112">
        <v>22388</v>
      </c>
      <c r="W11" s="112">
        <v>22189</v>
      </c>
      <c r="X11" s="112">
        <v>22457</v>
      </c>
      <c r="Y11" s="112">
        <v>23641</v>
      </c>
      <c r="Z11" s="112">
        <v>23300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11.194773557745544</v>
      </c>
      <c r="P12" s="74" t="s">
        <v>84</v>
      </c>
      <c r="S12" s="107" t="s">
        <v>30</v>
      </c>
      <c r="T12" s="112"/>
      <c r="U12" s="112"/>
      <c r="V12" s="112">
        <v>3708</v>
      </c>
      <c r="W12" s="112">
        <v>3574</v>
      </c>
      <c r="X12" s="112">
        <v>3660</v>
      </c>
      <c r="Y12" s="112">
        <v>3704</v>
      </c>
      <c r="Z12" s="112">
        <v>3730</v>
      </c>
    </row>
    <row r="13" spans="1:32" ht="15" customHeight="1" x14ac:dyDescent="0.25">
      <c r="A13" s="30" t="s">
        <v>19</v>
      </c>
      <c r="B13" s="72"/>
      <c r="C13" s="72"/>
      <c r="D13" s="73">
        <f>AD108</f>
        <v>15.489311339596124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9.4839995570811642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16.757896294104594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23.711073304238479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18.518108317643151</v>
      </c>
      <c r="P15" s="74" t="s">
        <v>84</v>
      </c>
      <c r="S15" s="115" t="s">
        <v>60</v>
      </c>
      <c r="T15" s="115"/>
      <c r="U15" s="116"/>
      <c r="V15" s="116">
        <v>4606</v>
      </c>
      <c r="W15" s="116">
        <v>4601</v>
      </c>
      <c r="X15" s="116">
        <v>4512</v>
      </c>
      <c r="Y15" s="112">
        <v>4923</v>
      </c>
      <c r="Z15" s="112">
        <v>4203</v>
      </c>
      <c r="AB15" s="117">
        <f t="shared" ref="AB15:AB34" si="2">IF(Z15="np",0,Z15/$Z$34)</f>
        <v>0.15545363760772274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33.689622013462532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81.48189168235686</v>
      </c>
      <c r="P16" s="37" t="s">
        <v>84</v>
      </c>
      <c r="S16" s="115" t="s">
        <v>61</v>
      </c>
      <c r="T16" s="115"/>
      <c r="U16" s="116"/>
      <c r="V16" s="116">
        <v>274</v>
      </c>
      <c r="W16" s="116">
        <v>288</v>
      </c>
      <c r="X16" s="116">
        <v>331</v>
      </c>
      <c r="Y16" s="112">
        <v>346</v>
      </c>
      <c r="Z16" s="112">
        <v>418</v>
      </c>
      <c r="AB16" s="117">
        <f t="shared" si="2"/>
        <v>1.5460295151089248E-2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1494</v>
      </c>
      <c r="W17" s="116">
        <v>1401</v>
      </c>
      <c r="X17" s="116">
        <v>1334</v>
      </c>
      <c r="Y17" s="112">
        <v>1505</v>
      </c>
      <c r="Z17" s="112">
        <v>1510</v>
      </c>
      <c r="AB17" s="117">
        <f t="shared" si="2"/>
        <v>5.5849391574509008E-2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191</v>
      </c>
      <c r="W18" s="116">
        <v>181</v>
      </c>
      <c r="X18" s="116">
        <v>177</v>
      </c>
      <c r="Y18" s="112">
        <v>197</v>
      </c>
      <c r="Z18" s="112">
        <v>188</v>
      </c>
      <c r="AB18" s="117">
        <f t="shared" si="2"/>
        <v>6.953434182786552E-3</v>
      </c>
    </row>
    <row r="19" spans="1:28" x14ac:dyDescent="0.25">
      <c r="A19" s="63" t="str">
        <f>$S$1&amp;" ("&amp;$V$2&amp;" to "&amp;$Z$2&amp;")"</f>
        <v>Cassowary Coast (2017-18 to 2021-22)</v>
      </c>
      <c r="B19" s="63"/>
      <c r="C19" s="63"/>
      <c r="D19" s="63"/>
      <c r="E19" s="63"/>
      <c r="F19" s="63"/>
      <c r="G19" s="63" t="str">
        <f>$S$1&amp;" ("&amp;$V$2&amp;" to "&amp;$Z$2&amp;")"</f>
        <v>Cassowary Coast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1591</v>
      </c>
      <c r="W19" s="116">
        <v>1536</v>
      </c>
      <c r="X19" s="116">
        <v>1544</v>
      </c>
      <c r="Y19" s="112">
        <v>1749</v>
      </c>
      <c r="Z19" s="112">
        <v>1652</v>
      </c>
      <c r="AB19" s="117">
        <f t="shared" si="2"/>
        <v>6.1101453563635021E-2</v>
      </c>
    </row>
    <row r="20" spans="1:28" x14ac:dyDescent="0.25">
      <c r="S20" s="115" t="s">
        <v>65</v>
      </c>
      <c r="T20" s="115"/>
      <c r="U20" s="116"/>
      <c r="V20" s="116">
        <v>536</v>
      </c>
      <c r="W20" s="116">
        <v>570</v>
      </c>
      <c r="X20" s="116">
        <v>630</v>
      </c>
      <c r="Y20" s="112">
        <v>605</v>
      </c>
      <c r="Z20" s="112">
        <v>612</v>
      </c>
      <c r="AB20" s="117">
        <f t="shared" si="2"/>
        <v>2.2635647446092391E-2</v>
      </c>
    </row>
    <row r="21" spans="1:28" x14ac:dyDescent="0.25">
      <c r="S21" s="115" t="s">
        <v>66</v>
      </c>
      <c r="T21" s="115"/>
      <c r="U21" s="116"/>
      <c r="V21" s="116">
        <v>1921</v>
      </c>
      <c r="W21" s="116">
        <v>1807</v>
      </c>
      <c r="X21" s="116">
        <v>1769</v>
      </c>
      <c r="Y21" s="112">
        <v>1925</v>
      </c>
      <c r="Z21" s="112">
        <v>1990</v>
      </c>
      <c r="AB21" s="117">
        <f t="shared" si="2"/>
        <v>7.3602840551836371E-2</v>
      </c>
    </row>
    <row r="22" spans="1:28" x14ac:dyDescent="0.25">
      <c r="S22" s="115" t="s">
        <v>67</v>
      </c>
      <c r="T22" s="115"/>
      <c r="U22" s="116"/>
      <c r="V22" s="116">
        <v>1558</v>
      </c>
      <c r="W22" s="116">
        <v>1616</v>
      </c>
      <c r="X22" s="116">
        <v>1698</v>
      </c>
      <c r="Y22" s="112">
        <v>1941</v>
      </c>
      <c r="Z22" s="112">
        <v>1990</v>
      </c>
      <c r="AB22" s="117">
        <f t="shared" si="2"/>
        <v>7.3602840551836371E-2</v>
      </c>
    </row>
    <row r="23" spans="1:28" x14ac:dyDescent="0.25">
      <c r="S23" s="115" t="s">
        <v>68</v>
      </c>
      <c r="T23" s="115"/>
      <c r="U23" s="116"/>
      <c r="V23" s="116">
        <v>928</v>
      </c>
      <c r="W23" s="116">
        <v>823</v>
      </c>
      <c r="X23" s="116">
        <v>860</v>
      </c>
      <c r="Y23" s="112">
        <v>945</v>
      </c>
      <c r="Z23" s="112">
        <v>892</v>
      </c>
      <c r="AB23" s="117">
        <f t="shared" si="2"/>
        <v>3.2991826016200022E-2</v>
      </c>
    </row>
    <row r="24" spans="1:28" x14ac:dyDescent="0.25">
      <c r="S24" s="115" t="s">
        <v>69</v>
      </c>
      <c r="T24" s="115"/>
      <c r="U24" s="116"/>
      <c r="V24" s="116">
        <v>100</v>
      </c>
      <c r="W24" s="116">
        <v>60</v>
      </c>
      <c r="X24" s="116">
        <v>68</v>
      </c>
      <c r="Y24" s="112">
        <v>80</v>
      </c>
      <c r="Z24" s="112">
        <v>162</v>
      </c>
      <c r="AB24" s="117">
        <f t="shared" si="2"/>
        <v>5.991789029847986E-3</v>
      </c>
    </row>
    <row r="25" spans="1:28" x14ac:dyDescent="0.25">
      <c r="S25" s="115" t="s">
        <v>70</v>
      </c>
      <c r="T25" s="115"/>
      <c r="U25" s="116"/>
      <c r="V25" s="116">
        <v>512</v>
      </c>
      <c r="W25" s="116">
        <v>457</v>
      </c>
      <c r="X25" s="116">
        <v>513</v>
      </c>
      <c r="Y25" s="112">
        <v>505</v>
      </c>
      <c r="Z25" s="112">
        <v>491</v>
      </c>
      <c r="AB25" s="117">
        <f t="shared" si="2"/>
        <v>1.8160298849724452E-2</v>
      </c>
    </row>
    <row r="26" spans="1:28" x14ac:dyDescent="0.25">
      <c r="S26" s="115" t="s">
        <v>71</v>
      </c>
      <c r="T26" s="115"/>
      <c r="U26" s="116"/>
      <c r="V26" s="116">
        <v>526</v>
      </c>
      <c r="W26" s="116">
        <v>500</v>
      </c>
      <c r="X26" s="116">
        <v>469</v>
      </c>
      <c r="Y26" s="112">
        <v>467</v>
      </c>
      <c r="Z26" s="112">
        <v>463</v>
      </c>
      <c r="AB26" s="117">
        <f t="shared" si="2"/>
        <v>1.7124680992713689E-2</v>
      </c>
    </row>
    <row r="27" spans="1:28" x14ac:dyDescent="0.25">
      <c r="S27" s="115" t="s">
        <v>72</v>
      </c>
      <c r="T27" s="115"/>
      <c r="U27" s="116"/>
      <c r="V27" s="116">
        <v>743</v>
      </c>
      <c r="W27" s="116">
        <v>769</v>
      </c>
      <c r="X27" s="116">
        <v>852</v>
      </c>
      <c r="Y27" s="112">
        <v>880</v>
      </c>
      <c r="Z27" s="112">
        <v>957</v>
      </c>
      <c r="AB27" s="117">
        <f t="shared" si="2"/>
        <v>3.5395938898546433E-2</v>
      </c>
    </row>
    <row r="28" spans="1:28" x14ac:dyDescent="0.25">
      <c r="S28" s="115" t="s">
        <v>73</v>
      </c>
      <c r="T28" s="115"/>
      <c r="U28" s="116"/>
      <c r="V28" s="116">
        <v>3150</v>
      </c>
      <c r="W28" s="116">
        <v>3190</v>
      </c>
      <c r="X28" s="116">
        <v>3426</v>
      </c>
      <c r="Y28" s="112">
        <v>3076</v>
      </c>
      <c r="Z28" s="112">
        <v>3286</v>
      </c>
      <c r="AB28" s="117">
        <f t="shared" si="2"/>
        <v>0.12153715279062026</v>
      </c>
    </row>
    <row r="29" spans="1:28" x14ac:dyDescent="0.25">
      <c r="S29" s="115" t="s">
        <v>74</v>
      </c>
      <c r="T29" s="115"/>
      <c r="U29" s="116"/>
      <c r="V29" s="116">
        <v>962</v>
      </c>
      <c r="W29" s="116">
        <v>1041</v>
      </c>
      <c r="X29" s="116">
        <v>996</v>
      </c>
      <c r="Y29" s="112">
        <v>980</v>
      </c>
      <c r="Z29" s="112">
        <v>1073</v>
      </c>
      <c r="AB29" s="117">
        <f t="shared" si="2"/>
        <v>3.9686355734733884E-2</v>
      </c>
    </row>
    <row r="30" spans="1:28" x14ac:dyDescent="0.25">
      <c r="S30" s="115" t="s">
        <v>75</v>
      </c>
      <c r="T30" s="115"/>
      <c r="U30" s="116"/>
      <c r="V30" s="116">
        <v>1575</v>
      </c>
      <c r="W30" s="116">
        <v>1808</v>
      </c>
      <c r="X30" s="116">
        <v>1715</v>
      </c>
      <c r="Y30" s="112">
        <v>1677</v>
      </c>
      <c r="Z30" s="112">
        <v>1754</v>
      </c>
      <c r="AB30" s="117">
        <f t="shared" si="2"/>
        <v>6.4874061471317079E-2</v>
      </c>
    </row>
    <row r="31" spans="1:28" x14ac:dyDescent="0.25">
      <c r="S31" s="115" t="s">
        <v>76</v>
      </c>
      <c r="T31" s="115"/>
      <c r="U31" s="116"/>
      <c r="V31" s="116">
        <v>1824</v>
      </c>
      <c r="W31" s="116">
        <v>1956</v>
      </c>
      <c r="X31" s="116">
        <v>2096</v>
      </c>
      <c r="Y31" s="112">
        <v>2577</v>
      </c>
      <c r="Z31" s="112">
        <v>2489</v>
      </c>
      <c r="AB31" s="117">
        <f t="shared" si="2"/>
        <v>9.2059030217849613E-2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375</v>
      </c>
      <c r="W32" s="116">
        <v>356</v>
      </c>
      <c r="X32" s="116">
        <v>342</v>
      </c>
      <c r="Y32" s="112">
        <v>313</v>
      </c>
      <c r="Z32" s="112">
        <v>341</v>
      </c>
      <c r="AB32" s="117">
        <f t="shared" si="2"/>
        <v>1.261234604430965E-2</v>
      </c>
    </row>
    <row r="33" spans="19:32" x14ac:dyDescent="0.25">
      <c r="S33" s="115" t="s">
        <v>78</v>
      </c>
      <c r="T33" s="115"/>
      <c r="U33" s="116"/>
      <c r="V33" s="116">
        <v>826</v>
      </c>
      <c r="W33" s="116">
        <v>837</v>
      </c>
      <c r="X33" s="116">
        <v>842</v>
      </c>
      <c r="Y33" s="112">
        <v>868</v>
      </c>
      <c r="Z33" s="112">
        <v>904</v>
      </c>
      <c r="AB33" s="117">
        <f t="shared" si="2"/>
        <v>3.3435662240633206E-2</v>
      </c>
    </row>
    <row r="34" spans="19:32" x14ac:dyDescent="0.25">
      <c r="S34" s="118" t="s">
        <v>53</v>
      </c>
      <c r="T34" s="118"/>
      <c r="U34" s="119"/>
      <c r="V34" s="119">
        <v>26097</v>
      </c>
      <c r="W34" s="119">
        <v>25758</v>
      </c>
      <c r="X34" s="119">
        <v>26120</v>
      </c>
      <c r="Y34" s="120">
        <v>27345</v>
      </c>
      <c r="Z34" s="120">
        <v>27037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15144</v>
      </c>
      <c r="W37" s="112">
        <v>14580</v>
      </c>
      <c r="X37" s="112">
        <v>14916</v>
      </c>
      <c r="Y37" s="112">
        <v>14021</v>
      </c>
      <c r="Z37" s="112">
        <v>14714</v>
      </c>
      <c r="AB37" s="132">
        <f>Z37/Z40*100</f>
        <v>81.48189168235686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2655</v>
      </c>
      <c r="W38" s="112">
        <v>3017</v>
      </c>
      <c r="X38" s="112">
        <v>3210</v>
      </c>
      <c r="Y38" s="112">
        <v>3539</v>
      </c>
      <c r="Z38" s="112">
        <v>3344</v>
      </c>
      <c r="AB38" s="132">
        <f>Z38/Z40*100</f>
        <v>18.518108317643151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17799</v>
      </c>
      <c r="W40" s="112">
        <v>17597</v>
      </c>
      <c r="X40" s="112">
        <v>18126</v>
      </c>
      <c r="Y40" s="112">
        <v>17560</v>
      </c>
      <c r="Z40" s="112">
        <v>18058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24</v>
      </c>
      <c r="W44" s="112">
        <v>21</v>
      </c>
      <c r="X44" s="112">
        <v>35</v>
      </c>
      <c r="Y44" s="112">
        <v>43</v>
      </c>
      <c r="Z44" s="112">
        <v>36</v>
      </c>
    </row>
    <row r="45" spans="19:32" x14ac:dyDescent="0.25">
      <c r="S45" s="115" t="s">
        <v>37</v>
      </c>
      <c r="T45" s="115"/>
      <c r="U45" s="112"/>
      <c r="V45" s="112">
        <v>307</v>
      </c>
      <c r="W45" s="112">
        <v>317</v>
      </c>
      <c r="X45" s="112">
        <v>322</v>
      </c>
      <c r="Y45" s="112">
        <v>443</v>
      </c>
      <c r="Z45" s="112">
        <v>438</v>
      </c>
    </row>
    <row r="46" spans="19:32" x14ac:dyDescent="0.25">
      <c r="S46" s="115" t="s">
        <v>38</v>
      </c>
      <c r="T46" s="115"/>
      <c r="U46" s="112"/>
      <c r="V46" s="112">
        <v>944</v>
      </c>
      <c r="W46" s="112">
        <v>935</v>
      </c>
      <c r="X46" s="112">
        <v>852</v>
      </c>
      <c r="Y46" s="112">
        <v>916</v>
      </c>
      <c r="Z46" s="112">
        <v>894</v>
      </c>
    </row>
    <row r="47" spans="19:32" x14ac:dyDescent="0.25">
      <c r="S47" s="115" t="s">
        <v>39</v>
      </c>
      <c r="T47" s="115"/>
      <c r="U47" s="112"/>
      <c r="V47" s="112">
        <v>1764</v>
      </c>
      <c r="W47" s="112">
        <v>1667</v>
      </c>
      <c r="X47" s="112">
        <v>1583</v>
      </c>
      <c r="Y47" s="112">
        <v>1407</v>
      </c>
      <c r="Z47" s="112">
        <v>1273</v>
      </c>
    </row>
    <row r="48" spans="19:32" x14ac:dyDescent="0.25">
      <c r="S48" s="115" t="s">
        <v>40</v>
      </c>
      <c r="T48" s="115"/>
      <c r="U48" s="112"/>
      <c r="V48" s="112">
        <v>2185</v>
      </c>
      <c r="W48" s="112">
        <v>2114</v>
      </c>
      <c r="X48" s="112">
        <v>2152</v>
      </c>
      <c r="Y48" s="112">
        <v>2060</v>
      </c>
      <c r="Z48" s="112">
        <v>1864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1501</v>
      </c>
      <c r="W49" s="112">
        <v>1463</v>
      </c>
      <c r="X49" s="112">
        <v>1560</v>
      </c>
      <c r="Y49" s="112">
        <v>1561</v>
      </c>
      <c r="Z49" s="112">
        <v>1637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Cassowary Coast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1107</v>
      </c>
      <c r="W50" s="112">
        <v>1152</v>
      </c>
      <c r="X50" s="112">
        <v>1239</v>
      </c>
      <c r="Y50" s="112">
        <v>1313</v>
      </c>
      <c r="Z50" s="112">
        <v>1361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1116</v>
      </c>
      <c r="W51" s="112">
        <v>1069</v>
      </c>
      <c r="X51" s="112">
        <v>1026</v>
      </c>
      <c r="Y51" s="112">
        <v>1096</v>
      </c>
      <c r="Z51" s="112">
        <v>1215</v>
      </c>
    </row>
    <row r="52" spans="1:26" ht="15" customHeight="1" x14ac:dyDescent="0.25">
      <c r="S52" s="115" t="s">
        <v>44</v>
      </c>
      <c r="T52" s="115"/>
      <c r="U52" s="112"/>
      <c r="V52" s="112">
        <v>1219</v>
      </c>
      <c r="W52" s="112">
        <v>1106</v>
      </c>
      <c r="X52" s="112">
        <v>1155</v>
      </c>
      <c r="Y52" s="112">
        <v>1136</v>
      </c>
      <c r="Z52" s="112">
        <v>1063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1196</v>
      </c>
      <c r="W53" s="112">
        <v>1188</v>
      </c>
      <c r="X53" s="112">
        <v>1213</v>
      </c>
      <c r="Y53" s="112">
        <v>1265</v>
      </c>
      <c r="Z53" s="112">
        <v>1267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1268</v>
      </c>
      <c r="W54" s="112">
        <v>1158</v>
      </c>
      <c r="X54" s="112">
        <v>1175</v>
      </c>
      <c r="Y54" s="112">
        <v>1219</v>
      </c>
      <c r="Z54" s="112">
        <v>1284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1052</v>
      </c>
      <c r="W55" s="112">
        <v>1016</v>
      </c>
      <c r="X55" s="112">
        <v>1121</v>
      </c>
      <c r="Y55" s="112">
        <v>1093</v>
      </c>
      <c r="Z55" s="112">
        <v>1117</v>
      </c>
    </row>
    <row r="56" spans="1:26" ht="15" customHeight="1" x14ac:dyDescent="0.25">
      <c r="S56" s="115" t="s">
        <v>48</v>
      </c>
      <c r="T56" s="115"/>
      <c r="U56" s="112"/>
      <c r="V56" s="112">
        <v>553</v>
      </c>
      <c r="W56" s="112">
        <v>539</v>
      </c>
      <c r="X56" s="112">
        <v>628</v>
      </c>
      <c r="Y56" s="112">
        <v>666</v>
      </c>
      <c r="Z56" s="112">
        <v>735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217</v>
      </c>
      <c r="W57" s="112">
        <v>219</v>
      </c>
      <c r="X57" s="112">
        <v>232</v>
      </c>
      <c r="Y57" s="112">
        <v>261</v>
      </c>
      <c r="Z57" s="112">
        <v>277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129</v>
      </c>
      <c r="W58" s="112">
        <v>110</v>
      </c>
      <c r="X58" s="112">
        <v>124</v>
      </c>
      <c r="Y58" s="112">
        <v>120</v>
      </c>
      <c r="Z58" s="112">
        <v>119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61</v>
      </c>
      <c r="W59" s="112">
        <v>65</v>
      </c>
      <c r="X59" s="112">
        <v>66</v>
      </c>
      <c r="Y59" s="112">
        <v>71</v>
      </c>
      <c r="Z59" s="112">
        <v>69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34</v>
      </c>
      <c r="W60" s="112">
        <v>26</v>
      </c>
      <c r="X60" s="112">
        <v>32</v>
      </c>
      <c r="Y60" s="112">
        <v>33</v>
      </c>
      <c r="Z60" s="112">
        <v>37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14679</v>
      </c>
      <c r="W61" s="112">
        <v>14168</v>
      </c>
      <c r="X61" s="112">
        <v>14508</v>
      </c>
      <c r="Y61" s="112">
        <v>14703</v>
      </c>
      <c r="Z61" s="112">
        <v>14684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32</v>
      </c>
      <c r="W63" s="112">
        <v>25</v>
      </c>
      <c r="X63" s="112">
        <v>37</v>
      </c>
      <c r="Y63" s="112">
        <v>50</v>
      </c>
      <c r="Z63" s="112">
        <v>80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311</v>
      </c>
      <c r="W64" s="112">
        <v>322</v>
      </c>
      <c r="X64" s="112">
        <v>328</v>
      </c>
      <c r="Y64" s="112">
        <v>390</v>
      </c>
      <c r="Z64" s="112">
        <v>453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Cassowary Coast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831</v>
      </c>
      <c r="W65" s="112">
        <v>780</v>
      </c>
      <c r="X65" s="112">
        <v>760</v>
      </c>
      <c r="Y65" s="112">
        <v>790</v>
      </c>
      <c r="Z65" s="112">
        <v>768</v>
      </c>
    </row>
    <row r="66" spans="1:26" x14ac:dyDescent="0.25">
      <c r="S66" s="115" t="s">
        <v>39</v>
      </c>
      <c r="T66" s="115"/>
      <c r="U66" s="112"/>
      <c r="V66" s="112">
        <v>1265</v>
      </c>
      <c r="W66" s="112">
        <v>1389</v>
      </c>
      <c r="X66" s="112">
        <v>1183</v>
      </c>
      <c r="Y66" s="112">
        <v>1246</v>
      </c>
      <c r="Z66" s="112">
        <v>977</v>
      </c>
    </row>
    <row r="67" spans="1:26" x14ac:dyDescent="0.25">
      <c r="S67" s="115" t="s">
        <v>40</v>
      </c>
      <c r="T67" s="115"/>
      <c r="U67" s="112"/>
      <c r="V67" s="112">
        <v>1606</v>
      </c>
      <c r="W67" s="112">
        <v>1572</v>
      </c>
      <c r="X67" s="112">
        <v>1533</v>
      </c>
      <c r="Y67" s="112">
        <v>1609</v>
      </c>
      <c r="Z67" s="112">
        <v>1276</v>
      </c>
    </row>
    <row r="68" spans="1:26" x14ac:dyDescent="0.25">
      <c r="S68" s="115" t="s">
        <v>41</v>
      </c>
      <c r="T68" s="115"/>
      <c r="U68" s="112"/>
      <c r="V68" s="112">
        <v>911</v>
      </c>
      <c r="W68" s="112">
        <v>1000</v>
      </c>
      <c r="X68" s="112">
        <v>1025</v>
      </c>
      <c r="Y68" s="112">
        <v>1240</v>
      </c>
      <c r="Z68" s="112">
        <v>1298</v>
      </c>
    </row>
    <row r="69" spans="1:26" x14ac:dyDescent="0.25">
      <c r="S69" s="115" t="s">
        <v>42</v>
      </c>
      <c r="T69" s="115"/>
      <c r="U69" s="112"/>
      <c r="V69" s="112">
        <v>870</v>
      </c>
      <c r="W69" s="112">
        <v>896</v>
      </c>
      <c r="X69" s="112">
        <v>897</v>
      </c>
      <c r="Y69" s="112">
        <v>1038</v>
      </c>
      <c r="Z69" s="112">
        <v>1077</v>
      </c>
    </row>
    <row r="70" spans="1:26" x14ac:dyDescent="0.25">
      <c r="S70" s="115" t="s">
        <v>43</v>
      </c>
      <c r="T70" s="115"/>
      <c r="U70" s="112"/>
      <c r="V70" s="112">
        <v>864</v>
      </c>
      <c r="W70" s="112">
        <v>882</v>
      </c>
      <c r="X70" s="112">
        <v>943</v>
      </c>
      <c r="Y70" s="112">
        <v>990</v>
      </c>
      <c r="Z70" s="112">
        <v>1064</v>
      </c>
    </row>
    <row r="71" spans="1:26" x14ac:dyDescent="0.25">
      <c r="S71" s="115" t="s">
        <v>44</v>
      </c>
      <c r="T71" s="115"/>
      <c r="U71" s="112"/>
      <c r="V71" s="112">
        <v>1095</v>
      </c>
      <c r="W71" s="112">
        <v>1077</v>
      </c>
      <c r="X71" s="112">
        <v>1056</v>
      </c>
      <c r="Y71" s="112">
        <v>1120</v>
      </c>
      <c r="Z71" s="112">
        <v>1090</v>
      </c>
    </row>
    <row r="72" spans="1:26" x14ac:dyDescent="0.25">
      <c r="S72" s="115" t="s">
        <v>45</v>
      </c>
      <c r="T72" s="115"/>
      <c r="U72" s="112"/>
      <c r="V72" s="112">
        <v>1101</v>
      </c>
      <c r="W72" s="112">
        <v>1123</v>
      </c>
      <c r="X72" s="112">
        <v>1134</v>
      </c>
      <c r="Y72" s="112">
        <v>1212</v>
      </c>
      <c r="Z72" s="112">
        <v>1247</v>
      </c>
    </row>
    <row r="73" spans="1:26" x14ac:dyDescent="0.25">
      <c r="S73" s="115" t="s">
        <v>46</v>
      </c>
      <c r="T73" s="115"/>
      <c r="U73" s="112"/>
      <c r="V73" s="112">
        <v>1113</v>
      </c>
      <c r="W73" s="112">
        <v>1049</v>
      </c>
      <c r="X73" s="112">
        <v>1090</v>
      </c>
      <c r="Y73" s="112">
        <v>1157</v>
      </c>
      <c r="Z73" s="112">
        <v>1160</v>
      </c>
    </row>
    <row r="74" spans="1:26" x14ac:dyDescent="0.25">
      <c r="S74" s="115" t="s">
        <v>47</v>
      </c>
      <c r="T74" s="115"/>
      <c r="U74" s="112"/>
      <c r="V74" s="112">
        <v>780</v>
      </c>
      <c r="W74" s="112">
        <v>837</v>
      </c>
      <c r="X74" s="112">
        <v>875</v>
      </c>
      <c r="Y74" s="112">
        <v>944</v>
      </c>
      <c r="Z74" s="112">
        <v>983</v>
      </c>
    </row>
    <row r="75" spans="1:26" x14ac:dyDescent="0.25">
      <c r="S75" s="115" t="s">
        <v>48</v>
      </c>
      <c r="T75" s="115"/>
      <c r="U75" s="112"/>
      <c r="V75" s="112">
        <v>336</v>
      </c>
      <c r="W75" s="112">
        <v>373</v>
      </c>
      <c r="X75" s="112">
        <v>431</v>
      </c>
      <c r="Y75" s="112">
        <v>489</v>
      </c>
      <c r="Z75" s="112">
        <v>516</v>
      </c>
    </row>
    <row r="76" spans="1:26" x14ac:dyDescent="0.25">
      <c r="S76" s="115" t="s">
        <v>49</v>
      </c>
      <c r="T76" s="115"/>
      <c r="U76" s="112"/>
      <c r="V76" s="112">
        <v>165</v>
      </c>
      <c r="W76" s="112">
        <v>163</v>
      </c>
      <c r="X76" s="112">
        <v>185</v>
      </c>
      <c r="Y76" s="112">
        <v>192</v>
      </c>
      <c r="Z76" s="112">
        <v>181</v>
      </c>
    </row>
    <row r="77" spans="1:26" x14ac:dyDescent="0.25">
      <c r="S77" s="115" t="s">
        <v>50</v>
      </c>
      <c r="T77" s="115"/>
      <c r="U77" s="112"/>
      <c r="V77" s="112">
        <v>76</v>
      </c>
      <c r="W77" s="112">
        <v>55</v>
      </c>
      <c r="X77" s="112">
        <v>74</v>
      </c>
      <c r="Y77" s="112">
        <v>62</v>
      </c>
      <c r="Z77" s="112">
        <v>78</v>
      </c>
    </row>
    <row r="78" spans="1:26" x14ac:dyDescent="0.25">
      <c r="S78" s="115" t="s">
        <v>51</v>
      </c>
      <c r="T78" s="115"/>
      <c r="U78" s="112"/>
      <c r="V78" s="112">
        <v>44</v>
      </c>
      <c r="W78" s="112">
        <v>32</v>
      </c>
      <c r="X78" s="112">
        <v>40</v>
      </c>
      <c r="Y78" s="112">
        <v>39</v>
      </c>
      <c r="Z78" s="112">
        <v>44</v>
      </c>
    </row>
    <row r="79" spans="1:26" x14ac:dyDescent="0.25">
      <c r="S79" s="115" t="s">
        <v>52</v>
      </c>
      <c r="T79" s="115"/>
      <c r="U79" s="112"/>
      <c r="V79" s="112">
        <v>23</v>
      </c>
      <c r="W79" s="112">
        <v>25</v>
      </c>
      <c r="X79" s="112">
        <v>29</v>
      </c>
      <c r="Y79" s="112">
        <v>31</v>
      </c>
      <c r="Z79" s="112">
        <v>29</v>
      </c>
    </row>
    <row r="80" spans="1:26" x14ac:dyDescent="0.25">
      <c r="S80" s="118" t="s">
        <v>53</v>
      </c>
      <c r="T80" s="118"/>
      <c r="U80" s="112"/>
      <c r="V80" s="112">
        <v>11411</v>
      </c>
      <c r="W80" s="112">
        <v>11594</v>
      </c>
      <c r="X80" s="112">
        <v>11616</v>
      </c>
      <c r="Y80" s="112">
        <v>12599</v>
      </c>
      <c r="Z80" s="112">
        <v>12328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Cassowary Coast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712</v>
      </c>
      <c r="W83" s="112">
        <v>664</v>
      </c>
      <c r="X83" s="112">
        <v>736</v>
      </c>
      <c r="Y83" s="112">
        <v>742</v>
      </c>
      <c r="Z83" s="112">
        <v>741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515</v>
      </c>
      <c r="W84" s="112">
        <v>490</v>
      </c>
      <c r="X84" s="112">
        <v>531</v>
      </c>
      <c r="Y84" s="112">
        <v>512</v>
      </c>
      <c r="Z84" s="112">
        <v>523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1447</v>
      </c>
      <c r="W85" s="112">
        <v>1408</v>
      </c>
      <c r="X85" s="112">
        <v>1445</v>
      </c>
      <c r="Y85" s="112">
        <v>1461</v>
      </c>
      <c r="Z85" s="112">
        <v>1452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27,038</v>
      </c>
      <c r="D86" s="96">
        <f t="shared" ref="D86:D91" si="4">AD4</f>
        <v>-1.1226915341012944E-2</v>
      </c>
      <c r="E86" s="97">
        <f t="shared" ref="E86:E91" si="5">AD4</f>
        <v>-1.1226915341012944E-2</v>
      </c>
      <c r="F86" s="96">
        <f t="shared" ref="F86:F91" si="6">AF4</f>
        <v>3.6296040780345651E-2</v>
      </c>
      <c r="G86" s="97">
        <f t="shared" ref="G86:G91" si="7">AF4</f>
        <v>3.6296040780345651E-2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334</v>
      </c>
      <c r="W86" s="112">
        <v>340</v>
      </c>
      <c r="X86" s="112">
        <v>369</v>
      </c>
      <c r="Y86" s="112">
        <v>399</v>
      </c>
      <c r="Z86" s="112">
        <v>390</v>
      </c>
    </row>
    <row r="87" spans="1:30" ht="15" customHeight="1" x14ac:dyDescent="0.25">
      <c r="A87" s="98" t="s">
        <v>4</v>
      </c>
      <c r="B87" s="49"/>
      <c r="C87" s="57" t="str">
        <f t="shared" si="3"/>
        <v>14,689</v>
      </c>
      <c r="D87" s="96">
        <f t="shared" si="4"/>
        <v>-9.5218662857921021E-4</v>
      </c>
      <c r="E87" s="97">
        <f t="shared" si="5"/>
        <v>-9.5218662857921021E-4</v>
      </c>
      <c r="F87" s="96">
        <f t="shared" si="6"/>
        <v>6.1307901907348139E-4</v>
      </c>
      <c r="G87" s="97">
        <f t="shared" si="7"/>
        <v>6.1307901907348139E-4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155</v>
      </c>
      <c r="W87" s="112">
        <v>137</v>
      </c>
      <c r="X87" s="112">
        <v>146</v>
      </c>
      <c r="Y87" s="112">
        <v>143</v>
      </c>
      <c r="Z87" s="112">
        <v>146</v>
      </c>
    </row>
    <row r="88" spans="1:30" ht="15" customHeight="1" x14ac:dyDescent="0.25">
      <c r="A88" s="98" t="s">
        <v>5</v>
      </c>
      <c r="B88" s="49"/>
      <c r="C88" s="57" t="str">
        <f t="shared" si="3"/>
        <v>12,326</v>
      </c>
      <c r="D88" s="96">
        <f t="shared" si="4"/>
        <v>-2.1668386379871452E-2</v>
      </c>
      <c r="E88" s="97">
        <f t="shared" si="5"/>
        <v>-2.1668386379871452E-2</v>
      </c>
      <c r="F88" s="96">
        <f t="shared" si="6"/>
        <v>8.0091132141605348E-2</v>
      </c>
      <c r="G88" s="97">
        <f t="shared" si="7"/>
        <v>8.0091132141605348E-2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246</v>
      </c>
      <c r="W88" s="112">
        <v>272</v>
      </c>
      <c r="X88" s="112">
        <v>272</v>
      </c>
      <c r="Y88" s="112">
        <v>295</v>
      </c>
      <c r="Z88" s="112">
        <v>318</v>
      </c>
    </row>
    <row r="89" spans="1:30" ht="15" customHeight="1" x14ac:dyDescent="0.25">
      <c r="A89" s="49" t="s">
        <v>6</v>
      </c>
      <c r="B89" s="49"/>
      <c r="C89" s="57" t="str">
        <f t="shared" si="3"/>
        <v>18,062</v>
      </c>
      <c r="D89" s="96">
        <f t="shared" si="4"/>
        <v>2.8704863879712939E-2</v>
      </c>
      <c r="E89" s="97">
        <f t="shared" si="5"/>
        <v>2.8704863879712939E-2</v>
      </c>
      <c r="F89" s="96">
        <f t="shared" si="6"/>
        <v>1.4434147711317014E-2</v>
      </c>
      <c r="G89" s="97">
        <f t="shared" si="7"/>
        <v>1.4434147711317014E-2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1029</v>
      </c>
      <c r="W89" s="112">
        <v>1041</v>
      </c>
      <c r="X89" s="112">
        <v>1076</v>
      </c>
      <c r="Y89" s="112">
        <v>1080</v>
      </c>
      <c r="Z89" s="112">
        <v>1104</v>
      </c>
    </row>
    <row r="90" spans="1:30" ht="15" customHeight="1" x14ac:dyDescent="0.25">
      <c r="A90" s="49" t="s">
        <v>96</v>
      </c>
      <c r="B90" s="49"/>
      <c r="C90" s="57" t="str">
        <f t="shared" si="3"/>
        <v>$39,938</v>
      </c>
      <c r="D90" s="96">
        <f t="shared" si="4"/>
        <v>6.5804302232830514E-2</v>
      </c>
      <c r="E90" s="97">
        <f t="shared" si="5"/>
        <v>6.5804302232830514E-2</v>
      </c>
      <c r="F90" s="96">
        <f t="shared" si="6"/>
        <v>7.9370690510224051E-2</v>
      </c>
      <c r="G90" s="97">
        <f t="shared" si="7"/>
        <v>7.9370690510224051E-2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2001</v>
      </c>
      <c r="W90" s="112">
        <v>2017</v>
      </c>
      <c r="X90" s="112">
        <v>2116</v>
      </c>
      <c r="Y90" s="112">
        <v>2076</v>
      </c>
      <c r="Z90" s="112">
        <v>2091</v>
      </c>
    </row>
    <row r="91" spans="1:30" ht="15" customHeight="1" x14ac:dyDescent="0.25">
      <c r="A91" s="49" t="s">
        <v>7</v>
      </c>
      <c r="B91" s="49"/>
      <c r="C91" s="57" t="str">
        <f t="shared" si="3"/>
        <v>$881.3 mil</v>
      </c>
      <c r="D91" s="96">
        <f t="shared" si="4"/>
        <v>6.0078593351597487E-2</v>
      </c>
      <c r="E91" s="97">
        <f t="shared" si="5"/>
        <v>6.0078593351597487E-2</v>
      </c>
      <c r="F91" s="96">
        <f t="shared" si="6"/>
        <v>0.18249612951672711</v>
      </c>
      <c r="G91" s="97">
        <f t="shared" si="7"/>
        <v>0.18249612951672711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9950</v>
      </c>
      <c r="W91" s="112">
        <v>9797</v>
      </c>
      <c r="X91" s="112">
        <v>10150</v>
      </c>
      <c r="Y91" s="112">
        <v>9643</v>
      </c>
      <c r="Z91" s="112">
        <v>9970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472</v>
      </c>
      <c r="W93" s="112">
        <v>462</v>
      </c>
      <c r="X93" s="112">
        <v>495</v>
      </c>
      <c r="Y93" s="112">
        <v>484</v>
      </c>
      <c r="Z93" s="112">
        <v>492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936</v>
      </c>
      <c r="W94" s="112">
        <v>941</v>
      </c>
      <c r="X94" s="112">
        <v>994</v>
      </c>
      <c r="Y94" s="112">
        <v>1035</v>
      </c>
      <c r="Z94" s="112">
        <v>1051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199</v>
      </c>
      <c r="W95" s="112">
        <v>223</v>
      </c>
      <c r="X95" s="112">
        <v>223</v>
      </c>
      <c r="Y95" s="112">
        <v>224</v>
      </c>
      <c r="Z95" s="112">
        <v>234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1096</v>
      </c>
      <c r="W96" s="112">
        <v>1151</v>
      </c>
      <c r="X96" s="112">
        <v>1162</v>
      </c>
      <c r="Y96" s="112">
        <v>1226</v>
      </c>
      <c r="Z96" s="112">
        <v>1246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1087</v>
      </c>
      <c r="W97" s="112">
        <v>1067</v>
      </c>
      <c r="X97" s="112">
        <v>1087</v>
      </c>
      <c r="Y97" s="112">
        <v>1057</v>
      </c>
      <c r="Z97" s="112">
        <v>1082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722</v>
      </c>
      <c r="W98" s="112">
        <v>700</v>
      </c>
      <c r="X98" s="112">
        <v>696</v>
      </c>
      <c r="Y98" s="112">
        <v>720</v>
      </c>
      <c r="Z98" s="112">
        <v>757</v>
      </c>
    </row>
    <row r="99" spans="1:32" ht="15" customHeight="1" x14ac:dyDescent="0.25">
      <c r="S99" s="115" t="s">
        <v>197</v>
      </c>
      <c r="T99" s="115"/>
      <c r="U99" s="112"/>
      <c r="V99" s="112">
        <v>102</v>
      </c>
      <c r="W99" s="112">
        <v>106</v>
      </c>
      <c r="X99" s="112">
        <v>113</v>
      </c>
      <c r="Y99" s="112">
        <v>123</v>
      </c>
      <c r="Z99" s="112">
        <v>144</v>
      </c>
    </row>
    <row r="100" spans="1:32" ht="15" customHeight="1" x14ac:dyDescent="0.25">
      <c r="S100" s="115" t="s">
        <v>58</v>
      </c>
      <c r="T100" s="115"/>
      <c r="U100" s="112"/>
      <c r="V100" s="112">
        <v>1207</v>
      </c>
      <c r="W100" s="112">
        <v>1219</v>
      </c>
      <c r="X100" s="112">
        <v>1266</v>
      </c>
      <c r="Y100" s="112">
        <v>1307</v>
      </c>
      <c r="Z100" s="112">
        <v>1257</v>
      </c>
    </row>
    <row r="101" spans="1:32" x14ac:dyDescent="0.25">
      <c r="A101" s="18"/>
      <c r="S101" s="118" t="s">
        <v>53</v>
      </c>
      <c r="T101" s="118"/>
      <c r="U101" s="112"/>
      <c r="V101" s="112">
        <v>7847</v>
      </c>
      <c r="W101" s="112">
        <v>7799</v>
      </c>
      <c r="X101" s="112">
        <v>7975</v>
      </c>
      <c r="Y101" s="112">
        <v>7878</v>
      </c>
      <c r="Z101" s="112">
        <v>8074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18892</v>
      </c>
      <c r="W104" s="112">
        <v>19259</v>
      </c>
      <c r="X104" s="112">
        <v>20399</v>
      </c>
      <c r="Y104" s="112">
        <v>20732</v>
      </c>
      <c r="Z104" s="112">
        <v>20676</v>
      </c>
      <c r="AB104" s="109" t="str">
        <f>TEXT(Z104,"###,###")</f>
        <v>20,676</v>
      </c>
      <c r="AD104" s="130">
        <f>Z104/($Z$4)*100</f>
        <v>76.470153117834158</v>
      </c>
      <c r="AF104" s="109"/>
    </row>
    <row r="105" spans="1:32" x14ac:dyDescent="0.25">
      <c r="S105" s="115" t="s">
        <v>17</v>
      </c>
      <c r="T105" s="115"/>
      <c r="U105" s="112"/>
      <c r="V105" s="112">
        <v>3625</v>
      </c>
      <c r="W105" s="112">
        <v>3623</v>
      </c>
      <c r="X105" s="112">
        <v>3611</v>
      </c>
      <c r="Y105" s="112">
        <v>3676</v>
      </c>
      <c r="Z105" s="112">
        <v>3558</v>
      </c>
      <c r="AB105" s="109" t="str">
        <f>TEXT(Z105,"###,###")</f>
        <v>3,558</v>
      </c>
      <c r="AD105" s="130">
        <f>Z105/($Z$4)*100</f>
        <v>13.159257341519343</v>
      </c>
      <c r="AF105" s="109"/>
    </row>
    <row r="106" spans="1:32" x14ac:dyDescent="0.25">
      <c r="S106" s="118" t="s">
        <v>53</v>
      </c>
      <c r="T106" s="118"/>
      <c r="U106" s="120"/>
      <c r="V106" s="120">
        <v>22517</v>
      </c>
      <c r="W106" s="120">
        <v>22882</v>
      </c>
      <c r="X106" s="120">
        <v>24010</v>
      </c>
      <c r="Y106" s="120">
        <v>24408</v>
      </c>
      <c r="Z106" s="120">
        <v>24234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4705</v>
      </c>
      <c r="W108" s="112">
        <v>3999</v>
      </c>
      <c r="X108" s="112">
        <v>4111</v>
      </c>
      <c r="Y108" s="112">
        <v>4427</v>
      </c>
      <c r="Z108" s="112">
        <v>4188</v>
      </c>
      <c r="AB108" s="109" t="str">
        <f>TEXT(Z108,"###,###")</f>
        <v>4,188</v>
      </c>
      <c r="AD108" s="130">
        <f>Z108/($Z$4)*100</f>
        <v>15.489311339596124</v>
      </c>
      <c r="AF108" s="109"/>
    </row>
    <row r="109" spans="1:32" x14ac:dyDescent="0.25">
      <c r="S109" s="115" t="s">
        <v>20</v>
      </c>
      <c r="T109" s="115"/>
      <c r="U109" s="112"/>
      <c r="V109" s="112">
        <v>3999</v>
      </c>
      <c r="W109" s="112">
        <v>4409</v>
      </c>
      <c r="X109" s="112">
        <v>4231</v>
      </c>
      <c r="Y109" s="112">
        <v>4655</v>
      </c>
      <c r="Z109" s="112">
        <v>4531</v>
      </c>
      <c r="AB109" s="109" t="str">
        <f>TEXT(Z109,"###,###")</f>
        <v>4,531</v>
      </c>
      <c r="AD109" s="130">
        <f>Z109/($Z$4)*100</f>
        <v>16.757896294104594</v>
      </c>
      <c r="AF109" s="109"/>
    </row>
    <row r="110" spans="1:32" x14ac:dyDescent="0.25">
      <c r="S110" s="115" t="s">
        <v>21</v>
      </c>
      <c r="T110" s="115"/>
      <c r="U110" s="112"/>
      <c r="V110" s="112">
        <v>6462</v>
      </c>
      <c r="W110" s="112">
        <v>5850</v>
      </c>
      <c r="X110" s="112">
        <v>6361</v>
      </c>
      <c r="Y110" s="112">
        <v>6655</v>
      </c>
      <c r="Z110" s="112">
        <v>6411</v>
      </c>
      <c r="AB110" s="109" t="str">
        <f>TEXT(Z110,"###,###")</f>
        <v>6,411</v>
      </c>
      <c r="AD110" s="130">
        <f>Z110/($Z$4)*100</f>
        <v>23.711073304238479</v>
      </c>
      <c r="AF110" s="109"/>
    </row>
    <row r="111" spans="1:32" x14ac:dyDescent="0.25">
      <c r="S111" s="115" t="s">
        <v>22</v>
      </c>
      <c r="T111" s="115"/>
      <c r="U111" s="112"/>
      <c r="V111" s="112">
        <v>7748</v>
      </c>
      <c r="W111" s="112">
        <v>8625</v>
      </c>
      <c r="X111" s="112">
        <v>8478</v>
      </c>
      <c r="Y111" s="112">
        <v>8671</v>
      </c>
      <c r="Z111" s="112">
        <v>9109</v>
      </c>
      <c r="AB111" s="109" t="str">
        <f>TEXT(Z111,"###,###")</f>
        <v>9,109</v>
      </c>
      <c r="AD111" s="130">
        <f>Z111/($Z$4)*100</f>
        <v>33.689622013462532</v>
      </c>
      <c r="AF111" s="109"/>
    </row>
    <row r="112" spans="1:32" x14ac:dyDescent="0.25">
      <c r="S112" s="118" t="s">
        <v>53</v>
      </c>
      <c r="T112" s="118"/>
      <c r="U112" s="112"/>
      <c r="V112" s="112">
        <v>26096</v>
      </c>
      <c r="W112" s="112">
        <v>25760</v>
      </c>
      <c r="X112" s="112">
        <v>26119</v>
      </c>
      <c r="Y112" s="112">
        <v>27345</v>
      </c>
      <c r="Z112" s="112">
        <v>27033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41.53</v>
      </c>
      <c r="W118" s="131">
        <v>41.34</v>
      </c>
      <c r="X118" s="131">
        <v>41.88</v>
      </c>
      <c r="Y118" s="131">
        <v>42.61</v>
      </c>
      <c r="Z118" s="131">
        <v>42.74</v>
      </c>
      <c r="AB118" s="109" t="str">
        <f>TEXT(Z118,"##.0")</f>
        <v>42.7</v>
      </c>
    </row>
    <row r="120" spans="19:32" x14ac:dyDescent="0.25">
      <c r="S120" s="101" t="s">
        <v>98</v>
      </c>
      <c r="T120" s="112"/>
      <c r="U120" s="112"/>
      <c r="V120" s="112">
        <v>14091</v>
      </c>
      <c r="W120" s="112">
        <v>14026</v>
      </c>
      <c r="X120" s="112">
        <v>14472</v>
      </c>
      <c r="Y120" s="112">
        <v>13854</v>
      </c>
      <c r="Z120" s="112">
        <v>14325</v>
      </c>
      <c r="AB120" s="109" t="str">
        <f>TEXT(Z120,"###,###")</f>
        <v>14,325</v>
      </c>
    </row>
    <row r="121" spans="19:32" x14ac:dyDescent="0.25">
      <c r="S121" s="101" t="s">
        <v>99</v>
      </c>
      <c r="T121" s="112"/>
      <c r="U121" s="112"/>
      <c r="V121" s="112">
        <v>2085</v>
      </c>
      <c r="W121" s="112">
        <v>1965</v>
      </c>
      <c r="X121" s="112">
        <v>2011</v>
      </c>
      <c r="Y121" s="112">
        <v>1992</v>
      </c>
      <c r="Z121" s="112">
        <v>2022</v>
      </c>
      <c r="AB121" s="109" t="str">
        <f>TEXT(Z121,"###,###")</f>
        <v>2,022</v>
      </c>
    </row>
    <row r="122" spans="19:32" x14ac:dyDescent="0.25">
      <c r="S122" s="101" t="s">
        <v>100</v>
      </c>
      <c r="T122" s="112"/>
      <c r="U122" s="112"/>
      <c r="V122" s="112">
        <v>1623</v>
      </c>
      <c r="W122" s="112">
        <v>1607</v>
      </c>
      <c r="X122" s="112">
        <v>1649</v>
      </c>
      <c r="Y122" s="112">
        <v>1711</v>
      </c>
      <c r="Z122" s="112">
        <v>1713</v>
      </c>
      <c r="AB122" s="109" t="str">
        <f>TEXT(Z122,"###,###")</f>
        <v>1,713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15714</v>
      </c>
      <c r="W124" s="112">
        <v>15633</v>
      </c>
      <c r="X124" s="112">
        <v>16121</v>
      </c>
      <c r="Y124" s="112">
        <v>15565</v>
      </c>
      <c r="Z124" s="112">
        <v>16038</v>
      </c>
      <c r="AB124" s="109" t="str">
        <f>TEXT(Z124,"###,###")</f>
        <v>16,038</v>
      </c>
      <c r="AD124" s="127">
        <f>Z124/$Z$7*100</f>
        <v>88.794153471376376</v>
      </c>
    </row>
    <row r="125" spans="19:32" x14ac:dyDescent="0.25">
      <c r="S125" s="101" t="s">
        <v>102</v>
      </c>
      <c r="T125" s="112"/>
      <c r="U125" s="112"/>
      <c r="V125" s="112">
        <v>3708</v>
      </c>
      <c r="W125" s="112">
        <v>3572</v>
      </c>
      <c r="X125" s="112">
        <v>3660</v>
      </c>
      <c r="Y125" s="112">
        <v>3703</v>
      </c>
      <c r="Z125" s="112">
        <v>3735</v>
      </c>
      <c r="AB125" s="109" t="str">
        <f>TEXT(Z125,"###,###")</f>
        <v>3,735</v>
      </c>
      <c r="AD125" s="127">
        <f>Z125/$Z$7*100</f>
        <v>20.678773114826708</v>
      </c>
    </row>
    <row r="127" spans="19:32" x14ac:dyDescent="0.25">
      <c r="S127" s="101" t="s">
        <v>103</v>
      </c>
      <c r="T127" s="112"/>
      <c r="U127" s="112"/>
      <c r="V127" s="112">
        <v>9952</v>
      </c>
      <c r="W127" s="112">
        <v>9796</v>
      </c>
      <c r="X127" s="112">
        <v>10152</v>
      </c>
      <c r="Y127" s="112">
        <v>9642</v>
      </c>
      <c r="Z127" s="112">
        <v>9964</v>
      </c>
      <c r="AB127" s="109" t="str">
        <f>TEXT(Z127,"###,###")</f>
        <v>9,964</v>
      </c>
      <c r="AD127" s="127">
        <f>Z127/$Z$7*100</f>
        <v>55.1655409146274</v>
      </c>
    </row>
    <row r="128" spans="19:32" x14ac:dyDescent="0.25">
      <c r="S128" s="101" t="s">
        <v>104</v>
      </c>
      <c r="T128" s="112"/>
      <c r="U128" s="112"/>
      <c r="V128" s="112">
        <v>7848</v>
      </c>
      <c r="W128" s="112">
        <v>7799</v>
      </c>
      <c r="X128" s="112">
        <v>7978</v>
      </c>
      <c r="Y128" s="112">
        <v>7881</v>
      </c>
      <c r="Z128" s="112">
        <v>8070</v>
      </c>
      <c r="AB128" s="109" t="str">
        <f>TEXT(Z128,"###,###")</f>
        <v>8,070</v>
      </c>
      <c r="AD128" s="127">
        <f>Z128/$Z$7*100</f>
        <v>44.679437493079391</v>
      </c>
    </row>
    <row r="130" spans="19:20" x14ac:dyDescent="0.25">
      <c r="S130" s="101" t="s">
        <v>278</v>
      </c>
      <c r="T130" s="127">
        <v>79.310153914295199</v>
      </c>
    </row>
    <row r="131" spans="19:20" x14ac:dyDescent="0.25">
      <c r="S131" s="101" t="s">
        <v>279</v>
      </c>
      <c r="T131" s="127">
        <v>11.194773557745544</v>
      </c>
    </row>
    <row r="132" spans="19:20" x14ac:dyDescent="0.25">
      <c r="S132" s="101" t="s">
        <v>280</v>
      </c>
      <c r="T132" s="127">
        <v>9.4839995570811642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666DAA7-5731-4AC6-8155-6573311D77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4BE22EF-6CF7-4D28-BF23-F151EA5563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5A90736-57DB-4703-A7C4-D717854C3A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723FDD0-6C0E-49EA-8D8B-4C3C9D84C8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1819C-4CE1-4878-B685-E880F7722D60}">
  <sheetPr codeName="Sheet8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121</v>
      </c>
      <c r="T1" s="99"/>
      <c r="U1" s="99"/>
      <c r="V1" s="99"/>
      <c r="W1" s="99"/>
      <c r="X1" s="99"/>
      <c r="Y1" s="100" t="s">
        <v>216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121</v>
      </c>
      <c r="Y3" s="105" t="s">
        <v>216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9.16 Central Highlands,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25550</v>
      </c>
      <c r="W4" s="108">
        <v>24467</v>
      </c>
      <c r="X4" s="108">
        <v>27069</v>
      </c>
      <c r="Y4" s="108">
        <v>26641</v>
      </c>
      <c r="Z4" s="108">
        <v>28053</v>
      </c>
      <c r="AB4" s="109" t="str">
        <f>TEXT(Z4,"###,###")</f>
        <v>28,053</v>
      </c>
      <c r="AD4" s="110">
        <f>Z4/Y4-1</f>
        <v>5.3001013475470149E-2</v>
      </c>
      <c r="AF4" s="110">
        <f>Z4/V4-1</f>
        <v>9.7964774951076361E-2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14141</v>
      </c>
      <c r="W5" s="108">
        <v>13326</v>
      </c>
      <c r="X5" s="108">
        <v>14859</v>
      </c>
      <c r="Y5" s="108">
        <v>14283</v>
      </c>
      <c r="Z5" s="108">
        <v>14892</v>
      </c>
      <c r="AB5" s="109" t="str">
        <f>TEXT(Z5,"###,###")</f>
        <v>14,892</v>
      </c>
      <c r="AD5" s="110">
        <f t="shared" ref="AD5:AD9" si="0">Z5/Y5-1</f>
        <v>4.2638101239235393E-2</v>
      </c>
      <c r="AF5" s="110">
        <f t="shared" ref="AF5:AF9" si="1">Z5/V5-1</f>
        <v>5.3107983876670595E-2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11407</v>
      </c>
      <c r="W6" s="108">
        <v>11143</v>
      </c>
      <c r="X6" s="108">
        <v>12212</v>
      </c>
      <c r="Y6" s="108">
        <v>12332</v>
      </c>
      <c r="Z6" s="108">
        <v>13142</v>
      </c>
      <c r="AB6" s="109" t="str">
        <f>TEXT(Z6,"###,###")</f>
        <v>13,142</v>
      </c>
      <c r="AD6" s="110">
        <f t="shared" si="0"/>
        <v>6.5682776516380104E-2</v>
      </c>
      <c r="AF6" s="110">
        <f t="shared" si="1"/>
        <v>0.15209958797229772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17334</v>
      </c>
      <c r="W7" s="108">
        <v>16476</v>
      </c>
      <c r="X7" s="108">
        <v>18090</v>
      </c>
      <c r="Y7" s="108">
        <v>17683</v>
      </c>
      <c r="Z7" s="108">
        <v>17905</v>
      </c>
      <c r="AB7" s="109" t="str">
        <f>TEXT(Z7,"###,###")</f>
        <v>17,905</v>
      </c>
      <c r="AD7" s="110">
        <f t="shared" si="0"/>
        <v>1.2554430809251782E-2</v>
      </c>
      <c r="AF7" s="110">
        <f t="shared" si="1"/>
        <v>3.2941040729202786E-2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28,053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17,905</v>
      </c>
      <c r="P8" s="67"/>
      <c r="S8" s="107" t="s">
        <v>83</v>
      </c>
      <c r="T8" s="108"/>
      <c r="U8" s="108"/>
      <c r="V8" s="108">
        <v>50260</v>
      </c>
      <c r="W8" s="108">
        <v>51615.040000000001</v>
      </c>
      <c r="X8" s="108">
        <v>49390.26</v>
      </c>
      <c r="Y8" s="108">
        <v>52338</v>
      </c>
      <c r="Z8" s="108">
        <v>55023</v>
      </c>
      <c r="AB8" s="109" t="str">
        <f>TEXT(Z8,"$###,###")</f>
        <v>$55,023</v>
      </c>
      <c r="AD8" s="110">
        <f t="shared" si="0"/>
        <v>5.1301157858534951E-2</v>
      </c>
      <c r="AF8" s="110">
        <f t="shared" si="1"/>
        <v>9.4767210505372068E-2</v>
      </c>
    </row>
    <row r="9" spans="1:32" x14ac:dyDescent="0.25">
      <c r="A9" s="30" t="s">
        <v>14</v>
      </c>
      <c r="B9" s="71"/>
      <c r="C9" s="72"/>
      <c r="D9" s="73">
        <f>AD104</f>
        <v>79.966491997290845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55.163362189332588</v>
      </c>
      <c r="P9" s="74" t="s">
        <v>84</v>
      </c>
      <c r="S9" s="107" t="s">
        <v>7</v>
      </c>
      <c r="T9" s="108"/>
      <c r="U9" s="108"/>
      <c r="V9" s="108">
        <v>1199567801</v>
      </c>
      <c r="W9" s="108">
        <v>1168440580</v>
      </c>
      <c r="X9" s="108">
        <v>1297765053</v>
      </c>
      <c r="Y9" s="108">
        <v>1284488441</v>
      </c>
      <c r="Z9" s="108">
        <v>1416834780</v>
      </c>
      <c r="AB9" s="109" t="str">
        <f>TEXT(Z9/1000000,"$#,###.0")&amp;" mil"</f>
        <v>$1,416.8 mil</v>
      </c>
      <c r="AD9" s="110">
        <f t="shared" si="0"/>
        <v>0.10303427790830555</v>
      </c>
      <c r="AF9" s="110">
        <f t="shared" si="1"/>
        <v>0.18112104944704166</v>
      </c>
    </row>
    <row r="10" spans="1:32" x14ac:dyDescent="0.25">
      <c r="A10" s="30" t="s">
        <v>17</v>
      </c>
      <c r="B10" s="71"/>
      <c r="C10" s="72"/>
      <c r="D10" s="73">
        <f>AD105</f>
        <v>11.289345168074716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44.747277296844459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81.932421111421391</v>
      </c>
      <c r="P11" s="74" t="s">
        <v>84</v>
      </c>
      <c r="S11" s="107" t="s">
        <v>29</v>
      </c>
      <c r="T11" s="112"/>
      <c r="U11" s="112"/>
      <c r="V11" s="112">
        <v>22322</v>
      </c>
      <c r="W11" s="112">
        <v>21914</v>
      </c>
      <c r="X11" s="112">
        <v>23922</v>
      </c>
      <c r="Y11" s="112">
        <v>23472</v>
      </c>
      <c r="Z11" s="112">
        <v>24824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8.5227590058642839</v>
      </c>
      <c r="P12" s="74" t="s">
        <v>84</v>
      </c>
      <c r="S12" s="107" t="s">
        <v>30</v>
      </c>
      <c r="T12" s="112"/>
      <c r="U12" s="112"/>
      <c r="V12" s="112">
        <v>3228</v>
      </c>
      <c r="W12" s="112">
        <v>2553</v>
      </c>
      <c r="X12" s="112">
        <v>3150</v>
      </c>
      <c r="Y12" s="112">
        <v>3169</v>
      </c>
      <c r="Z12" s="112">
        <v>3233</v>
      </c>
    </row>
    <row r="13" spans="1:32" ht="15" customHeight="1" x14ac:dyDescent="0.25">
      <c r="A13" s="30" t="s">
        <v>19</v>
      </c>
      <c r="B13" s="72"/>
      <c r="C13" s="72"/>
      <c r="D13" s="73">
        <f>AD108</f>
        <v>12.519160161123589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9.5392348506003906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15.670338288240119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39.9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21.869318789434285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19.442582663092047</v>
      </c>
      <c r="P15" s="74" t="s">
        <v>84</v>
      </c>
      <c r="S15" s="115" t="s">
        <v>60</v>
      </c>
      <c r="T15" s="115"/>
      <c r="U15" s="116"/>
      <c r="V15" s="116">
        <v>2385</v>
      </c>
      <c r="W15" s="116">
        <v>2071</v>
      </c>
      <c r="X15" s="116">
        <v>2874</v>
      </c>
      <c r="Y15" s="112">
        <v>2569</v>
      </c>
      <c r="Z15" s="112">
        <v>2713</v>
      </c>
      <c r="AB15" s="117">
        <f t="shared" ref="AB15:AB34" si="2">IF(Z15="np",0,Z15/$Z$34)</f>
        <v>9.6706352035360377E-2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41.186325883149756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80.55741733690796</v>
      </c>
      <c r="P16" s="37" t="s">
        <v>84</v>
      </c>
      <c r="S16" s="115" t="s">
        <v>61</v>
      </c>
      <c r="T16" s="115"/>
      <c r="U16" s="116"/>
      <c r="V16" s="116">
        <v>2526</v>
      </c>
      <c r="W16" s="116">
        <v>2607</v>
      </c>
      <c r="X16" s="116">
        <v>2840</v>
      </c>
      <c r="Y16" s="112">
        <v>2990</v>
      </c>
      <c r="Z16" s="112">
        <v>3190</v>
      </c>
      <c r="AB16" s="117">
        <f t="shared" si="2"/>
        <v>0.11370927496970129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1092</v>
      </c>
      <c r="W17" s="116">
        <v>832</v>
      </c>
      <c r="X17" s="116">
        <v>827</v>
      </c>
      <c r="Y17" s="112">
        <v>883</v>
      </c>
      <c r="Z17" s="112">
        <v>890</v>
      </c>
      <c r="AB17" s="117">
        <f t="shared" si="2"/>
        <v>3.1724531261139229E-2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179</v>
      </c>
      <c r="W18" s="116">
        <v>204</v>
      </c>
      <c r="X18" s="116">
        <v>237</v>
      </c>
      <c r="Y18" s="112">
        <v>258</v>
      </c>
      <c r="Z18" s="112">
        <v>272</v>
      </c>
      <c r="AB18" s="117">
        <f t="shared" si="2"/>
        <v>9.6955870820560341E-3</v>
      </c>
    </row>
    <row r="19" spans="1:28" x14ac:dyDescent="0.25">
      <c r="A19" s="63" t="str">
        <f>$S$1&amp;" ("&amp;$V$2&amp;" to "&amp;$Z$2&amp;")"</f>
        <v>Central Highlands (2017-18 to 2021-22)</v>
      </c>
      <c r="B19" s="63"/>
      <c r="C19" s="63"/>
      <c r="D19" s="63"/>
      <c r="E19" s="63"/>
      <c r="F19" s="63"/>
      <c r="G19" s="63" t="str">
        <f>$S$1&amp;" ("&amp;$V$2&amp;" to "&amp;$Z$2&amp;")"</f>
        <v>Central Highlands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1843</v>
      </c>
      <c r="W19" s="116">
        <v>1638</v>
      </c>
      <c r="X19" s="116">
        <v>1867</v>
      </c>
      <c r="Y19" s="112">
        <v>1877</v>
      </c>
      <c r="Z19" s="112">
        <v>1954</v>
      </c>
      <c r="AB19" s="117">
        <f t="shared" si="2"/>
        <v>6.9651386611534902E-2</v>
      </c>
    </row>
    <row r="20" spans="1:28" x14ac:dyDescent="0.25">
      <c r="S20" s="115" t="s">
        <v>65</v>
      </c>
      <c r="T20" s="115"/>
      <c r="U20" s="116"/>
      <c r="V20" s="116">
        <v>836</v>
      </c>
      <c r="W20" s="116">
        <v>846</v>
      </c>
      <c r="X20" s="116">
        <v>887</v>
      </c>
      <c r="Y20" s="112">
        <v>953</v>
      </c>
      <c r="Z20" s="112">
        <v>952</v>
      </c>
      <c r="AB20" s="117">
        <f t="shared" si="2"/>
        <v>3.393455478719612E-2</v>
      </c>
    </row>
    <row r="21" spans="1:28" x14ac:dyDescent="0.25">
      <c r="S21" s="115" t="s">
        <v>66</v>
      </c>
      <c r="T21" s="115"/>
      <c r="U21" s="116"/>
      <c r="V21" s="116">
        <v>1992</v>
      </c>
      <c r="W21" s="116">
        <v>2115</v>
      </c>
      <c r="X21" s="116">
        <v>2096</v>
      </c>
      <c r="Y21" s="112">
        <v>2275</v>
      </c>
      <c r="Z21" s="112">
        <v>2467</v>
      </c>
      <c r="AB21" s="117">
        <f t="shared" si="2"/>
        <v>8.7937549012618521E-2</v>
      </c>
    </row>
    <row r="22" spans="1:28" x14ac:dyDescent="0.25">
      <c r="S22" s="115" t="s">
        <v>67</v>
      </c>
      <c r="T22" s="115"/>
      <c r="U22" s="116"/>
      <c r="V22" s="116">
        <v>2010</v>
      </c>
      <c r="W22" s="116">
        <v>2023</v>
      </c>
      <c r="X22" s="116">
        <v>2057</v>
      </c>
      <c r="Y22" s="112">
        <v>2112</v>
      </c>
      <c r="Z22" s="112">
        <v>2329</v>
      </c>
      <c r="AB22" s="117">
        <f t="shared" si="2"/>
        <v>8.3018464390104796E-2</v>
      </c>
    </row>
    <row r="23" spans="1:28" x14ac:dyDescent="0.25">
      <c r="S23" s="115" t="s">
        <v>68</v>
      </c>
      <c r="T23" s="115"/>
      <c r="U23" s="116"/>
      <c r="V23" s="116">
        <v>879</v>
      </c>
      <c r="W23" s="116">
        <v>751</v>
      </c>
      <c r="X23" s="116">
        <v>766</v>
      </c>
      <c r="Y23" s="112">
        <v>732</v>
      </c>
      <c r="Z23" s="112">
        <v>834</v>
      </c>
      <c r="AB23" s="117">
        <f t="shared" si="2"/>
        <v>2.9728380979539459E-2</v>
      </c>
    </row>
    <row r="24" spans="1:28" x14ac:dyDescent="0.25">
      <c r="S24" s="115" t="s">
        <v>69</v>
      </c>
      <c r="T24" s="115"/>
      <c r="U24" s="116"/>
      <c r="V24" s="116">
        <v>77</v>
      </c>
      <c r="W24" s="116">
        <v>69</v>
      </c>
      <c r="X24" s="116">
        <v>73</v>
      </c>
      <c r="Y24" s="112">
        <v>62</v>
      </c>
      <c r="Z24" s="112">
        <v>35</v>
      </c>
      <c r="AB24" s="117">
        <f t="shared" si="2"/>
        <v>1.2475939259998575E-3</v>
      </c>
    </row>
    <row r="25" spans="1:28" x14ac:dyDescent="0.25">
      <c r="S25" s="115" t="s">
        <v>70</v>
      </c>
      <c r="T25" s="115"/>
      <c r="U25" s="116"/>
      <c r="V25" s="116">
        <v>414</v>
      </c>
      <c r="W25" s="116">
        <v>392</v>
      </c>
      <c r="X25" s="116">
        <v>417</v>
      </c>
      <c r="Y25" s="112">
        <v>420</v>
      </c>
      <c r="Z25" s="112">
        <v>470</v>
      </c>
      <c r="AB25" s="117">
        <f t="shared" si="2"/>
        <v>1.6753404149140942E-2</v>
      </c>
    </row>
    <row r="26" spans="1:28" x14ac:dyDescent="0.25">
      <c r="S26" s="115" t="s">
        <v>71</v>
      </c>
      <c r="T26" s="115"/>
      <c r="U26" s="116"/>
      <c r="V26" s="116">
        <v>816</v>
      </c>
      <c r="W26" s="116">
        <v>826</v>
      </c>
      <c r="X26" s="116">
        <v>699</v>
      </c>
      <c r="Y26" s="112">
        <v>795</v>
      </c>
      <c r="Z26" s="112">
        <v>823</v>
      </c>
      <c r="AB26" s="117">
        <f t="shared" si="2"/>
        <v>2.9336280031368078E-2</v>
      </c>
    </row>
    <row r="27" spans="1:28" x14ac:dyDescent="0.25">
      <c r="S27" s="115" t="s">
        <v>72</v>
      </c>
      <c r="T27" s="115"/>
      <c r="U27" s="116"/>
      <c r="V27" s="116">
        <v>1216</v>
      </c>
      <c r="W27" s="116">
        <v>1208</v>
      </c>
      <c r="X27" s="116">
        <v>1204</v>
      </c>
      <c r="Y27" s="112">
        <v>1283</v>
      </c>
      <c r="Z27" s="112">
        <v>1339</v>
      </c>
      <c r="AB27" s="117">
        <f t="shared" si="2"/>
        <v>4.7729379054680263E-2</v>
      </c>
    </row>
    <row r="28" spans="1:28" x14ac:dyDescent="0.25">
      <c r="S28" s="115" t="s">
        <v>73</v>
      </c>
      <c r="T28" s="115"/>
      <c r="U28" s="116"/>
      <c r="V28" s="116">
        <v>2436</v>
      </c>
      <c r="W28" s="116">
        <v>2575</v>
      </c>
      <c r="X28" s="116">
        <v>3198</v>
      </c>
      <c r="Y28" s="112">
        <v>2550</v>
      </c>
      <c r="Z28" s="112">
        <v>2559</v>
      </c>
      <c r="AB28" s="117">
        <f t="shared" si="2"/>
        <v>9.1216938760961E-2</v>
      </c>
    </row>
    <row r="29" spans="1:28" x14ac:dyDescent="0.25">
      <c r="S29" s="115" t="s">
        <v>74</v>
      </c>
      <c r="T29" s="115"/>
      <c r="U29" s="116"/>
      <c r="V29" s="116">
        <v>989</v>
      </c>
      <c r="W29" s="116">
        <v>975</v>
      </c>
      <c r="X29" s="116">
        <v>968</v>
      </c>
      <c r="Y29" s="112">
        <v>1012</v>
      </c>
      <c r="Z29" s="112">
        <v>1055</v>
      </c>
      <c r="AB29" s="117">
        <f t="shared" si="2"/>
        <v>3.7606045483709986E-2</v>
      </c>
    </row>
    <row r="30" spans="1:28" x14ac:dyDescent="0.25">
      <c r="S30" s="115" t="s">
        <v>75</v>
      </c>
      <c r="T30" s="115"/>
      <c r="U30" s="116"/>
      <c r="V30" s="116">
        <v>1593</v>
      </c>
      <c r="W30" s="116">
        <v>1546</v>
      </c>
      <c r="X30" s="116">
        <v>1638</v>
      </c>
      <c r="Y30" s="112">
        <v>1636</v>
      </c>
      <c r="Z30" s="112">
        <v>1678</v>
      </c>
      <c r="AB30" s="117">
        <f t="shared" si="2"/>
        <v>5.9813217366507451E-2</v>
      </c>
    </row>
    <row r="31" spans="1:28" x14ac:dyDescent="0.25">
      <c r="S31" s="115" t="s">
        <v>76</v>
      </c>
      <c r="T31" s="115"/>
      <c r="U31" s="116"/>
      <c r="V31" s="116">
        <v>1222</v>
      </c>
      <c r="W31" s="116">
        <v>1275</v>
      </c>
      <c r="X31" s="116">
        <v>1304</v>
      </c>
      <c r="Y31" s="112">
        <v>1394</v>
      </c>
      <c r="Z31" s="112">
        <v>1606</v>
      </c>
      <c r="AB31" s="117">
        <f t="shared" si="2"/>
        <v>5.7246738433022026E-2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98</v>
      </c>
      <c r="W32" s="116">
        <v>105</v>
      </c>
      <c r="X32" s="116">
        <v>135</v>
      </c>
      <c r="Y32" s="112">
        <v>135</v>
      </c>
      <c r="Z32" s="112">
        <v>155</v>
      </c>
      <c r="AB32" s="117">
        <f t="shared" si="2"/>
        <v>5.5250588151422256E-3</v>
      </c>
    </row>
    <row r="33" spans="19:32" x14ac:dyDescent="0.25">
      <c r="S33" s="115" t="s">
        <v>78</v>
      </c>
      <c r="T33" s="115"/>
      <c r="U33" s="116"/>
      <c r="V33" s="116">
        <v>1113</v>
      </c>
      <c r="W33" s="116">
        <v>1100</v>
      </c>
      <c r="X33" s="116">
        <v>1390</v>
      </c>
      <c r="Y33" s="112">
        <v>1409</v>
      </c>
      <c r="Z33" s="112">
        <v>1485</v>
      </c>
      <c r="AB33" s="117">
        <f t="shared" si="2"/>
        <v>5.2933628003136807E-2</v>
      </c>
    </row>
    <row r="34" spans="19:32" x14ac:dyDescent="0.25">
      <c r="S34" s="118" t="s">
        <v>53</v>
      </c>
      <c r="T34" s="118"/>
      <c r="U34" s="119"/>
      <c r="V34" s="119">
        <v>25550</v>
      </c>
      <c r="W34" s="119">
        <v>24472</v>
      </c>
      <c r="X34" s="119">
        <v>27071</v>
      </c>
      <c r="Y34" s="120">
        <v>26641</v>
      </c>
      <c r="Z34" s="120">
        <v>28054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14721</v>
      </c>
      <c r="W37" s="112">
        <v>13632</v>
      </c>
      <c r="X37" s="112">
        <v>14760</v>
      </c>
      <c r="Y37" s="112">
        <v>14525</v>
      </c>
      <c r="Z37" s="112">
        <v>14423</v>
      </c>
      <c r="AB37" s="132">
        <f>Z37/Z40*100</f>
        <v>80.55741733690796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2617</v>
      </c>
      <c r="W38" s="112">
        <v>2846</v>
      </c>
      <c r="X38" s="112">
        <v>3330</v>
      </c>
      <c r="Y38" s="112">
        <v>3160</v>
      </c>
      <c r="Z38" s="112">
        <v>3481</v>
      </c>
      <c r="AB38" s="132">
        <f>Z38/Z40*100</f>
        <v>19.442582663092047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17338</v>
      </c>
      <c r="W40" s="112">
        <v>16478</v>
      </c>
      <c r="X40" s="112">
        <v>18090</v>
      </c>
      <c r="Y40" s="112">
        <v>17685</v>
      </c>
      <c r="Z40" s="112">
        <v>17904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35</v>
      </c>
      <c r="W44" s="112">
        <v>42</v>
      </c>
      <c r="X44" s="112">
        <v>51</v>
      </c>
      <c r="Y44" s="112">
        <v>48</v>
      </c>
      <c r="Z44" s="112">
        <v>88</v>
      </c>
    </row>
    <row r="45" spans="19:32" x14ac:dyDescent="0.25">
      <c r="S45" s="115" t="s">
        <v>37</v>
      </c>
      <c r="T45" s="115"/>
      <c r="U45" s="112"/>
      <c r="V45" s="112">
        <v>431</v>
      </c>
      <c r="W45" s="112">
        <v>416</v>
      </c>
      <c r="X45" s="112">
        <v>407</v>
      </c>
      <c r="Y45" s="112">
        <v>552</v>
      </c>
      <c r="Z45" s="112">
        <v>600</v>
      </c>
    </row>
    <row r="46" spans="19:32" x14ac:dyDescent="0.25">
      <c r="S46" s="115" t="s">
        <v>38</v>
      </c>
      <c r="T46" s="115"/>
      <c r="U46" s="112"/>
      <c r="V46" s="112">
        <v>857</v>
      </c>
      <c r="W46" s="112">
        <v>858</v>
      </c>
      <c r="X46" s="112">
        <v>1011</v>
      </c>
      <c r="Y46" s="112">
        <v>896</v>
      </c>
      <c r="Z46" s="112">
        <v>944</v>
      </c>
    </row>
    <row r="47" spans="19:32" x14ac:dyDescent="0.25">
      <c r="S47" s="115" t="s">
        <v>39</v>
      </c>
      <c r="T47" s="115"/>
      <c r="U47" s="112"/>
      <c r="V47" s="112">
        <v>1332</v>
      </c>
      <c r="W47" s="112">
        <v>1194</v>
      </c>
      <c r="X47" s="112">
        <v>1375</v>
      </c>
      <c r="Y47" s="112">
        <v>1200</v>
      </c>
      <c r="Z47" s="112">
        <v>1298</v>
      </c>
    </row>
    <row r="48" spans="19:32" x14ac:dyDescent="0.25">
      <c r="S48" s="115" t="s">
        <v>40</v>
      </c>
      <c r="T48" s="115"/>
      <c r="U48" s="112"/>
      <c r="V48" s="112">
        <v>1942</v>
      </c>
      <c r="W48" s="112">
        <v>1858</v>
      </c>
      <c r="X48" s="112">
        <v>2109</v>
      </c>
      <c r="Y48" s="112">
        <v>1855</v>
      </c>
      <c r="Z48" s="112">
        <v>1855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1691</v>
      </c>
      <c r="W49" s="112">
        <v>1544</v>
      </c>
      <c r="X49" s="112">
        <v>1750</v>
      </c>
      <c r="Y49" s="112">
        <v>1688</v>
      </c>
      <c r="Z49" s="112">
        <v>1786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Central Highlands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1604</v>
      </c>
      <c r="W50" s="112">
        <v>1566</v>
      </c>
      <c r="X50" s="112">
        <v>1593</v>
      </c>
      <c r="Y50" s="112">
        <v>1603</v>
      </c>
      <c r="Z50" s="112">
        <v>1617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1330</v>
      </c>
      <c r="W51" s="112">
        <v>1257</v>
      </c>
      <c r="X51" s="112">
        <v>1348</v>
      </c>
      <c r="Y51" s="112">
        <v>1298</v>
      </c>
      <c r="Z51" s="112">
        <v>1367</v>
      </c>
    </row>
    <row r="52" spans="1:26" ht="15" customHeight="1" x14ac:dyDescent="0.25">
      <c r="S52" s="115" t="s">
        <v>44</v>
      </c>
      <c r="T52" s="115"/>
      <c r="U52" s="112"/>
      <c r="V52" s="112">
        <v>1364</v>
      </c>
      <c r="W52" s="112">
        <v>1320</v>
      </c>
      <c r="X52" s="112">
        <v>1392</v>
      </c>
      <c r="Y52" s="112">
        <v>1330</v>
      </c>
      <c r="Z52" s="112">
        <v>1353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1139</v>
      </c>
      <c r="W53" s="112">
        <v>1054</v>
      </c>
      <c r="X53" s="112">
        <v>1187</v>
      </c>
      <c r="Y53" s="112">
        <v>1190</v>
      </c>
      <c r="Z53" s="112">
        <v>1234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1076</v>
      </c>
      <c r="W54" s="112">
        <v>1005</v>
      </c>
      <c r="X54" s="112">
        <v>1092</v>
      </c>
      <c r="Y54" s="112">
        <v>1071</v>
      </c>
      <c r="Z54" s="112">
        <v>1065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748</v>
      </c>
      <c r="W55" s="112">
        <v>691</v>
      </c>
      <c r="X55" s="112">
        <v>862</v>
      </c>
      <c r="Y55" s="112">
        <v>832</v>
      </c>
      <c r="Z55" s="112">
        <v>921</v>
      </c>
    </row>
    <row r="56" spans="1:26" ht="15" customHeight="1" x14ac:dyDescent="0.25">
      <c r="S56" s="115" t="s">
        <v>48</v>
      </c>
      <c r="T56" s="115"/>
      <c r="U56" s="112"/>
      <c r="V56" s="112">
        <v>321</v>
      </c>
      <c r="W56" s="112">
        <v>301</v>
      </c>
      <c r="X56" s="112">
        <v>387</v>
      </c>
      <c r="Y56" s="112">
        <v>415</v>
      </c>
      <c r="Z56" s="112">
        <v>441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167</v>
      </c>
      <c r="W57" s="112">
        <v>129</v>
      </c>
      <c r="X57" s="112">
        <v>145</v>
      </c>
      <c r="Y57" s="112">
        <v>162</v>
      </c>
      <c r="Z57" s="112">
        <v>167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70</v>
      </c>
      <c r="W58" s="112">
        <v>64</v>
      </c>
      <c r="X58" s="112">
        <v>86</v>
      </c>
      <c r="Y58" s="112">
        <v>92</v>
      </c>
      <c r="Z58" s="112">
        <v>99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26</v>
      </c>
      <c r="W59" s="112">
        <v>20</v>
      </c>
      <c r="X59" s="112">
        <v>30</v>
      </c>
      <c r="Y59" s="112">
        <v>36</v>
      </c>
      <c r="Z59" s="112">
        <v>35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</v>
      </c>
      <c r="W60" s="112">
        <v>12</v>
      </c>
      <c r="X60" s="112">
        <v>14</v>
      </c>
      <c r="Y60" s="112">
        <v>15</v>
      </c>
      <c r="Z60" s="112">
        <v>17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14144</v>
      </c>
      <c r="W61" s="112">
        <v>13326</v>
      </c>
      <c r="X61" s="112">
        <v>14855</v>
      </c>
      <c r="Y61" s="112">
        <v>14283</v>
      </c>
      <c r="Z61" s="112">
        <v>14897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48</v>
      </c>
      <c r="W63" s="112">
        <v>37</v>
      </c>
      <c r="X63" s="112">
        <v>52</v>
      </c>
      <c r="Y63" s="112">
        <v>59</v>
      </c>
      <c r="Z63" s="112">
        <v>77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429</v>
      </c>
      <c r="W64" s="112">
        <v>457</v>
      </c>
      <c r="X64" s="112">
        <v>435</v>
      </c>
      <c r="Y64" s="112">
        <v>484</v>
      </c>
      <c r="Z64" s="112">
        <v>526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Central Highlands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734</v>
      </c>
      <c r="W65" s="112">
        <v>776</v>
      </c>
      <c r="X65" s="112">
        <v>885</v>
      </c>
      <c r="Y65" s="112">
        <v>908</v>
      </c>
      <c r="Z65" s="112">
        <v>1010</v>
      </c>
    </row>
    <row r="66" spans="1:26" x14ac:dyDescent="0.25">
      <c r="S66" s="115" t="s">
        <v>39</v>
      </c>
      <c r="T66" s="115"/>
      <c r="U66" s="112"/>
      <c r="V66" s="112">
        <v>1065</v>
      </c>
      <c r="W66" s="112">
        <v>1056</v>
      </c>
      <c r="X66" s="112">
        <v>1208</v>
      </c>
      <c r="Y66" s="112">
        <v>1135</v>
      </c>
      <c r="Z66" s="112">
        <v>1133</v>
      </c>
    </row>
    <row r="67" spans="1:26" x14ac:dyDescent="0.25">
      <c r="S67" s="115" t="s">
        <v>40</v>
      </c>
      <c r="T67" s="115"/>
      <c r="U67" s="112"/>
      <c r="V67" s="112">
        <v>1527</v>
      </c>
      <c r="W67" s="112">
        <v>1461</v>
      </c>
      <c r="X67" s="112">
        <v>1689</v>
      </c>
      <c r="Y67" s="112">
        <v>1648</v>
      </c>
      <c r="Z67" s="112">
        <v>1669</v>
      </c>
    </row>
    <row r="68" spans="1:26" x14ac:dyDescent="0.25">
      <c r="S68" s="115" t="s">
        <v>41</v>
      </c>
      <c r="T68" s="115"/>
      <c r="U68" s="112"/>
      <c r="V68" s="112">
        <v>1408</v>
      </c>
      <c r="W68" s="112">
        <v>1358</v>
      </c>
      <c r="X68" s="112">
        <v>1446</v>
      </c>
      <c r="Y68" s="112">
        <v>1447</v>
      </c>
      <c r="Z68" s="112">
        <v>1555</v>
      </c>
    </row>
    <row r="69" spans="1:26" x14ac:dyDescent="0.25">
      <c r="S69" s="115" t="s">
        <v>42</v>
      </c>
      <c r="T69" s="115"/>
      <c r="U69" s="112"/>
      <c r="V69" s="112">
        <v>1252</v>
      </c>
      <c r="W69" s="112">
        <v>1294</v>
      </c>
      <c r="X69" s="112">
        <v>1343</v>
      </c>
      <c r="Y69" s="112">
        <v>1429</v>
      </c>
      <c r="Z69" s="112">
        <v>1484</v>
      </c>
    </row>
    <row r="70" spans="1:26" x14ac:dyDescent="0.25">
      <c r="S70" s="115" t="s">
        <v>43</v>
      </c>
      <c r="T70" s="115"/>
      <c r="U70" s="112"/>
      <c r="V70" s="112">
        <v>1134</v>
      </c>
      <c r="W70" s="112">
        <v>1101</v>
      </c>
      <c r="X70" s="112">
        <v>1201</v>
      </c>
      <c r="Y70" s="112">
        <v>1238</v>
      </c>
      <c r="Z70" s="112">
        <v>1342</v>
      </c>
    </row>
    <row r="71" spans="1:26" x14ac:dyDescent="0.25">
      <c r="S71" s="115" t="s">
        <v>44</v>
      </c>
      <c r="T71" s="115"/>
      <c r="U71" s="112"/>
      <c r="V71" s="112">
        <v>1156</v>
      </c>
      <c r="W71" s="112">
        <v>1098</v>
      </c>
      <c r="X71" s="112">
        <v>1153</v>
      </c>
      <c r="Y71" s="112">
        <v>1098</v>
      </c>
      <c r="Z71" s="112">
        <v>1235</v>
      </c>
    </row>
    <row r="72" spans="1:26" x14ac:dyDescent="0.25">
      <c r="S72" s="115" t="s">
        <v>45</v>
      </c>
      <c r="T72" s="115"/>
      <c r="U72" s="112"/>
      <c r="V72" s="112">
        <v>931</v>
      </c>
      <c r="W72" s="112">
        <v>896</v>
      </c>
      <c r="X72" s="112">
        <v>923</v>
      </c>
      <c r="Y72" s="112">
        <v>1005</v>
      </c>
      <c r="Z72" s="112">
        <v>1077</v>
      </c>
    </row>
    <row r="73" spans="1:26" x14ac:dyDescent="0.25">
      <c r="S73" s="115" t="s">
        <v>46</v>
      </c>
      <c r="T73" s="115"/>
      <c r="U73" s="112"/>
      <c r="V73" s="112">
        <v>879</v>
      </c>
      <c r="W73" s="112">
        <v>837</v>
      </c>
      <c r="X73" s="112">
        <v>925</v>
      </c>
      <c r="Y73" s="112">
        <v>852</v>
      </c>
      <c r="Z73" s="112">
        <v>877</v>
      </c>
    </row>
    <row r="74" spans="1:26" x14ac:dyDescent="0.25">
      <c r="S74" s="115" t="s">
        <v>47</v>
      </c>
      <c r="T74" s="115"/>
      <c r="U74" s="112"/>
      <c r="V74" s="112">
        <v>441</v>
      </c>
      <c r="W74" s="112">
        <v>441</v>
      </c>
      <c r="X74" s="112">
        <v>529</v>
      </c>
      <c r="Y74" s="112">
        <v>595</v>
      </c>
      <c r="Z74" s="112">
        <v>654</v>
      </c>
    </row>
    <row r="75" spans="1:26" x14ac:dyDescent="0.25">
      <c r="S75" s="115" t="s">
        <v>48</v>
      </c>
      <c r="T75" s="115"/>
      <c r="U75" s="112"/>
      <c r="V75" s="112">
        <v>218</v>
      </c>
      <c r="W75" s="112">
        <v>207</v>
      </c>
      <c r="X75" s="112">
        <v>226</v>
      </c>
      <c r="Y75" s="112">
        <v>225</v>
      </c>
      <c r="Z75" s="112">
        <v>277</v>
      </c>
    </row>
    <row r="76" spans="1:26" x14ac:dyDescent="0.25">
      <c r="S76" s="115" t="s">
        <v>49</v>
      </c>
      <c r="T76" s="115"/>
      <c r="U76" s="112"/>
      <c r="V76" s="112">
        <v>93</v>
      </c>
      <c r="W76" s="112">
        <v>71</v>
      </c>
      <c r="X76" s="112">
        <v>110</v>
      </c>
      <c r="Y76" s="112">
        <v>120</v>
      </c>
      <c r="Z76" s="112">
        <v>122</v>
      </c>
    </row>
    <row r="77" spans="1:26" x14ac:dyDescent="0.25">
      <c r="S77" s="115" t="s">
        <v>50</v>
      </c>
      <c r="T77" s="115"/>
      <c r="U77" s="112"/>
      <c r="V77" s="112">
        <v>46</v>
      </c>
      <c r="W77" s="112">
        <v>28</v>
      </c>
      <c r="X77" s="112">
        <v>50</v>
      </c>
      <c r="Y77" s="112">
        <v>51</v>
      </c>
      <c r="Z77" s="112">
        <v>53</v>
      </c>
    </row>
    <row r="78" spans="1:26" x14ac:dyDescent="0.25">
      <c r="S78" s="115" t="s">
        <v>51</v>
      </c>
      <c r="T78" s="115"/>
      <c r="U78" s="112"/>
      <c r="V78" s="112">
        <v>24</v>
      </c>
      <c r="W78" s="112">
        <v>11</v>
      </c>
      <c r="X78" s="112">
        <v>22</v>
      </c>
      <c r="Y78" s="112">
        <v>20</v>
      </c>
      <c r="Z78" s="112">
        <v>23</v>
      </c>
    </row>
    <row r="79" spans="1:26" x14ac:dyDescent="0.25">
      <c r="S79" s="115" t="s">
        <v>52</v>
      </c>
      <c r="T79" s="115"/>
      <c r="U79" s="112"/>
      <c r="V79" s="112">
        <v>18</v>
      </c>
      <c r="W79" s="112">
        <v>9</v>
      </c>
      <c r="X79" s="112">
        <v>17</v>
      </c>
      <c r="Y79" s="112">
        <v>18</v>
      </c>
      <c r="Z79" s="112">
        <v>20</v>
      </c>
    </row>
    <row r="80" spans="1:26" x14ac:dyDescent="0.25">
      <c r="S80" s="118" t="s">
        <v>53</v>
      </c>
      <c r="T80" s="118"/>
      <c r="U80" s="112"/>
      <c r="V80" s="112">
        <v>11406</v>
      </c>
      <c r="W80" s="112">
        <v>11144</v>
      </c>
      <c r="X80" s="112">
        <v>12218</v>
      </c>
      <c r="Y80" s="112">
        <v>12332</v>
      </c>
      <c r="Z80" s="112">
        <v>13142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Central Highlands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637</v>
      </c>
      <c r="W83" s="112">
        <v>601</v>
      </c>
      <c r="X83" s="112">
        <v>677</v>
      </c>
      <c r="Y83" s="112">
        <v>647</v>
      </c>
      <c r="Z83" s="112">
        <v>640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591</v>
      </c>
      <c r="W84" s="112">
        <v>556</v>
      </c>
      <c r="X84" s="112">
        <v>555</v>
      </c>
      <c r="Y84" s="112">
        <v>532</v>
      </c>
      <c r="Z84" s="112">
        <v>534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2097</v>
      </c>
      <c r="W85" s="112">
        <v>2083</v>
      </c>
      <c r="X85" s="112">
        <v>2161</v>
      </c>
      <c r="Y85" s="112">
        <v>2186</v>
      </c>
      <c r="Z85" s="112">
        <v>2111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28,053</v>
      </c>
      <c r="D86" s="96">
        <f t="shared" ref="D86:D91" si="4">AD4</f>
        <v>5.3001013475470149E-2</v>
      </c>
      <c r="E86" s="97">
        <f t="shared" ref="E86:E91" si="5">AD4</f>
        <v>5.3001013475470149E-2</v>
      </c>
      <c r="F86" s="96">
        <f t="shared" ref="F86:F91" si="6">AF4</f>
        <v>9.7964774951076361E-2</v>
      </c>
      <c r="G86" s="97">
        <f t="shared" ref="G86:G91" si="7">AF4</f>
        <v>9.7964774951076361E-2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208</v>
      </c>
      <c r="W86" s="112">
        <v>196</v>
      </c>
      <c r="X86" s="112">
        <v>209</v>
      </c>
      <c r="Y86" s="112">
        <v>224</v>
      </c>
      <c r="Z86" s="112">
        <v>232</v>
      </c>
    </row>
    <row r="87" spans="1:30" ht="15" customHeight="1" x14ac:dyDescent="0.25">
      <c r="A87" s="98" t="s">
        <v>4</v>
      </c>
      <c r="B87" s="49"/>
      <c r="C87" s="57" t="str">
        <f t="shared" si="3"/>
        <v>14,892</v>
      </c>
      <c r="D87" s="96">
        <f t="shared" si="4"/>
        <v>4.2638101239235393E-2</v>
      </c>
      <c r="E87" s="97">
        <f t="shared" si="5"/>
        <v>4.2638101239235393E-2</v>
      </c>
      <c r="F87" s="96">
        <f t="shared" si="6"/>
        <v>5.3107983876670595E-2</v>
      </c>
      <c r="G87" s="97">
        <f t="shared" si="7"/>
        <v>5.3107983876670595E-2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153</v>
      </c>
      <c r="W87" s="112">
        <v>165</v>
      </c>
      <c r="X87" s="112">
        <v>164</v>
      </c>
      <c r="Y87" s="112">
        <v>147</v>
      </c>
      <c r="Z87" s="112">
        <v>151</v>
      </c>
    </row>
    <row r="88" spans="1:30" ht="15" customHeight="1" x14ac:dyDescent="0.25">
      <c r="A88" s="98" t="s">
        <v>5</v>
      </c>
      <c r="B88" s="49"/>
      <c r="C88" s="57" t="str">
        <f t="shared" si="3"/>
        <v>13,142</v>
      </c>
      <c r="D88" s="96">
        <f t="shared" si="4"/>
        <v>6.5682776516380104E-2</v>
      </c>
      <c r="E88" s="97">
        <f t="shared" si="5"/>
        <v>6.5682776516380104E-2</v>
      </c>
      <c r="F88" s="96">
        <f t="shared" si="6"/>
        <v>0.15209958797229772</v>
      </c>
      <c r="G88" s="97">
        <f t="shared" si="7"/>
        <v>0.15209958797229772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245</v>
      </c>
      <c r="W88" s="112">
        <v>234</v>
      </c>
      <c r="X88" s="112">
        <v>251</v>
      </c>
      <c r="Y88" s="112">
        <v>284</v>
      </c>
      <c r="Z88" s="112">
        <v>288</v>
      </c>
    </row>
    <row r="89" spans="1:30" ht="15" customHeight="1" x14ac:dyDescent="0.25">
      <c r="A89" s="49" t="s">
        <v>6</v>
      </c>
      <c r="B89" s="49"/>
      <c r="C89" s="57" t="str">
        <f t="shared" si="3"/>
        <v>17,905</v>
      </c>
      <c r="D89" s="96">
        <f t="shared" si="4"/>
        <v>1.2554430809251782E-2</v>
      </c>
      <c r="E89" s="97">
        <f t="shared" si="5"/>
        <v>1.2554430809251782E-2</v>
      </c>
      <c r="F89" s="96">
        <f t="shared" si="6"/>
        <v>3.2941040729202786E-2</v>
      </c>
      <c r="G89" s="97">
        <f t="shared" si="7"/>
        <v>3.2941040729202786E-2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2283</v>
      </c>
      <c r="W89" s="112">
        <v>2250</v>
      </c>
      <c r="X89" s="112">
        <v>2244</v>
      </c>
      <c r="Y89" s="112">
        <v>2198</v>
      </c>
      <c r="Z89" s="112">
        <v>2188</v>
      </c>
    </row>
    <row r="90" spans="1:30" ht="15" customHeight="1" x14ac:dyDescent="0.25">
      <c r="A90" s="49" t="s">
        <v>96</v>
      </c>
      <c r="B90" s="49"/>
      <c r="C90" s="57" t="str">
        <f t="shared" si="3"/>
        <v>$55,023</v>
      </c>
      <c r="D90" s="96">
        <f t="shared" si="4"/>
        <v>5.1301157858534951E-2</v>
      </c>
      <c r="E90" s="97">
        <f t="shared" si="5"/>
        <v>5.1301157858534951E-2</v>
      </c>
      <c r="F90" s="96">
        <f t="shared" si="6"/>
        <v>9.4767210505372068E-2</v>
      </c>
      <c r="G90" s="97">
        <f t="shared" si="7"/>
        <v>9.4767210505372068E-2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1217</v>
      </c>
      <c r="W90" s="112">
        <v>1189</v>
      </c>
      <c r="X90" s="112">
        <v>1292</v>
      </c>
      <c r="Y90" s="112">
        <v>1272</v>
      </c>
      <c r="Z90" s="112">
        <v>1355</v>
      </c>
    </row>
    <row r="91" spans="1:30" ht="15" customHeight="1" x14ac:dyDescent="0.25">
      <c r="A91" s="49" t="s">
        <v>7</v>
      </c>
      <c r="B91" s="49"/>
      <c r="C91" s="57" t="str">
        <f t="shared" si="3"/>
        <v>$1,416.8 mil</v>
      </c>
      <c r="D91" s="96">
        <f t="shared" si="4"/>
        <v>0.10303427790830555</v>
      </c>
      <c r="E91" s="97">
        <f t="shared" si="5"/>
        <v>0.10303427790830555</v>
      </c>
      <c r="F91" s="96">
        <f t="shared" si="6"/>
        <v>0.18112104944704166</v>
      </c>
      <c r="G91" s="97">
        <f t="shared" si="7"/>
        <v>0.18112104944704166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9724</v>
      </c>
      <c r="W91" s="112">
        <v>9130</v>
      </c>
      <c r="X91" s="112">
        <v>10060</v>
      </c>
      <c r="Y91" s="112">
        <v>9740</v>
      </c>
      <c r="Z91" s="112">
        <v>9872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452</v>
      </c>
      <c r="W93" s="112">
        <v>455</v>
      </c>
      <c r="X93" s="112">
        <v>503</v>
      </c>
      <c r="Y93" s="112">
        <v>479</v>
      </c>
      <c r="Z93" s="112">
        <v>502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1008</v>
      </c>
      <c r="W94" s="112">
        <v>983</v>
      </c>
      <c r="X94" s="112">
        <v>1050</v>
      </c>
      <c r="Y94" s="112">
        <v>1062</v>
      </c>
      <c r="Z94" s="112">
        <v>1058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293</v>
      </c>
      <c r="W95" s="112">
        <v>287</v>
      </c>
      <c r="X95" s="112">
        <v>284</v>
      </c>
      <c r="Y95" s="112">
        <v>297</v>
      </c>
      <c r="Z95" s="112">
        <v>321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859</v>
      </c>
      <c r="W96" s="112">
        <v>919</v>
      </c>
      <c r="X96" s="112">
        <v>889</v>
      </c>
      <c r="Y96" s="112">
        <v>933</v>
      </c>
      <c r="Z96" s="112">
        <v>964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1361</v>
      </c>
      <c r="W97" s="112">
        <v>1299</v>
      </c>
      <c r="X97" s="112">
        <v>1346</v>
      </c>
      <c r="Y97" s="112">
        <v>1369</v>
      </c>
      <c r="Z97" s="112">
        <v>1325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785</v>
      </c>
      <c r="W98" s="112">
        <v>797</v>
      </c>
      <c r="X98" s="112">
        <v>839</v>
      </c>
      <c r="Y98" s="112">
        <v>812</v>
      </c>
      <c r="Z98" s="112">
        <v>837</v>
      </c>
    </row>
    <row r="99" spans="1:32" ht="15" customHeight="1" x14ac:dyDescent="0.25">
      <c r="S99" s="115" t="s">
        <v>197</v>
      </c>
      <c r="T99" s="115"/>
      <c r="U99" s="112"/>
      <c r="V99" s="112">
        <v>342</v>
      </c>
      <c r="W99" s="112">
        <v>360</v>
      </c>
      <c r="X99" s="112">
        <v>399</v>
      </c>
      <c r="Y99" s="112">
        <v>400</v>
      </c>
      <c r="Z99" s="112">
        <v>425</v>
      </c>
    </row>
    <row r="100" spans="1:32" ht="15" customHeight="1" x14ac:dyDescent="0.25">
      <c r="S100" s="115" t="s">
        <v>58</v>
      </c>
      <c r="T100" s="115"/>
      <c r="U100" s="112"/>
      <c r="V100" s="112">
        <v>921</v>
      </c>
      <c r="W100" s="112">
        <v>920</v>
      </c>
      <c r="X100" s="112">
        <v>1020</v>
      </c>
      <c r="Y100" s="112">
        <v>1021</v>
      </c>
      <c r="Z100" s="112">
        <v>1043</v>
      </c>
    </row>
    <row r="101" spans="1:32" x14ac:dyDescent="0.25">
      <c r="A101" s="18"/>
      <c r="S101" s="118" t="s">
        <v>53</v>
      </c>
      <c r="T101" s="118"/>
      <c r="U101" s="112"/>
      <c r="V101" s="112">
        <v>7614</v>
      </c>
      <c r="W101" s="112">
        <v>7347</v>
      </c>
      <c r="X101" s="112">
        <v>8026</v>
      </c>
      <c r="Y101" s="112">
        <v>7921</v>
      </c>
      <c r="Z101" s="112">
        <v>8015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19766</v>
      </c>
      <c r="W104" s="112">
        <v>20112</v>
      </c>
      <c r="X104" s="112">
        <v>21465</v>
      </c>
      <c r="Y104" s="112">
        <v>21118</v>
      </c>
      <c r="Z104" s="112">
        <v>22433</v>
      </c>
      <c r="AB104" s="109" t="str">
        <f>TEXT(Z104,"###,###")</f>
        <v>22,433</v>
      </c>
      <c r="AD104" s="130">
        <f>Z104/($Z$4)*100</f>
        <v>79.966491997290845</v>
      </c>
      <c r="AF104" s="109"/>
    </row>
    <row r="105" spans="1:32" x14ac:dyDescent="0.25">
      <c r="S105" s="115" t="s">
        <v>17</v>
      </c>
      <c r="T105" s="115"/>
      <c r="U105" s="112"/>
      <c r="V105" s="112">
        <v>3035</v>
      </c>
      <c r="W105" s="112">
        <v>3031</v>
      </c>
      <c r="X105" s="112">
        <v>3097</v>
      </c>
      <c r="Y105" s="112">
        <v>3079</v>
      </c>
      <c r="Z105" s="112">
        <v>3167</v>
      </c>
      <c r="AB105" s="109" t="str">
        <f>TEXT(Z105,"###,###")</f>
        <v>3,167</v>
      </c>
      <c r="AD105" s="130">
        <f>Z105/($Z$4)*100</f>
        <v>11.289345168074716</v>
      </c>
      <c r="AF105" s="109"/>
    </row>
    <row r="106" spans="1:32" x14ac:dyDescent="0.25">
      <c r="S106" s="118" t="s">
        <v>53</v>
      </c>
      <c r="T106" s="118"/>
      <c r="U106" s="120"/>
      <c r="V106" s="120">
        <v>22801</v>
      </c>
      <c r="W106" s="120">
        <v>23143</v>
      </c>
      <c r="X106" s="120">
        <v>24562</v>
      </c>
      <c r="Y106" s="120">
        <v>24197</v>
      </c>
      <c r="Z106" s="120">
        <v>25600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3904</v>
      </c>
      <c r="W108" s="112">
        <v>3252</v>
      </c>
      <c r="X108" s="112">
        <v>3795</v>
      </c>
      <c r="Y108" s="112">
        <v>3393</v>
      </c>
      <c r="Z108" s="112">
        <v>3512</v>
      </c>
      <c r="AB108" s="109" t="str">
        <f>TEXT(Z108,"###,###")</f>
        <v>3,512</v>
      </c>
      <c r="AD108" s="130">
        <f>Z108/($Z$4)*100</f>
        <v>12.519160161123589</v>
      </c>
      <c r="AF108" s="109"/>
    </row>
    <row r="109" spans="1:32" x14ac:dyDescent="0.25">
      <c r="S109" s="115" t="s">
        <v>20</v>
      </c>
      <c r="T109" s="115"/>
      <c r="U109" s="112"/>
      <c r="V109" s="112">
        <v>4387</v>
      </c>
      <c r="W109" s="112">
        <v>3848</v>
      </c>
      <c r="X109" s="112">
        <v>4176</v>
      </c>
      <c r="Y109" s="112">
        <v>4164</v>
      </c>
      <c r="Z109" s="112">
        <v>4396</v>
      </c>
      <c r="AB109" s="109" t="str">
        <f>TEXT(Z109,"###,###")</f>
        <v>4,396</v>
      </c>
      <c r="AD109" s="130">
        <f>Z109/($Z$4)*100</f>
        <v>15.670338288240119</v>
      </c>
      <c r="AF109" s="109"/>
    </row>
    <row r="110" spans="1:32" x14ac:dyDescent="0.25">
      <c r="S110" s="115" t="s">
        <v>21</v>
      </c>
      <c r="T110" s="115"/>
      <c r="U110" s="112"/>
      <c r="V110" s="112">
        <v>4666</v>
      </c>
      <c r="W110" s="112">
        <v>5098</v>
      </c>
      <c r="X110" s="112">
        <v>5885</v>
      </c>
      <c r="Y110" s="112">
        <v>5963</v>
      </c>
      <c r="Z110" s="112">
        <v>6135</v>
      </c>
      <c r="AB110" s="109" t="str">
        <f>TEXT(Z110,"###,###")</f>
        <v>6,135</v>
      </c>
      <c r="AD110" s="130">
        <f>Z110/($Z$4)*100</f>
        <v>21.869318789434285</v>
      </c>
      <c r="AF110" s="109"/>
    </row>
    <row r="111" spans="1:32" x14ac:dyDescent="0.25">
      <c r="S111" s="115" t="s">
        <v>22</v>
      </c>
      <c r="T111" s="115"/>
      <c r="U111" s="112"/>
      <c r="V111" s="112">
        <v>9844</v>
      </c>
      <c r="W111" s="112">
        <v>10144</v>
      </c>
      <c r="X111" s="112">
        <v>10546</v>
      </c>
      <c r="Y111" s="112">
        <v>10677</v>
      </c>
      <c r="Z111" s="112">
        <v>11554</v>
      </c>
      <c r="AB111" s="109" t="str">
        <f>TEXT(Z111,"###,###")</f>
        <v>11,554</v>
      </c>
      <c r="AD111" s="130">
        <f>Z111/($Z$4)*100</f>
        <v>41.186325883149756</v>
      </c>
      <c r="AF111" s="109"/>
    </row>
    <row r="112" spans="1:32" x14ac:dyDescent="0.25">
      <c r="S112" s="118" t="s">
        <v>53</v>
      </c>
      <c r="T112" s="118"/>
      <c r="U112" s="112"/>
      <c r="V112" s="112">
        <v>25547</v>
      </c>
      <c r="W112" s="112">
        <v>24471</v>
      </c>
      <c r="X112" s="112">
        <v>27075</v>
      </c>
      <c r="Y112" s="112">
        <v>26641</v>
      </c>
      <c r="Z112" s="112">
        <v>28058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39.549999999999997</v>
      </c>
      <c r="W118" s="131">
        <v>39.159999999999997</v>
      </c>
      <c r="X118" s="131">
        <v>39.479999999999997</v>
      </c>
      <c r="Y118" s="131">
        <v>39.86</v>
      </c>
      <c r="Z118" s="131">
        <v>39.909999999999997</v>
      </c>
      <c r="AB118" s="109" t="str">
        <f>TEXT(Z118,"##.0")</f>
        <v>39.9</v>
      </c>
    </row>
    <row r="120" spans="19:32" x14ac:dyDescent="0.25">
      <c r="S120" s="101" t="s">
        <v>98</v>
      </c>
      <c r="T120" s="112"/>
      <c r="U120" s="112"/>
      <c r="V120" s="112">
        <v>14107</v>
      </c>
      <c r="W120" s="112">
        <v>13923</v>
      </c>
      <c r="X120" s="112">
        <v>14935</v>
      </c>
      <c r="Y120" s="112">
        <v>14515</v>
      </c>
      <c r="Z120" s="112">
        <v>14670</v>
      </c>
      <c r="AB120" s="109" t="str">
        <f>TEXT(Z120,"###,###")</f>
        <v>14,670</v>
      </c>
    </row>
    <row r="121" spans="19:32" x14ac:dyDescent="0.25">
      <c r="S121" s="101" t="s">
        <v>99</v>
      </c>
      <c r="T121" s="112"/>
      <c r="U121" s="112"/>
      <c r="V121" s="112">
        <v>1596</v>
      </c>
      <c r="W121" s="112">
        <v>1125</v>
      </c>
      <c r="X121" s="112">
        <v>1530</v>
      </c>
      <c r="Y121" s="112">
        <v>1556</v>
      </c>
      <c r="Z121" s="112">
        <v>1526</v>
      </c>
      <c r="AB121" s="109" t="str">
        <f>TEXT(Z121,"###,###")</f>
        <v>1,526</v>
      </c>
    </row>
    <row r="122" spans="19:32" x14ac:dyDescent="0.25">
      <c r="S122" s="101" t="s">
        <v>100</v>
      </c>
      <c r="T122" s="112"/>
      <c r="U122" s="112"/>
      <c r="V122" s="112">
        <v>1633</v>
      </c>
      <c r="W122" s="112">
        <v>1427</v>
      </c>
      <c r="X122" s="112">
        <v>1621</v>
      </c>
      <c r="Y122" s="112">
        <v>1613</v>
      </c>
      <c r="Z122" s="112">
        <v>1708</v>
      </c>
      <c r="AB122" s="109" t="str">
        <f>TEXT(Z122,"###,###")</f>
        <v>1,708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15740</v>
      </c>
      <c r="W124" s="112">
        <v>15350</v>
      </c>
      <c r="X124" s="112">
        <v>16556</v>
      </c>
      <c r="Y124" s="112">
        <v>16128</v>
      </c>
      <c r="Z124" s="112">
        <v>16378</v>
      </c>
      <c r="AB124" s="109" t="str">
        <f>TEXT(Z124,"###,###")</f>
        <v>16,378</v>
      </c>
      <c r="AD124" s="127">
        <f>Z124/$Z$7*100</f>
        <v>91.471655962021785</v>
      </c>
    </row>
    <row r="125" spans="19:32" x14ac:dyDescent="0.25">
      <c r="S125" s="101" t="s">
        <v>102</v>
      </c>
      <c r="T125" s="112"/>
      <c r="U125" s="112"/>
      <c r="V125" s="112">
        <v>3229</v>
      </c>
      <c r="W125" s="112">
        <v>2552</v>
      </c>
      <c r="X125" s="112">
        <v>3151</v>
      </c>
      <c r="Y125" s="112">
        <v>3169</v>
      </c>
      <c r="Z125" s="112">
        <v>3234</v>
      </c>
      <c r="AB125" s="109" t="str">
        <f>TEXT(Z125,"###,###")</f>
        <v>3,234</v>
      </c>
      <c r="AD125" s="127">
        <f>Z125/$Z$7*100</f>
        <v>18.061993856464674</v>
      </c>
    </row>
    <row r="127" spans="19:32" x14ac:dyDescent="0.25">
      <c r="S127" s="101" t="s">
        <v>103</v>
      </c>
      <c r="T127" s="112"/>
      <c r="U127" s="112"/>
      <c r="V127" s="112">
        <v>9722</v>
      </c>
      <c r="W127" s="112">
        <v>9133</v>
      </c>
      <c r="X127" s="112">
        <v>10059</v>
      </c>
      <c r="Y127" s="112">
        <v>9742</v>
      </c>
      <c r="Z127" s="112">
        <v>9877</v>
      </c>
      <c r="AB127" s="109" t="str">
        <f>TEXT(Z127,"###,###")</f>
        <v>9,877</v>
      </c>
      <c r="AD127" s="127">
        <f>Z127/$Z$7*100</f>
        <v>55.163362189332588</v>
      </c>
    </row>
    <row r="128" spans="19:32" x14ac:dyDescent="0.25">
      <c r="S128" s="101" t="s">
        <v>104</v>
      </c>
      <c r="T128" s="112"/>
      <c r="U128" s="112"/>
      <c r="V128" s="112">
        <v>7609</v>
      </c>
      <c r="W128" s="112">
        <v>7344</v>
      </c>
      <c r="X128" s="112">
        <v>8024</v>
      </c>
      <c r="Y128" s="112">
        <v>7919</v>
      </c>
      <c r="Z128" s="112">
        <v>8012</v>
      </c>
      <c r="AB128" s="109" t="str">
        <f>TEXT(Z128,"###,###")</f>
        <v>8,012</v>
      </c>
      <c r="AD128" s="127">
        <f>Z128/$Z$7*100</f>
        <v>44.747277296844459</v>
      </c>
    </row>
    <row r="130" spans="19:20" x14ac:dyDescent="0.25">
      <c r="S130" s="101" t="s">
        <v>278</v>
      </c>
      <c r="T130" s="127">
        <v>81.932421111421391</v>
      </c>
    </row>
    <row r="131" spans="19:20" x14ac:dyDescent="0.25">
      <c r="S131" s="101" t="s">
        <v>279</v>
      </c>
      <c r="T131" s="127">
        <v>8.5227590058642839</v>
      </c>
    </row>
    <row r="132" spans="19:20" x14ac:dyDescent="0.25">
      <c r="S132" s="101" t="s">
        <v>280</v>
      </c>
      <c r="T132" s="127">
        <v>9.5392348506003906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238BF93-A798-4A05-A79C-209727CC42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89C4325-7395-4D4A-948F-94B9A8C500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DA60A6E-257B-46F7-A3A0-C625EF7715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A20A942-945E-4F6C-8311-613DFCDEA8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C9818-AC6B-4B90-B73D-58CA1BB8E301}">
  <sheetPr codeName="Sheet8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122</v>
      </c>
      <c r="T1" s="99"/>
      <c r="U1" s="99"/>
      <c r="V1" s="99"/>
      <c r="W1" s="99"/>
      <c r="X1" s="99"/>
      <c r="Y1" s="100" t="s">
        <v>217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122</v>
      </c>
      <c r="Y3" s="105" t="s">
        <v>217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9.17 Charters Towers,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8425</v>
      </c>
      <c r="W4" s="108">
        <v>7847</v>
      </c>
      <c r="X4" s="108">
        <v>8562</v>
      </c>
      <c r="Y4" s="108">
        <v>9091</v>
      </c>
      <c r="Z4" s="108">
        <v>9777</v>
      </c>
      <c r="AB4" s="109" t="str">
        <f>TEXT(Z4,"###,###")</f>
        <v>9,777</v>
      </c>
      <c r="AD4" s="110">
        <f>Z4/Y4-1</f>
        <v>7.5459245407546005E-2</v>
      </c>
      <c r="AF4" s="110">
        <f>Z4/V4-1</f>
        <v>0.16047477744807126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4345</v>
      </c>
      <c r="W5" s="108">
        <v>4037</v>
      </c>
      <c r="X5" s="108">
        <v>4438</v>
      </c>
      <c r="Y5" s="108">
        <v>4651</v>
      </c>
      <c r="Z5" s="108">
        <v>4945</v>
      </c>
      <c r="AB5" s="109" t="str">
        <f>TEXT(Z5,"###,###")</f>
        <v>4,945</v>
      </c>
      <c r="AD5" s="110">
        <f t="shared" ref="AD5:AD9" si="0">Z5/Y5-1</f>
        <v>6.3212212427435022E-2</v>
      </c>
      <c r="AF5" s="110">
        <f t="shared" ref="AF5:AF9" si="1">Z5/V5-1</f>
        <v>0.13808975834292281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4083</v>
      </c>
      <c r="W6" s="108">
        <v>3813</v>
      </c>
      <c r="X6" s="108">
        <v>4128</v>
      </c>
      <c r="Y6" s="108">
        <v>4426</v>
      </c>
      <c r="Z6" s="108">
        <v>4818</v>
      </c>
      <c r="AB6" s="109" t="str">
        <f>TEXT(Z6,"###,###")</f>
        <v>4,818</v>
      </c>
      <c r="AD6" s="110">
        <f t="shared" si="0"/>
        <v>8.856755535472205E-2</v>
      </c>
      <c r="AF6" s="110">
        <f t="shared" si="1"/>
        <v>0.18001469507714907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5921</v>
      </c>
      <c r="W7" s="108">
        <v>5483</v>
      </c>
      <c r="X7" s="108">
        <v>6014</v>
      </c>
      <c r="Y7" s="108">
        <v>6194</v>
      </c>
      <c r="Z7" s="108">
        <v>6458</v>
      </c>
      <c r="AB7" s="109" t="str">
        <f>TEXT(Z7,"###,###")</f>
        <v>6,458</v>
      </c>
      <c r="AD7" s="110">
        <f t="shared" si="0"/>
        <v>4.2621892153697161E-2</v>
      </c>
      <c r="AF7" s="110">
        <f t="shared" si="1"/>
        <v>9.0694139503462168E-2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9,777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6,458</v>
      </c>
      <c r="P8" s="67"/>
      <c r="S8" s="107" t="s">
        <v>83</v>
      </c>
      <c r="T8" s="108"/>
      <c r="U8" s="108"/>
      <c r="V8" s="108">
        <v>44273.75</v>
      </c>
      <c r="W8" s="108">
        <v>47062.09</v>
      </c>
      <c r="X8" s="108">
        <v>45434.25</v>
      </c>
      <c r="Y8" s="108">
        <v>46000</v>
      </c>
      <c r="Z8" s="108">
        <v>47954</v>
      </c>
      <c r="AB8" s="109" t="str">
        <f>TEXT(Z8,"$###,###")</f>
        <v>$47,954</v>
      </c>
      <c r="AD8" s="110">
        <f t="shared" si="0"/>
        <v>4.2478260869565299E-2</v>
      </c>
      <c r="AF8" s="110">
        <f t="shared" si="1"/>
        <v>8.3124876478726017E-2</v>
      </c>
    </row>
    <row r="9" spans="1:32" x14ac:dyDescent="0.25">
      <c r="A9" s="30" t="s">
        <v>14</v>
      </c>
      <c r="B9" s="71"/>
      <c r="C9" s="72"/>
      <c r="D9" s="73">
        <f>AD104</f>
        <v>70.502199038559894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51.238773614122024</v>
      </c>
      <c r="P9" s="74" t="s">
        <v>84</v>
      </c>
      <c r="S9" s="107" t="s">
        <v>7</v>
      </c>
      <c r="T9" s="108"/>
      <c r="U9" s="108"/>
      <c r="V9" s="108">
        <v>308781579</v>
      </c>
      <c r="W9" s="108">
        <v>301151852</v>
      </c>
      <c r="X9" s="108">
        <v>353755253</v>
      </c>
      <c r="Y9" s="108">
        <v>366805144</v>
      </c>
      <c r="Z9" s="108">
        <v>419836674</v>
      </c>
      <c r="AB9" s="109" t="str">
        <f>TEXT(Z9/1000000,"$#,###.0")&amp;" mil"</f>
        <v>$419.8 mil</v>
      </c>
      <c r="AD9" s="110">
        <f t="shared" si="0"/>
        <v>0.14457684377512448</v>
      </c>
      <c r="AF9" s="110">
        <f t="shared" si="1"/>
        <v>0.35965582972810695</v>
      </c>
    </row>
    <row r="10" spans="1:32" x14ac:dyDescent="0.25">
      <c r="A10" s="30" t="s">
        <v>17</v>
      </c>
      <c r="B10" s="71"/>
      <c r="C10" s="72"/>
      <c r="D10" s="73">
        <f>AD105</f>
        <v>19.044696737240464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48.436048312170946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78.770517187983884</v>
      </c>
      <c r="P11" s="74" t="s">
        <v>84</v>
      </c>
      <c r="S11" s="107" t="s">
        <v>29</v>
      </c>
      <c r="T11" s="112"/>
      <c r="U11" s="112"/>
      <c r="V11" s="112">
        <v>7111</v>
      </c>
      <c r="W11" s="112">
        <v>6768</v>
      </c>
      <c r="X11" s="112">
        <v>7257</v>
      </c>
      <c r="Y11" s="112">
        <v>7704</v>
      </c>
      <c r="Z11" s="112">
        <v>8412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10.622483741096314</v>
      </c>
      <c r="P12" s="74" t="s">
        <v>84</v>
      </c>
      <c r="S12" s="107" t="s">
        <v>30</v>
      </c>
      <c r="T12" s="112"/>
      <c r="U12" s="112"/>
      <c r="V12" s="112">
        <v>1320</v>
      </c>
      <c r="W12" s="112">
        <v>1080</v>
      </c>
      <c r="X12" s="112">
        <v>1304</v>
      </c>
      <c r="Y12" s="112">
        <v>1387</v>
      </c>
      <c r="Z12" s="112">
        <v>1372</v>
      </c>
    </row>
    <row r="13" spans="1:32" ht="15" customHeight="1" x14ac:dyDescent="0.25">
      <c r="A13" s="30" t="s">
        <v>19</v>
      </c>
      <c r="B13" s="72"/>
      <c r="C13" s="72"/>
      <c r="D13" s="73">
        <f>AD108</f>
        <v>16.058095530326273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10.545060390213688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16.927482867955408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42.2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22.777948245883195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17.425650557620816</v>
      </c>
      <c r="P15" s="74" t="s">
        <v>84</v>
      </c>
      <c r="S15" s="115" t="s">
        <v>60</v>
      </c>
      <c r="T15" s="115"/>
      <c r="U15" s="116"/>
      <c r="V15" s="116">
        <v>715</v>
      </c>
      <c r="W15" s="116">
        <v>647</v>
      </c>
      <c r="X15" s="116">
        <v>880</v>
      </c>
      <c r="Y15" s="112">
        <v>929</v>
      </c>
      <c r="Z15" s="112">
        <v>977</v>
      </c>
      <c r="AB15" s="117">
        <f t="shared" ref="AB15:AB34" si="2">IF(Z15="np",0,Z15/$Z$34)</f>
        <v>9.9867116426454058E-2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33.814053390610617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82.574349442379173</v>
      </c>
      <c r="P16" s="37" t="s">
        <v>84</v>
      </c>
      <c r="S16" s="115" t="s">
        <v>61</v>
      </c>
      <c r="T16" s="115"/>
      <c r="U16" s="116"/>
      <c r="V16" s="116">
        <v>634</v>
      </c>
      <c r="W16" s="116">
        <v>655</v>
      </c>
      <c r="X16" s="116">
        <v>763</v>
      </c>
      <c r="Y16" s="112">
        <v>721</v>
      </c>
      <c r="Z16" s="112">
        <v>792</v>
      </c>
      <c r="AB16" s="117">
        <f t="shared" si="2"/>
        <v>8.0956761729530813E-2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403</v>
      </c>
      <c r="W17" s="116">
        <v>306</v>
      </c>
      <c r="X17" s="116">
        <v>332</v>
      </c>
      <c r="Y17" s="112">
        <v>351</v>
      </c>
      <c r="Z17" s="112">
        <v>349</v>
      </c>
      <c r="AB17" s="117">
        <f t="shared" si="2"/>
        <v>3.5674128590411941E-2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32</v>
      </c>
      <c r="W18" s="116">
        <v>27</v>
      </c>
      <c r="X18" s="116">
        <v>30</v>
      </c>
      <c r="Y18" s="112">
        <v>35</v>
      </c>
      <c r="Z18" s="112">
        <v>36</v>
      </c>
      <c r="AB18" s="117">
        <f t="shared" si="2"/>
        <v>3.6798528058877645E-3</v>
      </c>
    </row>
    <row r="19" spans="1:28" x14ac:dyDescent="0.25">
      <c r="A19" s="63" t="str">
        <f>$S$1&amp;" ("&amp;$V$2&amp;" to "&amp;$Z$2&amp;")"</f>
        <v>Charters Towers (2017-18 to 2021-22)</v>
      </c>
      <c r="B19" s="63"/>
      <c r="C19" s="63"/>
      <c r="D19" s="63"/>
      <c r="E19" s="63"/>
      <c r="F19" s="63"/>
      <c r="G19" s="63" t="str">
        <f>$S$1&amp;" ("&amp;$V$2&amp;" to "&amp;$Z$2&amp;")"</f>
        <v>Charters Towers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467</v>
      </c>
      <c r="W19" s="116">
        <v>501</v>
      </c>
      <c r="X19" s="116">
        <v>524</v>
      </c>
      <c r="Y19" s="112">
        <v>549</v>
      </c>
      <c r="Z19" s="112">
        <v>607</v>
      </c>
      <c r="AB19" s="117">
        <f t="shared" si="2"/>
        <v>6.2046407032607581E-2</v>
      </c>
    </row>
    <row r="20" spans="1:28" x14ac:dyDescent="0.25">
      <c r="S20" s="115" t="s">
        <v>65</v>
      </c>
      <c r="T20" s="115"/>
      <c r="U20" s="116"/>
      <c r="V20" s="116">
        <v>150</v>
      </c>
      <c r="W20" s="116">
        <v>173</v>
      </c>
      <c r="X20" s="116">
        <v>198</v>
      </c>
      <c r="Y20" s="112">
        <v>241</v>
      </c>
      <c r="Z20" s="112">
        <v>314</v>
      </c>
      <c r="AB20" s="117">
        <f t="shared" si="2"/>
        <v>3.2096493918021059E-2</v>
      </c>
    </row>
    <row r="21" spans="1:28" x14ac:dyDescent="0.25">
      <c r="S21" s="115" t="s">
        <v>66</v>
      </c>
      <c r="T21" s="115"/>
      <c r="U21" s="116"/>
      <c r="V21" s="116">
        <v>708</v>
      </c>
      <c r="W21" s="116">
        <v>716</v>
      </c>
      <c r="X21" s="116">
        <v>701</v>
      </c>
      <c r="Y21" s="112">
        <v>747</v>
      </c>
      <c r="Z21" s="112">
        <v>868</v>
      </c>
      <c r="AB21" s="117">
        <f t="shared" si="2"/>
        <v>8.8725339875293879E-2</v>
      </c>
    </row>
    <row r="22" spans="1:28" x14ac:dyDescent="0.25">
      <c r="S22" s="115" t="s">
        <v>67</v>
      </c>
      <c r="T22" s="115"/>
      <c r="U22" s="116"/>
      <c r="V22" s="116">
        <v>594</v>
      </c>
      <c r="W22" s="116">
        <v>567</v>
      </c>
      <c r="X22" s="116">
        <v>547</v>
      </c>
      <c r="Y22" s="112">
        <v>678</v>
      </c>
      <c r="Z22" s="112">
        <v>762</v>
      </c>
      <c r="AB22" s="117">
        <f t="shared" si="2"/>
        <v>7.7890217724624344E-2</v>
      </c>
    </row>
    <row r="23" spans="1:28" x14ac:dyDescent="0.25">
      <c r="S23" s="115" t="s">
        <v>68</v>
      </c>
      <c r="T23" s="115"/>
      <c r="U23" s="116"/>
      <c r="V23" s="116">
        <v>339</v>
      </c>
      <c r="W23" s="116">
        <v>248</v>
      </c>
      <c r="X23" s="116">
        <v>296</v>
      </c>
      <c r="Y23" s="112">
        <v>283</v>
      </c>
      <c r="Z23" s="112">
        <v>282</v>
      </c>
      <c r="AB23" s="117">
        <f t="shared" si="2"/>
        <v>2.8825513646120821E-2</v>
      </c>
    </row>
    <row r="24" spans="1:28" x14ac:dyDescent="0.25">
      <c r="S24" s="115" t="s">
        <v>69</v>
      </c>
      <c r="T24" s="115"/>
      <c r="U24" s="116"/>
      <c r="V24" s="116">
        <v>34</v>
      </c>
      <c r="W24" s="116">
        <v>27</v>
      </c>
      <c r="X24" s="116">
        <v>31</v>
      </c>
      <c r="Y24" s="112">
        <v>28</v>
      </c>
      <c r="Z24" s="112">
        <v>105</v>
      </c>
      <c r="AB24" s="117">
        <f t="shared" si="2"/>
        <v>1.0732904017172647E-2</v>
      </c>
    </row>
    <row r="25" spans="1:28" x14ac:dyDescent="0.25">
      <c r="S25" s="115" t="s">
        <v>70</v>
      </c>
      <c r="T25" s="115"/>
      <c r="U25" s="116"/>
      <c r="V25" s="116">
        <v>148</v>
      </c>
      <c r="W25" s="116">
        <v>125</v>
      </c>
      <c r="X25" s="116">
        <v>140</v>
      </c>
      <c r="Y25" s="112">
        <v>142</v>
      </c>
      <c r="Z25" s="112">
        <v>158</v>
      </c>
      <c r="AB25" s="117">
        <f t="shared" si="2"/>
        <v>1.6150465092507411E-2</v>
      </c>
    </row>
    <row r="26" spans="1:28" x14ac:dyDescent="0.25">
      <c r="S26" s="115" t="s">
        <v>71</v>
      </c>
      <c r="T26" s="115"/>
      <c r="U26" s="116"/>
      <c r="V26" s="116">
        <v>100</v>
      </c>
      <c r="W26" s="116">
        <v>92</v>
      </c>
      <c r="X26" s="116">
        <v>126</v>
      </c>
      <c r="Y26" s="112">
        <v>193</v>
      </c>
      <c r="Z26" s="112">
        <v>259</v>
      </c>
      <c r="AB26" s="117">
        <f t="shared" si="2"/>
        <v>2.6474496575692529E-2</v>
      </c>
    </row>
    <row r="27" spans="1:28" x14ac:dyDescent="0.25">
      <c r="S27" s="115" t="s">
        <v>72</v>
      </c>
      <c r="T27" s="115"/>
      <c r="U27" s="116"/>
      <c r="V27" s="116">
        <v>192</v>
      </c>
      <c r="W27" s="116">
        <v>207</v>
      </c>
      <c r="X27" s="116">
        <v>230</v>
      </c>
      <c r="Y27" s="112">
        <v>262</v>
      </c>
      <c r="Z27" s="112">
        <v>329</v>
      </c>
      <c r="AB27" s="117">
        <f t="shared" si="2"/>
        <v>3.3629765920474293E-2</v>
      </c>
    </row>
    <row r="28" spans="1:28" x14ac:dyDescent="0.25">
      <c r="S28" s="115" t="s">
        <v>73</v>
      </c>
      <c r="T28" s="115"/>
      <c r="U28" s="116"/>
      <c r="V28" s="116">
        <v>503</v>
      </c>
      <c r="W28" s="116">
        <v>485</v>
      </c>
      <c r="X28" s="116">
        <v>530</v>
      </c>
      <c r="Y28" s="112">
        <v>491</v>
      </c>
      <c r="Z28" s="112">
        <v>458</v>
      </c>
      <c r="AB28" s="117">
        <f t="shared" si="2"/>
        <v>4.6815905141572113E-2</v>
      </c>
    </row>
    <row r="29" spans="1:28" x14ac:dyDescent="0.25">
      <c r="S29" s="115" t="s">
        <v>74</v>
      </c>
      <c r="T29" s="115"/>
      <c r="U29" s="116"/>
      <c r="V29" s="116">
        <v>485</v>
      </c>
      <c r="W29" s="116">
        <v>453</v>
      </c>
      <c r="X29" s="116">
        <v>421</v>
      </c>
      <c r="Y29" s="112">
        <v>417</v>
      </c>
      <c r="Z29" s="112">
        <v>460</v>
      </c>
      <c r="AB29" s="117">
        <f t="shared" si="2"/>
        <v>4.7020341408565883E-2</v>
      </c>
    </row>
    <row r="30" spans="1:28" x14ac:dyDescent="0.25">
      <c r="S30" s="115" t="s">
        <v>75</v>
      </c>
      <c r="T30" s="115"/>
      <c r="U30" s="116"/>
      <c r="V30" s="116">
        <v>896</v>
      </c>
      <c r="W30" s="116">
        <v>828</v>
      </c>
      <c r="X30" s="116">
        <v>810</v>
      </c>
      <c r="Y30" s="112">
        <v>1003</v>
      </c>
      <c r="Z30" s="112">
        <v>994</v>
      </c>
      <c r="AB30" s="117">
        <f t="shared" si="2"/>
        <v>0.10160482469590106</v>
      </c>
    </row>
    <row r="31" spans="1:28" x14ac:dyDescent="0.25">
      <c r="S31" s="115" t="s">
        <v>76</v>
      </c>
      <c r="T31" s="115"/>
      <c r="U31" s="116"/>
      <c r="V31" s="116">
        <v>895</v>
      </c>
      <c r="W31" s="116">
        <v>922</v>
      </c>
      <c r="X31" s="116">
        <v>1008</v>
      </c>
      <c r="Y31" s="112">
        <v>1027</v>
      </c>
      <c r="Z31" s="112">
        <v>1064</v>
      </c>
      <c r="AB31" s="117">
        <f t="shared" si="2"/>
        <v>0.10876009404068282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53</v>
      </c>
      <c r="W32" s="116">
        <v>38</v>
      </c>
      <c r="X32" s="116">
        <v>47</v>
      </c>
      <c r="Y32" s="112">
        <v>56</v>
      </c>
      <c r="Z32" s="112">
        <v>56</v>
      </c>
      <c r="AB32" s="117">
        <f t="shared" si="2"/>
        <v>5.7242154758254116E-3</v>
      </c>
    </row>
    <row r="33" spans="19:32" x14ac:dyDescent="0.25">
      <c r="S33" s="115" t="s">
        <v>78</v>
      </c>
      <c r="T33" s="115"/>
      <c r="U33" s="116"/>
      <c r="V33" s="116">
        <v>308</v>
      </c>
      <c r="W33" s="116">
        <v>282</v>
      </c>
      <c r="X33" s="116">
        <v>269</v>
      </c>
      <c r="Y33" s="112">
        <v>345</v>
      </c>
      <c r="Z33" s="112">
        <v>364</v>
      </c>
      <c r="AB33" s="117">
        <f t="shared" si="2"/>
        <v>3.7207400592865175E-2</v>
      </c>
    </row>
    <row r="34" spans="19:32" x14ac:dyDescent="0.25">
      <c r="S34" s="118" t="s">
        <v>53</v>
      </c>
      <c r="T34" s="118"/>
      <c r="U34" s="119"/>
      <c r="V34" s="119">
        <v>8431</v>
      </c>
      <c r="W34" s="119">
        <v>7846</v>
      </c>
      <c r="X34" s="119">
        <v>8563</v>
      </c>
      <c r="Y34" s="120">
        <v>9091</v>
      </c>
      <c r="Z34" s="120">
        <v>9783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5097</v>
      </c>
      <c r="W37" s="112">
        <v>4610</v>
      </c>
      <c r="X37" s="112">
        <v>5033</v>
      </c>
      <c r="Y37" s="112">
        <v>5173</v>
      </c>
      <c r="Z37" s="112">
        <v>5331</v>
      </c>
      <c r="AB37" s="132">
        <f>Z37/Z40*100</f>
        <v>82.574349442379173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826</v>
      </c>
      <c r="W38" s="112">
        <v>871</v>
      </c>
      <c r="X38" s="112">
        <v>982</v>
      </c>
      <c r="Y38" s="112">
        <v>1018</v>
      </c>
      <c r="Z38" s="112">
        <v>1125</v>
      </c>
      <c r="AB38" s="132">
        <f>Z38/Z40*100</f>
        <v>17.425650557620816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5923</v>
      </c>
      <c r="W40" s="112">
        <v>5481</v>
      </c>
      <c r="X40" s="112">
        <v>6015</v>
      </c>
      <c r="Y40" s="112">
        <v>6191</v>
      </c>
      <c r="Z40" s="112">
        <v>6456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18</v>
      </c>
      <c r="W44" s="112">
        <v>7</v>
      </c>
      <c r="X44" s="112">
        <v>11</v>
      </c>
      <c r="Y44" s="112">
        <v>25</v>
      </c>
      <c r="Z44" s="112">
        <v>26</v>
      </c>
    </row>
    <row r="45" spans="19:32" x14ac:dyDescent="0.25">
      <c r="S45" s="115" t="s">
        <v>37</v>
      </c>
      <c r="T45" s="115"/>
      <c r="U45" s="112"/>
      <c r="V45" s="112">
        <v>137</v>
      </c>
      <c r="W45" s="112">
        <v>155</v>
      </c>
      <c r="X45" s="112">
        <v>164</v>
      </c>
      <c r="Y45" s="112">
        <v>147</v>
      </c>
      <c r="Z45" s="112">
        <v>185</v>
      </c>
    </row>
    <row r="46" spans="19:32" x14ac:dyDescent="0.25">
      <c r="S46" s="115" t="s">
        <v>38</v>
      </c>
      <c r="T46" s="115"/>
      <c r="U46" s="112"/>
      <c r="V46" s="112">
        <v>262</v>
      </c>
      <c r="W46" s="112">
        <v>254</v>
      </c>
      <c r="X46" s="112">
        <v>338</v>
      </c>
      <c r="Y46" s="112">
        <v>376</v>
      </c>
      <c r="Z46" s="112">
        <v>413</v>
      </c>
    </row>
    <row r="47" spans="19:32" x14ac:dyDescent="0.25">
      <c r="S47" s="115" t="s">
        <v>39</v>
      </c>
      <c r="T47" s="115"/>
      <c r="U47" s="112"/>
      <c r="V47" s="112">
        <v>368</v>
      </c>
      <c r="W47" s="112">
        <v>291</v>
      </c>
      <c r="X47" s="112">
        <v>348</v>
      </c>
      <c r="Y47" s="112">
        <v>420</v>
      </c>
      <c r="Z47" s="112">
        <v>451</v>
      </c>
    </row>
    <row r="48" spans="19:32" x14ac:dyDescent="0.25">
      <c r="S48" s="115" t="s">
        <v>40</v>
      </c>
      <c r="T48" s="115"/>
      <c r="U48" s="112"/>
      <c r="V48" s="112">
        <v>416</v>
      </c>
      <c r="W48" s="112">
        <v>426</v>
      </c>
      <c r="X48" s="112">
        <v>448</v>
      </c>
      <c r="Y48" s="112">
        <v>432</v>
      </c>
      <c r="Z48" s="112">
        <v>461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400</v>
      </c>
      <c r="W49" s="112">
        <v>357</v>
      </c>
      <c r="X49" s="112">
        <v>434</v>
      </c>
      <c r="Y49" s="112">
        <v>416</v>
      </c>
      <c r="Z49" s="112">
        <v>430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Charters Towers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438</v>
      </c>
      <c r="W50" s="112">
        <v>392</v>
      </c>
      <c r="X50" s="112">
        <v>378</v>
      </c>
      <c r="Y50" s="112">
        <v>444</v>
      </c>
      <c r="Z50" s="112">
        <v>444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399</v>
      </c>
      <c r="W51" s="112">
        <v>354</v>
      </c>
      <c r="X51" s="112">
        <v>386</v>
      </c>
      <c r="Y51" s="112">
        <v>402</v>
      </c>
      <c r="Z51" s="112">
        <v>437</v>
      </c>
    </row>
    <row r="52" spans="1:26" ht="15" customHeight="1" x14ac:dyDescent="0.25">
      <c r="S52" s="115" t="s">
        <v>44</v>
      </c>
      <c r="T52" s="115"/>
      <c r="U52" s="112"/>
      <c r="V52" s="112">
        <v>494</v>
      </c>
      <c r="W52" s="112">
        <v>449</v>
      </c>
      <c r="X52" s="112">
        <v>434</v>
      </c>
      <c r="Y52" s="112">
        <v>418</v>
      </c>
      <c r="Z52" s="112">
        <v>443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389</v>
      </c>
      <c r="W53" s="112">
        <v>392</v>
      </c>
      <c r="X53" s="112">
        <v>423</v>
      </c>
      <c r="Y53" s="112">
        <v>457</v>
      </c>
      <c r="Z53" s="112">
        <v>446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379</v>
      </c>
      <c r="W54" s="112">
        <v>347</v>
      </c>
      <c r="X54" s="112">
        <v>373</v>
      </c>
      <c r="Y54" s="112">
        <v>363</v>
      </c>
      <c r="Z54" s="112">
        <v>401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302</v>
      </c>
      <c r="W55" s="112">
        <v>301</v>
      </c>
      <c r="X55" s="112">
        <v>355</v>
      </c>
      <c r="Y55" s="112">
        <v>383</v>
      </c>
      <c r="Z55" s="112">
        <v>408</v>
      </c>
    </row>
    <row r="56" spans="1:26" ht="15" customHeight="1" x14ac:dyDescent="0.25">
      <c r="S56" s="115" t="s">
        <v>48</v>
      </c>
      <c r="T56" s="115"/>
      <c r="U56" s="112"/>
      <c r="V56" s="112">
        <v>188</v>
      </c>
      <c r="W56" s="112">
        <v>166</v>
      </c>
      <c r="X56" s="112">
        <v>194</v>
      </c>
      <c r="Y56" s="112">
        <v>216</v>
      </c>
      <c r="Z56" s="112">
        <v>221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88</v>
      </c>
      <c r="W57" s="112">
        <v>88</v>
      </c>
      <c r="X57" s="112">
        <v>90</v>
      </c>
      <c r="Y57" s="112">
        <v>94</v>
      </c>
      <c r="Z57" s="112">
        <v>108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29</v>
      </c>
      <c r="W58" s="112">
        <v>21</v>
      </c>
      <c r="X58" s="112">
        <v>36</v>
      </c>
      <c r="Y58" s="112">
        <v>37</v>
      </c>
      <c r="Z58" s="112">
        <v>47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20</v>
      </c>
      <c r="W59" s="112">
        <v>16</v>
      </c>
      <c r="X59" s="112">
        <v>13</v>
      </c>
      <c r="Y59" s="112">
        <v>15</v>
      </c>
      <c r="Z59" s="112">
        <v>12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</v>
      </c>
      <c r="W60" s="112">
        <v>6</v>
      </c>
      <c r="X60" s="112">
        <v>4</v>
      </c>
      <c r="Y60" s="112">
        <v>6</v>
      </c>
      <c r="Z60" s="112">
        <v>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4341</v>
      </c>
      <c r="W61" s="112">
        <v>4036</v>
      </c>
      <c r="X61" s="112">
        <v>4435</v>
      </c>
      <c r="Y61" s="112">
        <v>4651</v>
      </c>
      <c r="Z61" s="112">
        <v>4945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20</v>
      </c>
      <c r="X63" s="112">
        <v>19</v>
      </c>
      <c r="Y63" s="112">
        <v>17</v>
      </c>
      <c r="Z63" s="112">
        <v>20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139</v>
      </c>
      <c r="W64" s="112">
        <v>132</v>
      </c>
      <c r="X64" s="112">
        <v>148</v>
      </c>
      <c r="Y64" s="112">
        <v>176</v>
      </c>
      <c r="Z64" s="112">
        <v>193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Charters Towers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285</v>
      </c>
      <c r="W65" s="112">
        <v>273</v>
      </c>
      <c r="X65" s="112">
        <v>285</v>
      </c>
      <c r="Y65" s="112">
        <v>307</v>
      </c>
      <c r="Z65" s="112">
        <v>348</v>
      </c>
    </row>
    <row r="66" spans="1:26" x14ac:dyDescent="0.25">
      <c r="S66" s="115" t="s">
        <v>39</v>
      </c>
      <c r="T66" s="115"/>
      <c r="U66" s="112"/>
      <c r="V66" s="112">
        <v>370</v>
      </c>
      <c r="W66" s="112">
        <v>285</v>
      </c>
      <c r="X66" s="112">
        <v>330</v>
      </c>
      <c r="Y66" s="112">
        <v>379</v>
      </c>
      <c r="Z66" s="112">
        <v>381</v>
      </c>
    </row>
    <row r="67" spans="1:26" x14ac:dyDescent="0.25">
      <c r="S67" s="115" t="s">
        <v>40</v>
      </c>
      <c r="T67" s="115"/>
      <c r="U67" s="112"/>
      <c r="V67" s="112">
        <v>363</v>
      </c>
      <c r="W67" s="112">
        <v>370</v>
      </c>
      <c r="X67" s="112">
        <v>414</v>
      </c>
      <c r="Y67" s="112">
        <v>438</v>
      </c>
      <c r="Z67" s="112">
        <v>450</v>
      </c>
    </row>
    <row r="68" spans="1:26" x14ac:dyDescent="0.25">
      <c r="S68" s="115" t="s">
        <v>41</v>
      </c>
      <c r="T68" s="115"/>
      <c r="U68" s="112"/>
      <c r="V68" s="112">
        <v>330</v>
      </c>
      <c r="W68" s="112">
        <v>317</v>
      </c>
      <c r="X68" s="112">
        <v>346</v>
      </c>
      <c r="Y68" s="112">
        <v>342</v>
      </c>
      <c r="Z68" s="112">
        <v>404</v>
      </c>
    </row>
    <row r="69" spans="1:26" x14ac:dyDescent="0.25">
      <c r="S69" s="115" t="s">
        <v>42</v>
      </c>
      <c r="T69" s="115"/>
      <c r="U69" s="112"/>
      <c r="V69" s="112">
        <v>414</v>
      </c>
      <c r="W69" s="112">
        <v>356</v>
      </c>
      <c r="X69" s="112">
        <v>378</v>
      </c>
      <c r="Y69" s="112">
        <v>464</v>
      </c>
      <c r="Z69" s="112">
        <v>426</v>
      </c>
    </row>
    <row r="70" spans="1:26" x14ac:dyDescent="0.25">
      <c r="S70" s="115" t="s">
        <v>43</v>
      </c>
      <c r="T70" s="115"/>
      <c r="U70" s="112"/>
      <c r="V70" s="112">
        <v>407</v>
      </c>
      <c r="W70" s="112">
        <v>403</v>
      </c>
      <c r="X70" s="112">
        <v>403</v>
      </c>
      <c r="Y70" s="112">
        <v>400</v>
      </c>
      <c r="Z70" s="112">
        <v>505</v>
      </c>
    </row>
    <row r="71" spans="1:26" x14ac:dyDescent="0.25">
      <c r="S71" s="115" t="s">
        <v>44</v>
      </c>
      <c r="T71" s="115"/>
      <c r="U71" s="112"/>
      <c r="V71" s="112">
        <v>513</v>
      </c>
      <c r="W71" s="112">
        <v>461</v>
      </c>
      <c r="X71" s="112">
        <v>482</v>
      </c>
      <c r="Y71" s="112">
        <v>472</v>
      </c>
      <c r="Z71" s="112">
        <v>470</v>
      </c>
    </row>
    <row r="72" spans="1:26" x14ac:dyDescent="0.25">
      <c r="S72" s="115" t="s">
        <v>45</v>
      </c>
      <c r="T72" s="115"/>
      <c r="U72" s="112"/>
      <c r="V72" s="112">
        <v>356</v>
      </c>
      <c r="W72" s="112">
        <v>358</v>
      </c>
      <c r="X72" s="112">
        <v>366</v>
      </c>
      <c r="Y72" s="112">
        <v>460</v>
      </c>
      <c r="Z72" s="112">
        <v>534</v>
      </c>
    </row>
    <row r="73" spans="1:26" x14ac:dyDescent="0.25">
      <c r="S73" s="115" t="s">
        <v>46</v>
      </c>
      <c r="T73" s="115"/>
      <c r="U73" s="112"/>
      <c r="V73" s="112">
        <v>404</v>
      </c>
      <c r="W73" s="112">
        <v>372</v>
      </c>
      <c r="X73" s="112">
        <v>418</v>
      </c>
      <c r="Y73" s="112">
        <v>396</v>
      </c>
      <c r="Z73" s="112">
        <v>421</v>
      </c>
    </row>
    <row r="74" spans="1:26" x14ac:dyDescent="0.25">
      <c r="S74" s="115" t="s">
        <v>47</v>
      </c>
      <c r="T74" s="115"/>
      <c r="U74" s="112"/>
      <c r="V74" s="112">
        <v>261</v>
      </c>
      <c r="W74" s="112">
        <v>246</v>
      </c>
      <c r="X74" s="112">
        <v>279</v>
      </c>
      <c r="Y74" s="112">
        <v>302</v>
      </c>
      <c r="Z74" s="112">
        <v>369</v>
      </c>
    </row>
    <row r="75" spans="1:26" x14ac:dyDescent="0.25">
      <c r="S75" s="115" t="s">
        <v>48</v>
      </c>
      <c r="T75" s="115"/>
      <c r="U75" s="112"/>
      <c r="V75" s="112">
        <v>126</v>
      </c>
      <c r="W75" s="112">
        <v>143</v>
      </c>
      <c r="X75" s="112">
        <v>158</v>
      </c>
      <c r="Y75" s="112">
        <v>164</v>
      </c>
      <c r="Z75" s="112">
        <v>185</v>
      </c>
    </row>
    <row r="76" spans="1:26" x14ac:dyDescent="0.25">
      <c r="S76" s="115" t="s">
        <v>49</v>
      </c>
      <c r="T76" s="115"/>
      <c r="U76" s="112"/>
      <c r="V76" s="112">
        <v>47</v>
      </c>
      <c r="W76" s="112">
        <v>48</v>
      </c>
      <c r="X76" s="112">
        <v>62</v>
      </c>
      <c r="Y76" s="112">
        <v>69</v>
      </c>
      <c r="Z76" s="112">
        <v>67</v>
      </c>
    </row>
    <row r="77" spans="1:26" x14ac:dyDescent="0.25">
      <c r="S77" s="115" t="s">
        <v>50</v>
      </c>
      <c r="T77" s="115"/>
      <c r="U77" s="112"/>
      <c r="V77" s="112">
        <v>24</v>
      </c>
      <c r="W77" s="112">
        <v>17</v>
      </c>
      <c r="X77" s="112">
        <v>22</v>
      </c>
      <c r="Y77" s="112">
        <v>19</v>
      </c>
      <c r="Z77" s="112">
        <v>18</v>
      </c>
    </row>
    <row r="78" spans="1:26" x14ac:dyDescent="0.25">
      <c r="S78" s="115" t="s">
        <v>51</v>
      </c>
      <c r="T78" s="115"/>
      <c r="U78" s="112"/>
      <c r="V78" s="112">
        <v>17</v>
      </c>
      <c r="W78" s="112">
        <v>8</v>
      </c>
      <c r="X78" s="112">
        <v>9</v>
      </c>
      <c r="Y78" s="112">
        <v>11</v>
      </c>
      <c r="Z78" s="112">
        <v>16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8</v>
      </c>
      <c r="X79" s="112">
        <v>16</v>
      </c>
      <c r="Y79" s="112">
        <v>10</v>
      </c>
      <c r="Z79" s="112">
        <v>13</v>
      </c>
    </row>
    <row r="80" spans="1:26" x14ac:dyDescent="0.25">
      <c r="S80" s="118" t="s">
        <v>53</v>
      </c>
      <c r="T80" s="118"/>
      <c r="U80" s="112"/>
      <c r="V80" s="112">
        <v>4087</v>
      </c>
      <c r="W80" s="112">
        <v>3813</v>
      </c>
      <c r="X80" s="112">
        <v>4126</v>
      </c>
      <c r="Y80" s="112">
        <v>4426</v>
      </c>
      <c r="Z80" s="112">
        <v>4819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Charters Towers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214</v>
      </c>
      <c r="W83" s="112">
        <v>191</v>
      </c>
      <c r="X83" s="112">
        <v>219</v>
      </c>
      <c r="Y83" s="112">
        <v>229</v>
      </c>
      <c r="Z83" s="112">
        <v>237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236</v>
      </c>
      <c r="W84" s="112">
        <v>218</v>
      </c>
      <c r="X84" s="112">
        <v>220</v>
      </c>
      <c r="Y84" s="112">
        <v>231</v>
      </c>
      <c r="Z84" s="112">
        <v>235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550</v>
      </c>
      <c r="W85" s="112">
        <v>541</v>
      </c>
      <c r="X85" s="112">
        <v>577</v>
      </c>
      <c r="Y85" s="112">
        <v>577</v>
      </c>
      <c r="Z85" s="112">
        <v>600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9,777</v>
      </c>
      <c r="D86" s="96">
        <f t="shared" ref="D86:D91" si="4">AD4</f>
        <v>7.5459245407546005E-2</v>
      </c>
      <c r="E86" s="97">
        <f t="shared" ref="E86:E91" si="5">AD4</f>
        <v>7.5459245407546005E-2</v>
      </c>
      <c r="F86" s="96">
        <f t="shared" ref="F86:F91" si="6">AF4</f>
        <v>0.16047477744807126</v>
      </c>
      <c r="G86" s="97">
        <f t="shared" ref="G86:G91" si="7">AF4</f>
        <v>0.16047477744807126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129</v>
      </c>
      <c r="W86" s="112">
        <v>124</v>
      </c>
      <c r="X86" s="112">
        <v>129</v>
      </c>
      <c r="Y86" s="112">
        <v>140</v>
      </c>
      <c r="Z86" s="112">
        <v>148</v>
      </c>
    </row>
    <row r="87" spans="1:30" ht="15" customHeight="1" x14ac:dyDescent="0.25">
      <c r="A87" s="98" t="s">
        <v>4</v>
      </c>
      <c r="B87" s="49"/>
      <c r="C87" s="57" t="str">
        <f t="shared" si="3"/>
        <v>4,945</v>
      </c>
      <c r="D87" s="96">
        <f t="shared" si="4"/>
        <v>6.3212212427435022E-2</v>
      </c>
      <c r="E87" s="97">
        <f t="shared" si="5"/>
        <v>6.3212212427435022E-2</v>
      </c>
      <c r="F87" s="96">
        <f t="shared" si="6"/>
        <v>0.13808975834292281</v>
      </c>
      <c r="G87" s="97">
        <f t="shared" si="7"/>
        <v>0.13808975834292281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38</v>
      </c>
      <c r="W87" s="112">
        <v>32</v>
      </c>
      <c r="X87" s="112">
        <v>41</v>
      </c>
      <c r="Y87" s="112">
        <v>40</v>
      </c>
      <c r="Z87" s="112">
        <v>49</v>
      </c>
    </row>
    <row r="88" spans="1:30" ht="15" customHeight="1" x14ac:dyDescent="0.25">
      <c r="A88" s="98" t="s">
        <v>5</v>
      </c>
      <c r="B88" s="49"/>
      <c r="C88" s="57" t="str">
        <f t="shared" si="3"/>
        <v>4,818</v>
      </c>
      <c r="D88" s="96">
        <f t="shared" si="4"/>
        <v>8.856755535472205E-2</v>
      </c>
      <c r="E88" s="97">
        <f t="shared" si="5"/>
        <v>8.856755535472205E-2</v>
      </c>
      <c r="F88" s="96">
        <f t="shared" si="6"/>
        <v>0.18001469507714907</v>
      </c>
      <c r="G88" s="97">
        <f t="shared" si="7"/>
        <v>0.18001469507714907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89</v>
      </c>
      <c r="W88" s="112">
        <v>88</v>
      </c>
      <c r="X88" s="112">
        <v>98</v>
      </c>
      <c r="Y88" s="112">
        <v>102</v>
      </c>
      <c r="Z88" s="112">
        <v>116</v>
      </c>
    </row>
    <row r="89" spans="1:30" ht="15" customHeight="1" x14ac:dyDescent="0.25">
      <c r="A89" s="49" t="s">
        <v>6</v>
      </c>
      <c r="B89" s="49"/>
      <c r="C89" s="57" t="str">
        <f t="shared" si="3"/>
        <v>6,458</v>
      </c>
      <c r="D89" s="96">
        <f t="shared" si="4"/>
        <v>4.2621892153697161E-2</v>
      </c>
      <c r="E89" s="97">
        <f t="shared" si="5"/>
        <v>4.2621892153697161E-2</v>
      </c>
      <c r="F89" s="96">
        <f t="shared" si="6"/>
        <v>9.0694139503462168E-2</v>
      </c>
      <c r="G89" s="97">
        <f t="shared" si="7"/>
        <v>9.0694139503462168E-2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555</v>
      </c>
      <c r="W89" s="112">
        <v>553</v>
      </c>
      <c r="X89" s="112">
        <v>566</v>
      </c>
      <c r="Y89" s="112">
        <v>565</v>
      </c>
      <c r="Z89" s="112">
        <v>565</v>
      </c>
    </row>
    <row r="90" spans="1:30" ht="15" customHeight="1" x14ac:dyDescent="0.25">
      <c r="A90" s="49" t="s">
        <v>96</v>
      </c>
      <c r="B90" s="49"/>
      <c r="C90" s="57" t="str">
        <f t="shared" si="3"/>
        <v>$47,954</v>
      </c>
      <c r="D90" s="96">
        <f t="shared" si="4"/>
        <v>4.2478260869565299E-2</v>
      </c>
      <c r="E90" s="97">
        <f t="shared" si="5"/>
        <v>4.2478260869565299E-2</v>
      </c>
      <c r="F90" s="96">
        <f t="shared" si="6"/>
        <v>8.3124876478726017E-2</v>
      </c>
      <c r="G90" s="97">
        <f t="shared" si="7"/>
        <v>8.3124876478726017E-2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494</v>
      </c>
      <c r="W90" s="112">
        <v>443</v>
      </c>
      <c r="X90" s="112">
        <v>503</v>
      </c>
      <c r="Y90" s="112">
        <v>504</v>
      </c>
      <c r="Z90" s="112">
        <v>526</v>
      </c>
    </row>
    <row r="91" spans="1:30" ht="15" customHeight="1" x14ac:dyDescent="0.25">
      <c r="A91" s="49" t="s">
        <v>7</v>
      </c>
      <c r="B91" s="49"/>
      <c r="C91" s="57" t="str">
        <f t="shared" si="3"/>
        <v>$419.8 mil</v>
      </c>
      <c r="D91" s="96">
        <f t="shared" si="4"/>
        <v>0.14457684377512448</v>
      </c>
      <c r="E91" s="97">
        <f t="shared" si="5"/>
        <v>0.14457684377512448</v>
      </c>
      <c r="F91" s="96">
        <f t="shared" si="6"/>
        <v>0.35965582972810695</v>
      </c>
      <c r="G91" s="97">
        <f t="shared" si="7"/>
        <v>0.35965582972810695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3046</v>
      </c>
      <c r="W91" s="112">
        <v>2798</v>
      </c>
      <c r="X91" s="112">
        <v>3108</v>
      </c>
      <c r="Y91" s="112">
        <v>3185</v>
      </c>
      <c r="Z91" s="112">
        <v>3307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179</v>
      </c>
      <c r="W93" s="112">
        <v>162</v>
      </c>
      <c r="X93" s="112">
        <v>159</v>
      </c>
      <c r="Y93" s="112">
        <v>169</v>
      </c>
      <c r="Z93" s="112">
        <v>191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459</v>
      </c>
      <c r="W94" s="112">
        <v>461</v>
      </c>
      <c r="X94" s="112">
        <v>459</v>
      </c>
      <c r="Y94" s="112">
        <v>479</v>
      </c>
      <c r="Z94" s="112">
        <v>491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101</v>
      </c>
      <c r="W95" s="112">
        <v>83</v>
      </c>
      <c r="X95" s="112">
        <v>85</v>
      </c>
      <c r="Y95" s="112">
        <v>104</v>
      </c>
      <c r="Z95" s="112">
        <v>104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449</v>
      </c>
      <c r="W96" s="112">
        <v>436</v>
      </c>
      <c r="X96" s="112">
        <v>448</v>
      </c>
      <c r="Y96" s="112">
        <v>476</v>
      </c>
      <c r="Z96" s="112">
        <v>488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418</v>
      </c>
      <c r="W97" s="112">
        <v>398</v>
      </c>
      <c r="X97" s="112">
        <v>436</v>
      </c>
      <c r="Y97" s="112">
        <v>442</v>
      </c>
      <c r="Z97" s="112">
        <v>447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261</v>
      </c>
      <c r="W98" s="112">
        <v>260</v>
      </c>
      <c r="X98" s="112">
        <v>254</v>
      </c>
      <c r="Y98" s="112">
        <v>259</v>
      </c>
      <c r="Z98" s="112">
        <v>283</v>
      </c>
    </row>
    <row r="99" spans="1:32" ht="15" customHeight="1" x14ac:dyDescent="0.25">
      <c r="S99" s="115" t="s">
        <v>197</v>
      </c>
      <c r="T99" s="115"/>
      <c r="U99" s="112"/>
      <c r="V99" s="112">
        <v>56</v>
      </c>
      <c r="W99" s="112">
        <v>69</v>
      </c>
      <c r="X99" s="112">
        <v>66</v>
      </c>
      <c r="Y99" s="112">
        <v>67</v>
      </c>
      <c r="Z99" s="112">
        <v>83</v>
      </c>
    </row>
    <row r="100" spans="1:32" ht="15" customHeight="1" x14ac:dyDescent="0.25">
      <c r="S100" s="115" t="s">
        <v>58</v>
      </c>
      <c r="T100" s="115"/>
      <c r="U100" s="112"/>
      <c r="V100" s="112">
        <v>318</v>
      </c>
      <c r="W100" s="112">
        <v>313</v>
      </c>
      <c r="X100" s="112">
        <v>366</v>
      </c>
      <c r="Y100" s="112">
        <v>388</v>
      </c>
      <c r="Z100" s="112">
        <v>397</v>
      </c>
    </row>
    <row r="101" spans="1:32" x14ac:dyDescent="0.25">
      <c r="A101" s="18"/>
      <c r="S101" s="118" t="s">
        <v>53</v>
      </c>
      <c r="T101" s="118"/>
      <c r="U101" s="112"/>
      <c r="V101" s="112">
        <v>2881</v>
      </c>
      <c r="W101" s="112">
        <v>2685</v>
      </c>
      <c r="X101" s="112">
        <v>2904</v>
      </c>
      <c r="Y101" s="112">
        <v>2999</v>
      </c>
      <c r="Z101" s="112">
        <v>3132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5328</v>
      </c>
      <c r="W104" s="112">
        <v>5401</v>
      </c>
      <c r="X104" s="112">
        <v>5943</v>
      </c>
      <c r="Y104" s="112">
        <v>6140</v>
      </c>
      <c r="Z104" s="112">
        <v>6893</v>
      </c>
      <c r="AB104" s="109" t="str">
        <f>TEXT(Z104,"###,###")</f>
        <v>6,893</v>
      </c>
      <c r="AD104" s="130">
        <f>Z104/($Z$4)*100</f>
        <v>70.502199038559894</v>
      </c>
      <c r="AF104" s="109"/>
    </row>
    <row r="105" spans="1:32" x14ac:dyDescent="0.25">
      <c r="S105" s="115" t="s">
        <v>17</v>
      </c>
      <c r="T105" s="115"/>
      <c r="U105" s="112"/>
      <c r="V105" s="112">
        <v>1937</v>
      </c>
      <c r="W105" s="112">
        <v>1799</v>
      </c>
      <c r="X105" s="112">
        <v>1762</v>
      </c>
      <c r="Y105" s="112">
        <v>1914</v>
      </c>
      <c r="Z105" s="112">
        <v>1862</v>
      </c>
      <c r="AB105" s="109" t="str">
        <f>TEXT(Z105,"###,###")</f>
        <v>1,862</v>
      </c>
      <c r="AD105" s="130">
        <f>Z105/($Z$4)*100</f>
        <v>19.044696737240464</v>
      </c>
      <c r="AF105" s="109"/>
    </row>
    <row r="106" spans="1:32" x14ac:dyDescent="0.25">
      <c r="S106" s="118" t="s">
        <v>53</v>
      </c>
      <c r="T106" s="118"/>
      <c r="U106" s="120"/>
      <c r="V106" s="120">
        <v>7265</v>
      </c>
      <c r="W106" s="120">
        <v>7200</v>
      </c>
      <c r="X106" s="120">
        <v>7705</v>
      </c>
      <c r="Y106" s="120">
        <v>8054</v>
      </c>
      <c r="Z106" s="120">
        <v>8755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1424</v>
      </c>
      <c r="W108" s="112">
        <v>1166</v>
      </c>
      <c r="X108" s="112">
        <v>1327</v>
      </c>
      <c r="Y108" s="112">
        <v>1398</v>
      </c>
      <c r="Z108" s="112">
        <v>1570</v>
      </c>
      <c r="AB108" s="109" t="str">
        <f>TEXT(Z108,"###,###")</f>
        <v>1,570</v>
      </c>
      <c r="AD108" s="130">
        <f>Z108/($Z$4)*100</f>
        <v>16.058095530326273</v>
      </c>
      <c r="AF108" s="109"/>
    </row>
    <row r="109" spans="1:32" x14ac:dyDescent="0.25">
      <c r="S109" s="115" t="s">
        <v>20</v>
      </c>
      <c r="T109" s="115"/>
      <c r="U109" s="112"/>
      <c r="V109" s="112">
        <v>1345</v>
      </c>
      <c r="W109" s="112">
        <v>1197</v>
      </c>
      <c r="X109" s="112">
        <v>1408</v>
      </c>
      <c r="Y109" s="112">
        <v>1450</v>
      </c>
      <c r="Z109" s="112">
        <v>1655</v>
      </c>
      <c r="AB109" s="109" t="str">
        <f>TEXT(Z109,"###,###")</f>
        <v>1,655</v>
      </c>
      <c r="AD109" s="130">
        <f>Z109/($Z$4)*100</f>
        <v>16.927482867955408</v>
      </c>
      <c r="AF109" s="109"/>
    </row>
    <row r="110" spans="1:32" x14ac:dyDescent="0.25">
      <c r="S110" s="115" t="s">
        <v>21</v>
      </c>
      <c r="T110" s="115"/>
      <c r="U110" s="112"/>
      <c r="V110" s="112">
        <v>1764</v>
      </c>
      <c r="W110" s="112">
        <v>1852</v>
      </c>
      <c r="X110" s="112">
        <v>1867</v>
      </c>
      <c r="Y110" s="112">
        <v>2120</v>
      </c>
      <c r="Z110" s="112">
        <v>2227</v>
      </c>
      <c r="AB110" s="109" t="str">
        <f>TEXT(Z110,"###,###")</f>
        <v>2,227</v>
      </c>
      <c r="AD110" s="130">
        <f>Z110/($Z$4)*100</f>
        <v>22.777948245883195</v>
      </c>
      <c r="AF110" s="109"/>
    </row>
    <row r="111" spans="1:32" x14ac:dyDescent="0.25">
      <c r="S111" s="115" t="s">
        <v>22</v>
      </c>
      <c r="T111" s="115"/>
      <c r="U111" s="112"/>
      <c r="V111" s="112">
        <v>2810</v>
      </c>
      <c r="W111" s="112">
        <v>2772</v>
      </c>
      <c r="X111" s="112">
        <v>2874</v>
      </c>
      <c r="Y111" s="112">
        <v>3086</v>
      </c>
      <c r="Z111" s="112">
        <v>3306</v>
      </c>
      <c r="AB111" s="109" t="str">
        <f>TEXT(Z111,"###,###")</f>
        <v>3,306</v>
      </c>
      <c r="AD111" s="130">
        <f>Z111/($Z$4)*100</f>
        <v>33.814053390610617</v>
      </c>
      <c r="AF111" s="109"/>
    </row>
    <row r="112" spans="1:32" x14ac:dyDescent="0.25">
      <c r="S112" s="118" t="s">
        <v>53</v>
      </c>
      <c r="T112" s="118"/>
      <c r="U112" s="112"/>
      <c r="V112" s="112">
        <v>8431</v>
      </c>
      <c r="W112" s="112">
        <v>7846</v>
      </c>
      <c r="X112" s="112">
        <v>8562</v>
      </c>
      <c r="Y112" s="112">
        <v>9091</v>
      </c>
      <c r="Z112" s="112">
        <v>9781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42.35</v>
      </c>
      <c r="W118" s="131">
        <v>42.28</v>
      </c>
      <c r="X118" s="131">
        <v>42.26</v>
      </c>
      <c r="Y118" s="131">
        <v>42.24</v>
      </c>
      <c r="Z118" s="131">
        <v>42.16</v>
      </c>
      <c r="AB118" s="109" t="str">
        <f>TEXT(Z118,"##.0")</f>
        <v>42.2</v>
      </c>
    </row>
    <row r="120" spans="19:32" x14ac:dyDescent="0.25">
      <c r="S120" s="101" t="s">
        <v>98</v>
      </c>
      <c r="T120" s="112"/>
      <c r="U120" s="112"/>
      <c r="V120" s="112">
        <v>4601</v>
      </c>
      <c r="W120" s="112">
        <v>4399</v>
      </c>
      <c r="X120" s="112">
        <v>4707</v>
      </c>
      <c r="Y120" s="112">
        <v>4805</v>
      </c>
      <c r="Z120" s="112">
        <v>5087</v>
      </c>
      <c r="AB120" s="109" t="str">
        <f>TEXT(Z120,"###,###")</f>
        <v>5,087</v>
      </c>
    </row>
    <row r="121" spans="19:32" x14ac:dyDescent="0.25">
      <c r="S121" s="101" t="s">
        <v>99</v>
      </c>
      <c r="T121" s="112"/>
      <c r="U121" s="112"/>
      <c r="V121" s="112">
        <v>645</v>
      </c>
      <c r="W121" s="112">
        <v>538</v>
      </c>
      <c r="X121" s="112">
        <v>639</v>
      </c>
      <c r="Y121" s="112">
        <v>679</v>
      </c>
      <c r="Z121" s="112">
        <v>686</v>
      </c>
      <c r="AB121" s="109" t="str">
        <f>TEXT(Z121,"###,###")</f>
        <v>686</v>
      </c>
    </row>
    <row r="122" spans="19:32" x14ac:dyDescent="0.25">
      <c r="S122" s="101" t="s">
        <v>100</v>
      </c>
      <c r="T122" s="112"/>
      <c r="U122" s="112"/>
      <c r="V122" s="112">
        <v>675</v>
      </c>
      <c r="W122" s="112">
        <v>542</v>
      </c>
      <c r="X122" s="112">
        <v>663</v>
      </c>
      <c r="Y122" s="112">
        <v>707</v>
      </c>
      <c r="Z122" s="112">
        <v>681</v>
      </c>
      <c r="AB122" s="109" t="str">
        <f>TEXT(Z122,"###,###")</f>
        <v>681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5276</v>
      </c>
      <c r="W124" s="112">
        <v>4941</v>
      </c>
      <c r="X124" s="112">
        <v>5370</v>
      </c>
      <c r="Y124" s="112">
        <v>5512</v>
      </c>
      <c r="Z124" s="112">
        <v>5768</v>
      </c>
      <c r="AB124" s="109" t="str">
        <f>TEXT(Z124,"###,###")</f>
        <v>5,768</v>
      </c>
      <c r="AD124" s="127">
        <f>Z124/$Z$7*100</f>
        <v>89.315577578197576</v>
      </c>
    </row>
    <row r="125" spans="19:32" x14ac:dyDescent="0.25">
      <c r="S125" s="101" t="s">
        <v>102</v>
      </c>
      <c r="T125" s="112"/>
      <c r="U125" s="112"/>
      <c r="V125" s="112">
        <v>1320</v>
      </c>
      <c r="W125" s="112">
        <v>1080</v>
      </c>
      <c r="X125" s="112">
        <v>1302</v>
      </c>
      <c r="Y125" s="112">
        <v>1386</v>
      </c>
      <c r="Z125" s="112">
        <v>1367</v>
      </c>
      <c r="AB125" s="109" t="str">
        <f>TEXT(Z125,"###,###")</f>
        <v>1,367</v>
      </c>
      <c r="AD125" s="127">
        <f>Z125/$Z$7*100</f>
        <v>21.167544131310002</v>
      </c>
    </row>
    <row r="127" spans="19:32" x14ac:dyDescent="0.25">
      <c r="S127" s="101" t="s">
        <v>103</v>
      </c>
      <c r="T127" s="112"/>
      <c r="U127" s="112"/>
      <c r="V127" s="112">
        <v>3043</v>
      </c>
      <c r="W127" s="112">
        <v>2797</v>
      </c>
      <c r="X127" s="112">
        <v>3107</v>
      </c>
      <c r="Y127" s="112">
        <v>3182</v>
      </c>
      <c r="Z127" s="112">
        <v>3309</v>
      </c>
      <c r="AB127" s="109" t="str">
        <f>TEXT(Z127,"###,###")</f>
        <v>3,309</v>
      </c>
      <c r="AD127" s="127">
        <f>Z127/$Z$7*100</f>
        <v>51.238773614122024</v>
      </c>
    </row>
    <row r="128" spans="19:32" x14ac:dyDescent="0.25">
      <c r="S128" s="101" t="s">
        <v>104</v>
      </c>
      <c r="T128" s="112"/>
      <c r="U128" s="112"/>
      <c r="V128" s="112">
        <v>2881</v>
      </c>
      <c r="W128" s="112">
        <v>2686</v>
      </c>
      <c r="X128" s="112">
        <v>2907</v>
      </c>
      <c r="Y128" s="112">
        <v>2997</v>
      </c>
      <c r="Z128" s="112">
        <v>3128</v>
      </c>
      <c r="AB128" s="109" t="str">
        <f>TEXT(Z128,"###,###")</f>
        <v>3,128</v>
      </c>
      <c r="AD128" s="127">
        <f>Z128/$Z$7*100</f>
        <v>48.436048312170946</v>
      </c>
    </row>
    <row r="130" spans="19:20" x14ac:dyDescent="0.25">
      <c r="S130" s="101" t="s">
        <v>278</v>
      </c>
      <c r="T130" s="127">
        <v>78.770517187983884</v>
      </c>
    </row>
    <row r="131" spans="19:20" x14ac:dyDescent="0.25">
      <c r="S131" s="101" t="s">
        <v>279</v>
      </c>
      <c r="T131" s="127">
        <v>10.622483741096314</v>
      </c>
    </row>
    <row r="132" spans="19:20" x14ac:dyDescent="0.25">
      <c r="S132" s="101" t="s">
        <v>280</v>
      </c>
      <c r="T132" s="127">
        <v>10.545060390213688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60BD053-2C43-40E2-87A2-BD11C5CFBA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64B609E-5BFD-4BFB-9933-F7D5B60598C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2F1D5A9-22A6-4CFD-B7FC-6CF43532A4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C88F6C2-6C66-4496-8E1C-755F28EF4CF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976E7-9D12-4595-AF42-86B1CFE148A9}">
  <sheetPr codeName="Sheet8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123</v>
      </c>
      <c r="T1" s="99"/>
      <c r="U1" s="99"/>
      <c r="V1" s="99"/>
      <c r="W1" s="99"/>
      <c r="X1" s="99"/>
      <c r="Y1" s="100" t="s">
        <v>218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123</v>
      </c>
      <c r="Y3" s="105" t="s">
        <v>218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9.18 Cherbourg,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405</v>
      </c>
      <c r="W4" s="108">
        <v>411</v>
      </c>
      <c r="X4" s="108">
        <v>425</v>
      </c>
      <c r="Y4" s="108">
        <v>452</v>
      </c>
      <c r="Z4" s="108">
        <v>520</v>
      </c>
      <c r="AB4" s="109" t="str">
        <f>TEXT(Z4,"###,###")</f>
        <v>520</v>
      </c>
      <c r="AD4" s="110">
        <f>Z4/Y4-1</f>
        <v>0.15044247787610621</v>
      </c>
      <c r="AF4" s="110">
        <f>Z4/V4-1</f>
        <v>0.28395061728395055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226</v>
      </c>
      <c r="W5" s="108">
        <v>210</v>
      </c>
      <c r="X5" s="108">
        <v>219</v>
      </c>
      <c r="Y5" s="108">
        <v>233</v>
      </c>
      <c r="Z5" s="108">
        <v>273</v>
      </c>
      <c r="AB5" s="109" t="str">
        <f>TEXT(Z5,"###,###")</f>
        <v>273</v>
      </c>
      <c r="AD5" s="110">
        <f t="shared" ref="AD5:AD9" si="0">Z5/Y5-1</f>
        <v>0.17167381974248919</v>
      </c>
      <c r="AF5" s="110">
        <f t="shared" ref="AF5:AF9" si="1">Z5/V5-1</f>
        <v>0.20796460176991149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178</v>
      </c>
      <c r="W6" s="108">
        <v>197</v>
      </c>
      <c r="X6" s="108">
        <v>204</v>
      </c>
      <c r="Y6" s="108">
        <v>218</v>
      </c>
      <c r="Z6" s="108">
        <v>247</v>
      </c>
      <c r="AB6" s="109" t="str">
        <f>TEXT(Z6,"###,###")</f>
        <v>247</v>
      </c>
      <c r="AD6" s="110">
        <f t="shared" si="0"/>
        <v>0.1330275229357798</v>
      </c>
      <c r="AF6" s="110">
        <f t="shared" si="1"/>
        <v>0.38764044943820219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292</v>
      </c>
      <c r="W7" s="108">
        <v>311</v>
      </c>
      <c r="X7" s="108">
        <v>315</v>
      </c>
      <c r="Y7" s="108">
        <v>334</v>
      </c>
      <c r="Z7" s="108">
        <v>365</v>
      </c>
      <c r="AB7" s="109" t="str">
        <f>TEXT(Z7,"###,###")</f>
        <v>365</v>
      </c>
      <c r="AD7" s="110">
        <f t="shared" si="0"/>
        <v>9.2814371257484929E-2</v>
      </c>
      <c r="AF7" s="110">
        <f t="shared" si="1"/>
        <v>0.25</v>
      </c>
    </row>
    <row r="8" spans="1:32" ht="17.25" customHeight="1" x14ac:dyDescent="0.25">
      <c r="A8" s="64" t="s">
        <v>12</v>
      </c>
      <c r="B8" s="65"/>
      <c r="C8" s="29"/>
      <c r="D8" s="66" t="str">
        <f>AB4</f>
        <v>520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365</v>
      </c>
      <c r="P8" s="67"/>
      <c r="S8" s="107" t="s">
        <v>83</v>
      </c>
      <c r="T8" s="108"/>
      <c r="U8" s="108"/>
      <c r="V8" s="108">
        <v>24180.62</v>
      </c>
      <c r="W8" s="108">
        <v>27775.21</v>
      </c>
      <c r="X8" s="108">
        <v>25171.5</v>
      </c>
      <c r="Y8" s="108">
        <v>28737</v>
      </c>
      <c r="Z8" s="108">
        <v>29602.63</v>
      </c>
      <c r="AB8" s="109" t="str">
        <f>TEXT(Z8,"$###,###")</f>
        <v>$29,603</v>
      </c>
      <c r="AD8" s="110">
        <f t="shared" si="0"/>
        <v>3.0122490169467886E-2</v>
      </c>
      <c r="AF8" s="110">
        <f t="shared" si="1"/>
        <v>0.22422956896886848</v>
      </c>
    </row>
    <row r="9" spans="1:32" x14ac:dyDescent="0.25">
      <c r="A9" s="30" t="s">
        <v>14</v>
      </c>
      <c r="B9" s="71"/>
      <c r="C9" s="72"/>
      <c r="D9" s="73">
        <f>AD104</f>
        <v>55.769230769230774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49.863013698630141</v>
      </c>
      <c r="P9" s="74" t="s">
        <v>84</v>
      </c>
      <c r="S9" s="107" t="s">
        <v>7</v>
      </c>
      <c r="T9" s="108"/>
      <c r="U9" s="108"/>
      <c r="V9" s="108">
        <v>8733540</v>
      </c>
      <c r="W9" s="108">
        <v>9079956</v>
      </c>
      <c r="X9" s="108">
        <v>10377935</v>
      </c>
      <c r="Y9" s="108">
        <v>10901269</v>
      </c>
      <c r="Z9" s="108">
        <v>12680378</v>
      </c>
      <c r="AB9" s="109" t="str">
        <f>TEXT(Z9/1000000,"$#,###.0")&amp;" mil"</f>
        <v>$12.7 mil</v>
      </c>
      <c r="AD9" s="110">
        <f t="shared" si="0"/>
        <v>0.16320200886704117</v>
      </c>
      <c r="AF9" s="110">
        <f t="shared" si="1"/>
        <v>0.45191732104049454</v>
      </c>
    </row>
    <row r="10" spans="1:32" x14ac:dyDescent="0.25">
      <c r="A10" s="30" t="s">
        <v>17</v>
      </c>
      <c r="B10" s="71"/>
      <c r="C10" s="72"/>
      <c r="D10" s="73">
        <f>AD105</f>
        <v>42.5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49.315068493150683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98.904109589041099</v>
      </c>
      <c r="P11" s="74" t="s">
        <v>84</v>
      </c>
      <c r="S11" s="107" t="s">
        <v>29</v>
      </c>
      <c r="T11" s="112"/>
      <c r="U11" s="112"/>
      <c r="V11" s="112">
        <v>397</v>
      </c>
      <c r="W11" s="112">
        <v>407</v>
      </c>
      <c r="X11" s="112">
        <v>423</v>
      </c>
      <c r="Y11" s="112">
        <v>447</v>
      </c>
      <c r="Z11" s="112">
        <v>516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84</v>
      </c>
      <c r="S12" s="107" t="s">
        <v>30</v>
      </c>
      <c r="T12" s="112"/>
      <c r="U12" s="112"/>
      <c r="V12" s="112">
        <v>5</v>
      </c>
      <c r="W12" s="112">
        <v>0</v>
      </c>
      <c r="X12" s="112">
        <v>7</v>
      </c>
      <c r="Y12" s="112">
        <v>5</v>
      </c>
      <c r="Z12" s="112">
        <v>3</v>
      </c>
    </row>
    <row r="13" spans="1:32" ht="15" customHeight="1" x14ac:dyDescent="0.25">
      <c r="A13" s="30" t="s">
        <v>19</v>
      </c>
      <c r="B13" s="72"/>
      <c r="C13" s="72"/>
      <c r="D13" s="73">
        <f>AD108</f>
        <v>3.2692307692307696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1.095890410958904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9.0384615384615383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38.1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40.57692307692308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20.604395604395602</v>
      </c>
      <c r="P15" s="74" t="s">
        <v>84</v>
      </c>
      <c r="S15" s="115" t="s">
        <v>60</v>
      </c>
      <c r="T15" s="115"/>
      <c r="U15" s="116"/>
      <c r="V15" s="116">
        <v>7</v>
      </c>
      <c r="W15" s="116">
        <v>6</v>
      </c>
      <c r="X15" s="116">
        <v>3</v>
      </c>
      <c r="Y15" s="112">
        <v>5</v>
      </c>
      <c r="Z15" s="112">
        <v>3</v>
      </c>
      <c r="AB15" s="117">
        <f t="shared" ref="AB15:AB34" si="2">IF(Z15="np",0,Z15/$Z$34)</f>
        <v>5.7915057915057912E-3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46.153846153846153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79.395604395604394</v>
      </c>
      <c r="P16" s="37" t="s">
        <v>84</v>
      </c>
      <c r="S16" s="115" t="s">
        <v>61</v>
      </c>
      <c r="T16" s="115"/>
      <c r="U16" s="116"/>
      <c r="V16" s="116">
        <v>8</v>
      </c>
      <c r="W16" s="116">
        <v>0</v>
      </c>
      <c r="X16" s="116">
        <v>0</v>
      </c>
      <c r="Y16" s="112">
        <v>0</v>
      </c>
      <c r="Z16" s="112">
        <v>7</v>
      </c>
      <c r="AB16" s="117">
        <f t="shared" si="2"/>
        <v>1.3513513513513514E-2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21</v>
      </c>
      <c r="W17" s="116">
        <v>22</v>
      </c>
      <c r="X17" s="116">
        <v>6</v>
      </c>
      <c r="Y17" s="112">
        <v>9</v>
      </c>
      <c r="Z17" s="112">
        <v>18</v>
      </c>
      <c r="AB17" s="117">
        <f t="shared" si="2"/>
        <v>3.4749034749034749E-2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1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Cherbourg (2017-18 to 2021-22)</v>
      </c>
      <c r="B19" s="63"/>
      <c r="C19" s="63"/>
      <c r="D19" s="63"/>
      <c r="E19" s="63"/>
      <c r="F19" s="63"/>
      <c r="G19" s="63" t="str">
        <f>$S$1&amp;" ("&amp;$V$2&amp;" to "&amp;$Z$2&amp;")"</f>
        <v>Cherbourg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10</v>
      </c>
      <c r="W19" s="116">
        <v>20</v>
      </c>
      <c r="X19" s="116">
        <v>13</v>
      </c>
      <c r="Y19" s="112">
        <v>20</v>
      </c>
      <c r="Z19" s="112">
        <v>31</v>
      </c>
      <c r="AB19" s="117">
        <f t="shared" si="2"/>
        <v>5.9845559845559844E-2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0</v>
      </c>
      <c r="X20" s="116">
        <v>0</v>
      </c>
      <c r="Y20" s="112">
        <v>15</v>
      </c>
      <c r="Z20" s="112">
        <v>4</v>
      </c>
      <c r="AB20" s="117">
        <f t="shared" si="2"/>
        <v>7.7220077220077222E-3</v>
      </c>
    </row>
    <row r="21" spans="1:28" x14ac:dyDescent="0.25">
      <c r="S21" s="115" t="s">
        <v>66</v>
      </c>
      <c r="T21" s="115"/>
      <c r="U21" s="116"/>
      <c r="V21" s="116">
        <v>0</v>
      </c>
      <c r="W21" s="116">
        <v>0</v>
      </c>
      <c r="X21" s="116">
        <v>0</v>
      </c>
      <c r="Y21" s="112">
        <v>1</v>
      </c>
      <c r="Z21" s="112">
        <v>7</v>
      </c>
      <c r="AB21" s="117">
        <f t="shared" si="2"/>
        <v>1.3513513513513514E-2</v>
      </c>
    </row>
    <row r="22" spans="1:28" x14ac:dyDescent="0.25">
      <c r="S22" s="115" t="s">
        <v>67</v>
      </c>
      <c r="T22" s="115"/>
      <c r="U22" s="116"/>
      <c r="V22" s="116">
        <v>12</v>
      </c>
      <c r="W22" s="116">
        <v>6</v>
      </c>
      <c r="X22" s="116">
        <v>5</v>
      </c>
      <c r="Y22" s="112">
        <v>11</v>
      </c>
      <c r="Z22" s="112">
        <v>7</v>
      </c>
      <c r="AB22" s="117">
        <f t="shared" si="2"/>
        <v>1.3513513513513514E-2</v>
      </c>
    </row>
    <row r="23" spans="1:28" x14ac:dyDescent="0.25">
      <c r="S23" s="115" t="s">
        <v>68</v>
      </c>
      <c r="T23" s="115"/>
      <c r="U23" s="116"/>
      <c r="V23" s="116">
        <v>0</v>
      </c>
      <c r="W23" s="116">
        <v>0</v>
      </c>
      <c r="X23" s="116">
        <v>0</v>
      </c>
      <c r="Y23" s="112">
        <v>2</v>
      </c>
      <c r="Z23" s="112">
        <v>0</v>
      </c>
      <c r="AB23" s="117">
        <f t="shared" si="2"/>
        <v>0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4</v>
      </c>
      <c r="W25" s="116">
        <v>5</v>
      </c>
      <c r="X25" s="116">
        <v>4</v>
      </c>
      <c r="Y25" s="112">
        <v>2</v>
      </c>
      <c r="Z25" s="112">
        <v>0</v>
      </c>
      <c r="AB25" s="117">
        <f t="shared" si="2"/>
        <v>0</v>
      </c>
    </row>
    <row r="26" spans="1:28" x14ac:dyDescent="0.25">
      <c r="S26" s="115" t="s">
        <v>71</v>
      </c>
      <c r="T26" s="115"/>
      <c r="U26" s="116"/>
      <c r="V26" s="116">
        <v>0</v>
      </c>
      <c r="W26" s="116">
        <v>6</v>
      </c>
      <c r="X26" s="116">
        <v>6</v>
      </c>
      <c r="Y26" s="112">
        <v>6</v>
      </c>
      <c r="Z26" s="112">
        <v>5</v>
      </c>
      <c r="AB26" s="117">
        <f t="shared" si="2"/>
        <v>9.6525096525096523E-3</v>
      </c>
    </row>
    <row r="27" spans="1:28" x14ac:dyDescent="0.25">
      <c r="S27" s="115" t="s">
        <v>72</v>
      </c>
      <c r="T27" s="115"/>
      <c r="U27" s="116"/>
      <c r="V27" s="116">
        <v>69</v>
      </c>
      <c r="W27" s="116">
        <v>41</v>
      </c>
      <c r="X27" s="116">
        <v>50</v>
      </c>
      <c r="Y27" s="112">
        <v>52</v>
      </c>
      <c r="Z27" s="112">
        <v>77</v>
      </c>
      <c r="AB27" s="117">
        <f t="shared" si="2"/>
        <v>0.14864864864864866</v>
      </c>
    </row>
    <row r="28" spans="1:28" x14ac:dyDescent="0.25">
      <c r="S28" s="115" t="s">
        <v>73</v>
      </c>
      <c r="T28" s="115"/>
      <c r="U28" s="116"/>
      <c r="V28" s="116">
        <v>31</v>
      </c>
      <c r="W28" s="116">
        <v>77</v>
      </c>
      <c r="X28" s="116">
        <v>73</v>
      </c>
      <c r="Y28" s="112">
        <v>75</v>
      </c>
      <c r="Z28" s="112">
        <v>70</v>
      </c>
      <c r="AB28" s="117">
        <f t="shared" si="2"/>
        <v>0.13513513513513514</v>
      </c>
    </row>
    <row r="29" spans="1:28" x14ac:dyDescent="0.25">
      <c r="S29" s="115" t="s">
        <v>74</v>
      </c>
      <c r="T29" s="115"/>
      <c r="U29" s="116"/>
      <c r="V29" s="116">
        <v>86</v>
      </c>
      <c r="W29" s="116">
        <v>100</v>
      </c>
      <c r="X29" s="116">
        <v>131</v>
      </c>
      <c r="Y29" s="112">
        <v>110</v>
      </c>
      <c r="Z29" s="112">
        <v>128</v>
      </c>
      <c r="AB29" s="117">
        <f t="shared" si="2"/>
        <v>0.24710424710424711</v>
      </c>
    </row>
    <row r="30" spans="1:28" x14ac:dyDescent="0.25">
      <c r="S30" s="115" t="s">
        <v>75</v>
      </c>
      <c r="T30" s="115"/>
      <c r="U30" s="116"/>
      <c r="V30" s="116">
        <v>35</v>
      </c>
      <c r="W30" s="116">
        <v>47</v>
      </c>
      <c r="X30" s="116">
        <v>40</v>
      </c>
      <c r="Y30" s="112">
        <v>37</v>
      </c>
      <c r="Z30" s="112">
        <v>44</v>
      </c>
      <c r="AB30" s="117">
        <f t="shared" si="2"/>
        <v>8.4942084942084939E-2</v>
      </c>
    </row>
    <row r="31" spans="1:28" x14ac:dyDescent="0.25">
      <c r="S31" s="115" t="s">
        <v>76</v>
      </c>
      <c r="T31" s="115"/>
      <c r="U31" s="116"/>
      <c r="V31" s="116">
        <v>98</v>
      </c>
      <c r="W31" s="116">
        <v>75</v>
      </c>
      <c r="X31" s="116">
        <v>75</v>
      </c>
      <c r="Y31" s="112">
        <v>91</v>
      </c>
      <c r="Z31" s="112">
        <v>116</v>
      </c>
      <c r="AB31" s="117">
        <f t="shared" si="2"/>
        <v>0.22393822393822393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0</v>
      </c>
      <c r="W32" s="116">
        <v>0</v>
      </c>
      <c r="X32" s="116">
        <v>0</v>
      </c>
      <c r="Y32" s="112">
        <v>1</v>
      </c>
      <c r="Z32" s="112">
        <v>0</v>
      </c>
      <c r="AB32" s="117">
        <f t="shared" si="2"/>
        <v>0</v>
      </c>
    </row>
    <row r="33" spans="19:32" x14ac:dyDescent="0.25">
      <c r="S33" s="115" t="s">
        <v>78</v>
      </c>
      <c r="T33" s="115"/>
      <c r="U33" s="116"/>
      <c r="V33" s="116">
        <v>6</v>
      </c>
      <c r="W33" s="116">
        <v>5</v>
      </c>
      <c r="X33" s="116">
        <v>17</v>
      </c>
      <c r="Y33" s="112">
        <v>12</v>
      </c>
      <c r="Z33" s="112">
        <v>16</v>
      </c>
      <c r="AB33" s="117">
        <f t="shared" si="2"/>
        <v>3.0888030888030889E-2</v>
      </c>
    </row>
    <row r="34" spans="19:32" x14ac:dyDescent="0.25">
      <c r="S34" s="118" t="s">
        <v>53</v>
      </c>
      <c r="T34" s="118"/>
      <c r="U34" s="119"/>
      <c r="V34" s="119">
        <v>402</v>
      </c>
      <c r="W34" s="119">
        <v>408</v>
      </c>
      <c r="X34" s="119">
        <v>426</v>
      </c>
      <c r="Y34" s="120">
        <v>452</v>
      </c>
      <c r="Z34" s="120">
        <v>518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231</v>
      </c>
      <c r="W37" s="112">
        <v>263</v>
      </c>
      <c r="X37" s="112">
        <v>262</v>
      </c>
      <c r="Y37" s="112">
        <v>267</v>
      </c>
      <c r="Z37" s="112">
        <v>289</v>
      </c>
      <c r="AB37" s="132">
        <f>Z37/Z40*100</f>
        <v>79.395604395604394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64</v>
      </c>
      <c r="W38" s="112">
        <v>44</v>
      </c>
      <c r="X38" s="112">
        <v>56</v>
      </c>
      <c r="Y38" s="112">
        <v>64</v>
      </c>
      <c r="Z38" s="112">
        <v>75</v>
      </c>
      <c r="AB38" s="132">
        <f>Z38/Z40*100</f>
        <v>20.604395604395602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295</v>
      </c>
      <c r="W40" s="112">
        <v>307</v>
      </c>
      <c r="X40" s="112">
        <v>318</v>
      </c>
      <c r="Y40" s="112">
        <v>331</v>
      </c>
      <c r="Z40" s="112">
        <v>364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4</v>
      </c>
      <c r="X45" s="112">
        <v>0</v>
      </c>
      <c r="Y45" s="112">
        <v>2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22</v>
      </c>
      <c r="W46" s="112">
        <v>14</v>
      </c>
      <c r="X46" s="112">
        <v>9</v>
      </c>
      <c r="Y46" s="112">
        <v>12</v>
      </c>
      <c r="Z46" s="112">
        <v>18</v>
      </c>
    </row>
    <row r="47" spans="19:32" x14ac:dyDescent="0.25">
      <c r="S47" s="115" t="s">
        <v>39</v>
      </c>
      <c r="T47" s="115"/>
      <c r="U47" s="112"/>
      <c r="V47" s="112">
        <v>22</v>
      </c>
      <c r="W47" s="112">
        <v>19</v>
      </c>
      <c r="X47" s="112">
        <v>23</v>
      </c>
      <c r="Y47" s="112">
        <v>28</v>
      </c>
      <c r="Z47" s="112">
        <v>31</v>
      </c>
    </row>
    <row r="48" spans="19:32" x14ac:dyDescent="0.25">
      <c r="S48" s="115" t="s">
        <v>40</v>
      </c>
      <c r="T48" s="115"/>
      <c r="U48" s="112"/>
      <c r="V48" s="112">
        <v>29</v>
      </c>
      <c r="W48" s="112">
        <v>24</v>
      </c>
      <c r="X48" s="112">
        <v>24</v>
      </c>
      <c r="Y48" s="112">
        <v>23</v>
      </c>
      <c r="Z48" s="112">
        <v>29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18</v>
      </c>
      <c r="W49" s="112">
        <v>26</v>
      </c>
      <c r="X49" s="112">
        <v>31</v>
      </c>
      <c r="Y49" s="112">
        <v>34</v>
      </c>
      <c r="Z49" s="112">
        <v>42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Cherbourg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39</v>
      </c>
      <c r="W50" s="112">
        <v>30</v>
      </c>
      <c r="X50" s="112">
        <v>27</v>
      </c>
      <c r="Y50" s="112">
        <v>26</v>
      </c>
      <c r="Z50" s="112">
        <v>29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26</v>
      </c>
      <c r="W51" s="112">
        <v>19</v>
      </c>
      <c r="X51" s="112">
        <v>20</v>
      </c>
      <c r="Y51" s="112">
        <v>29</v>
      </c>
      <c r="Z51" s="112">
        <v>34</v>
      </c>
    </row>
    <row r="52" spans="1:26" ht="15" customHeight="1" x14ac:dyDescent="0.25">
      <c r="S52" s="115" t="s">
        <v>44</v>
      </c>
      <c r="T52" s="115"/>
      <c r="U52" s="112"/>
      <c r="V52" s="112">
        <v>23</v>
      </c>
      <c r="W52" s="112">
        <v>29</v>
      </c>
      <c r="X52" s="112">
        <v>28</v>
      </c>
      <c r="Y52" s="112">
        <v>26</v>
      </c>
      <c r="Z52" s="112">
        <v>29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15</v>
      </c>
      <c r="W53" s="112">
        <v>13</v>
      </c>
      <c r="X53" s="112">
        <v>18</v>
      </c>
      <c r="Y53" s="112">
        <v>20</v>
      </c>
      <c r="Z53" s="112">
        <v>30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15</v>
      </c>
      <c r="W54" s="112">
        <v>17</v>
      </c>
      <c r="X54" s="112">
        <v>10</v>
      </c>
      <c r="Y54" s="112">
        <v>12</v>
      </c>
      <c r="Z54" s="112">
        <v>18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</v>
      </c>
      <c r="W55" s="112">
        <v>11</v>
      </c>
      <c r="X55" s="112">
        <v>19</v>
      </c>
      <c r="Y55" s="112">
        <v>19</v>
      </c>
      <c r="Z55" s="112">
        <v>20</v>
      </c>
    </row>
    <row r="56" spans="1:26" ht="15" customHeight="1" x14ac:dyDescent="0.25">
      <c r="S56" s="115" t="s">
        <v>48</v>
      </c>
      <c r="T56" s="115"/>
      <c r="U56" s="112"/>
      <c r="V56" s="112">
        <v>6</v>
      </c>
      <c r="W56" s="112">
        <v>6</v>
      </c>
      <c r="X56" s="112">
        <v>0</v>
      </c>
      <c r="Y56" s="112">
        <v>2</v>
      </c>
      <c r="Z56" s="112">
        <v>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222</v>
      </c>
      <c r="W61" s="112">
        <v>215</v>
      </c>
      <c r="X61" s="112">
        <v>223</v>
      </c>
      <c r="Y61" s="112">
        <v>233</v>
      </c>
      <c r="Z61" s="112">
        <v>271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</v>
      </c>
      <c r="W64" s="112">
        <v>4</v>
      </c>
      <c r="X64" s="112">
        <v>0</v>
      </c>
      <c r="Y64" s="112">
        <v>1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Cherbourg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</v>
      </c>
      <c r="W65" s="112">
        <v>17</v>
      </c>
      <c r="X65" s="112">
        <v>12</v>
      </c>
      <c r="Y65" s="112">
        <v>20</v>
      </c>
      <c r="Z65" s="112">
        <v>21</v>
      </c>
    </row>
    <row r="66" spans="1:26" x14ac:dyDescent="0.25">
      <c r="S66" s="115" t="s">
        <v>39</v>
      </c>
      <c r="T66" s="115"/>
      <c r="U66" s="112"/>
      <c r="V66" s="112">
        <v>18</v>
      </c>
      <c r="W66" s="112">
        <v>36</v>
      </c>
      <c r="X66" s="112">
        <v>29</v>
      </c>
      <c r="Y66" s="112">
        <v>18</v>
      </c>
      <c r="Z66" s="112">
        <v>20</v>
      </c>
    </row>
    <row r="67" spans="1:26" x14ac:dyDescent="0.25">
      <c r="S67" s="115" t="s">
        <v>40</v>
      </c>
      <c r="T67" s="115"/>
      <c r="U67" s="112"/>
      <c r="V67" s="112">
        <v>23</v>
      </c>
      <c r="W67" s="112">
        <v>32</v>
      </c>
      <c r="X67" s="112">
        <v>37</v>
      </c>
      <c r="Y67" s="112">
        <v>37</v>
      </c>
      <c r="Z67" s="112">
        <v>48</v>
      </c>
    </row>
    <row r="68" spans="1:26" x14ac:dyDescent="0.25">
      <c r="S68" s="115" t="s">
        <v>41</v>
      </c>
      <c r="T68" s="115"/>
      <c r="U68" s="112"/>
      <c r="V68" s="112">
        <v>11</v>
      </c>
      <c r="W68" s="112">
        <v>17</v>
      </c>
      <c r="X68" s="112">
        <v>19</v>
      </c>
      <c r="Y68" s="112">
        <v>25</v>
      </c>
      <c r="Z68" s="112">
        <v>43</v>
      </c>
    </row>
    <row r="69" spans="1:26" x14ac:dyDescent="0.25">
      <c r="S69" s="115" t="s">
        <v>42</v>
      </c>
      <c r="T69" s="115"/>
      <c r="U69" s="112"/>
      <c r="V69" s="112">
        <v>19</v>
      </c>
      <c r="W69" s="112">
        <v>15</v>
      </c>
      <c r="X69" s="112">
        <v>19</v>
      </c>
      <c r="Y69" s="112">
        <v>20</v>
      </c>
      <c r="Z69" s="112">
        <v>27</v>
      </c>
    </row>
    <row r="70" spans="1:26" x14ac:dyDescent="0.25">
      <c r="S70" s="115" t="s">
        <v>43</v>
      </c>
      <c r="T70" s="115"/>
      <c r="U70" s="112"/>
      <c r="V70" s="112">
        <v>23</v>
      </c>
      <c r="W70" s="112">
        <v>22</v>
      </c>
      <c r="X70" s="112">
        <v>24</v>
      </c>
      <c r="Y70" s="112">
        <v>27</v>
      </c>
      <c r="Z70" s="112">
        <v>22</v>
      </c>
    </row>
    <row r="71" spans="1:26" x14ac:dyDescent="0.25">
      <c r="S71" s="115" t="s">
        <v>44</v>
      </c>
      <c r="T71" s="115"/>
      <c r="U71" s="112"/>
      <c r="V71" s="112">
        <v>18</v>
      </c>
      <c r="W71" s="112">
        <v>18</v>
      </c>
      <c r="X71" s="112">
        <v>27</v>
      </c>
      <c r="Y71" s="112">
        <v>27</v>
      </c>
      <c r="Z71" s="112">
        <v>26</v>
      </c>
    </row>
    <row r="72" spans="1:26" x14ac:dyDescent="0.25">
      <c r="S72" s="115" t="s">
        <v>45</v>
      </c>
      <c r="T72" s="115"/>
      <c r="U72" s="112"/>
      <c r="V72" s="112">
        <v>14</v>
      </c>
      <c r="W72" s="112">
        <v>11</v>
      </c>
      <c r="X72" s="112">
        <v>18</v>
      </c>
      <c r="Y72" s="112">
        <v>17</v>
      </c>
      <c r="Z72" s="112">
        <v>17</v>
      </c>
    </row>
    <row r="73" spans="1:26" x14ac:dyDescent="0.25">
      <c r="S73" s="115" t="s">
        <v>46</v>
      </c>
      <c r="T73" s="115"/>
      <c r="U73" s="112"/>
      <c r="V73" s="112">
        <v>12</v>
      </c>
      <c r="W73" s="112">
        <v>5</v>
      </c>
      <c r="X73" s="112">
        <v>6</v>
      </c>
      <c r="Y73" s="112">
        <v>15</v>
      </c>
      <c r="Z73" s="112">
        <v>11</v>
      </c>
    </row>
    <row r="74" spans="1:26" x14ac:dyDescent="0.25">
      <c r="S74" s="115" t="s">
        <v>47</v>
      </c>
      <c r="T74" s="115"/>
      <c r="U74" s="112"/>
      <c r="V74" s="112">
        <v>6</v>
      </c>
      <c r="W74" s="112">
        <v>5</v>
      </c>
      <c r="X74" s="112">
        <v>11</v>
      </c>
      <c r="Y74" s="112">
        <v>7</v>
      </c>
      <c r="Z74" s="112">
        <v>8</v>
      </c>
    </row>
    <row r="75" spans="1:26" x14ac:dyDescent="0.25">
      <c r="S75" s="115" t="s">
        <v>48</v>
      </c>
      <c r="T75" s="115"/>
      <c r="U75" s="112"/>
      <c r="V75" s="112">
        <v>5</v>
      </c>
      <c r="W75" s="112">
        <v>5</v>
      </c>
      <c r="X75" s="112">
        <v>0</v>
      </c>
      <c r="Y75" s="112">
        <v>0</v>
      </c>
      <c r="Z75" s="112">
        <v>0</v>
      </c>
    </row>
    <row r="76" spans="1:26" x14ac:dyDescent="0.25">
      <c r="S76" s="115" t="s">
        <v>49</v>
      </c>
      <c r="T76" s="115"/>
      <c r="U76" s="112"/>
      <c r="V76" s="112">
        <v>4</v>
      </c>
      <c r="W76" s="112">
        <v>3</v>
      </c>
      <c r="X76" s="112">
        <v>6</v>
      </c>
      <c r="Y76" s="112">
        <v>4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178</v>
      </c>
      <c r="W80" s="112">
        <v>195</v>
      </c>
      <c r="X80" s="112">
        <v>203</v>
      </c>
      <c r="Y80" s="112">
        <v>218</v>
      </c>
      <c r="Z80" s="112">
        <v>249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Cherbourg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</v>
      </c>
      <c r="W83" s="112">
        <v>8</v>
      </c>
      <c r="X83" s="112">
        <v>6</v>
      </c>
      <c r="Y83" s="112">
        <v>9</v>
      </c>
      <c r="Z83" s="112">
        <v>4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11</v>
      </c>
      <c r="W84" s="112">
        <v>10</v>
      </c>
      <c r="X84" s="112">
        <v>8</v>
      </c>
      <c r="Y84" s="112">
        <v>7</v>
      </c>
      <c r="Z84" s="112">
        <v>9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19</v>
      </c>
      <c r="W85" s="112">
        <v>21</v>
      </c>
      <c r="X85" s="112">
        <v>18</v>
      </c>
      <c r="Y85" s="112">
        <v>12</v>
      </c>
      <c r="Z85" s="112">
        <v>16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520</v>
      </c>
      <c r="D86" s="96">
        <f t="shared" ref="D86:D91" si="4">AD4</f>
        <v>0.15044247787610621</v>
      </c>
      <c r="E86" s="97">
        <f t="shared" ref="E86:E91" si="5">AD4</f>
        <v>0.15044247787610621</v>
      </c>
      <c r="F86" s="96">
        <f t="shared" ref="F86:F91" si="6">AF4</f>
        <v>0.28395061728395055</v>
      </c>
      <c r="G86" s="97">
        <f t="shared" ref="G86:G91" si="7">AF4</f>
        <v>0.28395061728395055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23</v>
      </c>
      <c r="W86" s="112">
        <v>27</v>
      </c>
      <c r="X86" s="112">
        <v>30</v>
      </c>
      <c r="Y86" s="112">
        <v>28</v>
      </c>
      <c r="Z86" s="112">
        <v>33</v>
      </c>
    </row>
    <row r="87" spans="1:30" ht="15" customHeight="1" x14ac:dyDescent="0.25">
      <c r="A87" s="98" t="s">
        <v>4</v>
      </c>
      <c r="B87" s="49"/>
      <c r="C87" s="57" t="str">
        <f t="shared" si="3"/>
        <v>273</v>
      </c>
      <c r="D87" s="96">
        <f t="shared" si="4"/>
        <v>0.17167381974248919</v>
      </c>
      <c r="E87" s="97">
        <f t="shared" si="5"/>
        <v>0.17167381974248919</v>
      </c>
      <c r="F87" s="96">
        <f t="shared" si="6"/>
        <v>0.20796460176991149</v>
      </c>
      <c r="G87" s="97">
        <f t="shared" si="7"/>
        <v>0.20796460176991149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3</v>
      </c>
      <c r="W87" s="112">
        <v>4</v>
      </c>
      <c r="X87" s="112">
        <v>6</v>
      </c>
      <c r="Y87" s="112">
        <v>4</v>
      </c>
      <c r="Z87" s="112">
        <v>5</v>
      </c>
    </row>
    <row r="88" spans="1:30" ht="15" customHeight="1" x14ac:dyDescent="0.25">
      <c r="A88" s="98" t="s">
        <v>5</v>
      </c>
      <c r="B88" s="49"/>
      <c r="C88" s="57" t="str">
        <f t="shared" si="3"/>
        <v>247</v>
      </c>
      <c r="D88" s="96">
        <f t="shared" si="4"/>
        <v>0.1330275229357798</v>
      </c>
      <c r="E88" s="97">
        <f t="shared" si="5"/>
        <v>0.1330275229357798</v>
      </c>
      <c r="F88" s="96">
        <f t="shared" si="6"/>
        <v>0.38764044943820219</v>
      </c>
      <c r="G88" s="97">
        <f t="shared" si="7"/>
        <v>0.38764044943820219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0</v>
      </c>
      <c r="W88" s="112">
        <v>0</v>
      </c>
      <c r="X88" s="112">
        <v>5</v>
      </c>
      <c r="Y88" s="112">
        <v>0</v>
      </c>
      <c r="Z88" s="112">
        <v>5</v>
      </c>
    </row>
    <row r="89" spans="1:30" ht="15" customHeight="1" x14ac:dyDescent="0.25">
      <c r="A89" s="49" t="s">
        <v>6</v>
      </c>
      <c r="B89" s="49"/>
      <c r="C89" s="57" t="str">
        <f t="shared" si="3"/>
        <v>365</v>
      </c>
      <c r="D89" s="96">
        <f t="shared" si="4"/>
        <v>9.2814371257484929E-2</v>
      </c>
      <c r="E89" s="97">
        <f t="shared" si="5"/>
        <v>9.2814371257484929E-2</v>
      </c>
      <c r="F89" s="96">
        <f t="shared" si="6"/>
        <v>0.25</v>
      </c>
      <c r="G89" s="97">
        <f t="shared" si="7"/>
        <v>0.25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8</v>
      </c>
      <c r="W89" s="112">
        <v>7</v>
      </c>
      <c r="X89" s="112">
        <v>7</v>
      </c>
      <c r="Y89" s="112">
        <v>4</v>
      </c>
      <c r="Z89" s="112">
        <v>5</v>
      </c>
    </row>
    <row r="90" spans="1:30" ht="15" customHeight="1" x14ac:dyDescent="0.25">
      <c r="A90" s="49" t="s">
        <v>96</v>
      </c>
      <c r="B90" s="49"/>
      <c r="C90" s="57" t="str">
        <f t="shared" si="3"/>
        <v>$29,603</v>
      </c>
      <c r="D90" s="96">
        <f t="shared" si="4"/>
        <v>3.0122490169467886E-2</v>
      </c>
      <c r="E90" s="97">
        <f t="shared" si="5"/>
        <v>3.0122490169467886E-2</v>
      </c>
      <c r="F90" s="96">
        <f t="shared" si="6"/>
        <v>0.22422956896886848</v>
      </c>
      <c r="G90" s="97">
        <f t="shared" si="7"/>
        <v>0.22422956896886848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50</v>
      </c>
      <c r="W90" s="112">
        <v>46</v>
      </c>
      <c r="X90" s="112">
        <v>51</v>
      </c>
      <c r="Y90" s="112">
        <v>48</v>
      </c>
      <c r="Z90" s="112">
        <v>64</v>
      </c>
    </row>
    <row r="91" spans="1:30" ht="15" customHeight="1" x14ac:dyDescent="0.25">
      <c r="A91" s="49" t="s">
        <v>7</v>
      </c>
      <c r="B91" s="49"/>
      <c r="C91" s="57" t="str">
        <f t="shared" si="3"/>
        <v>$12.7 mil</v>
      </c>
      <c r="D91" s="96">
        <f t="shared" si="4"/>
        <v>0.16320200886704117</v>
      </c>
      <c r="E91" s="97">
        <f t="shared" si="5"/>
        <v>0.16320200886704117</v>
      </c>
      <c r="F91" s="96">
        <f t="shared" si="6"/>
        <v>0.45191732104049454</v>
      </c>
      <c r="G91" s="97">
        <f t="shared" si="7"/>
        <v>0.45191732104049454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159</v>
      </c>
      <c r="W91" s="112">
        <v>159</v>
      </c>
      <c r="X91" s="112">
        <v>164</v>
      </c>
      <c r="Y91" s="112">
        <v>165</v>
      </c>
      <c r="Z91" s="112">
        <v>180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7</v>
      </c>
      <c r="W93" s="112">
        <v>9</v>
      </c>
      <c r="X93" s="112">
        <v>6</v>
      </c>
      <c r="Y93" s="112">
        <v>3</v>
      </c>
      <c r="Z93" s="112">
        <v>6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9</v>
      </c>
      <c r="W94" s="112">
        <v>9</v>
      </c>
      <c r="X94" s="112">
        <v>8</v>
      </c>
      <c r="Y94" s="112">
        <v>17</v>
      </c>
      <c r="Z94" s="112">
        <v>16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0</v>
      </c>
      <c r="W95" s="112">
        <v>11</v>
      </c>
      <c r="X95" s="112">
        <v>3</v>
      </c>
      <c r="Y95" s="112">
        <v>5</v>
      </c>
      <c r="Z95" s="112">
        <v>9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34</v>
      </c>
      <c r="W96" s="112">
        <v>49</v>
      </c>
      <c r="X96" s="112">
        <v>62</v>
      </c>
      <c r="Y96" s="112">
        <v>58</v>
      </c>
      <c r="Z96" s="112">
        <v>61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19</v>
      </c>
      <c r="W97" s="112">
        <v>22</v>
      </c>
      <c r="X97" s="112">
        <v>21</v>
      </c>
      <c r="Y97" s="112">
        <v>26</v>
      </c>
      <c r="Z97" s="112">
        <v>29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0</v>
      </c>
      <c r="W98" s="112">
        <v>0</v>
      </c>
      <c r="X98" s="112">
        <v>0</v>
      </c>
      <c r="Y98" s="112">
        <v>0</v>
      </c>
      <c r="Z98" s="112">
        <v>7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12</v>
      </c>
      <c r="W100" s="112">
        <v>16</v>
      </c>
      <c r="X100" s="112">
        <v>14</v>
      </c>
      <c r="Y100" s="112">
        <v>21</v>
      </c>
      <c r="Z100" s="112">
        <v>21</v>
      </c>
    </row>
    <row r="101" spans="1:32" x14ac:dyDescent="0.25">
      <c r="A101" s="18"/>
      <c r="S101" s="118" t="s">
        <v>53</v>
      </c>
      <c r="T101" s="118"/>
      <c r="U101" s="112"/>
      <c r="V101" s="112">
        <v>132</v>
      </c>
      <c r="W101" s="112">
        <v>145</v>
      </c>
      <c r="X101" s="112">
        <v>155</v>
      </c>
      <c r="Y101" s="112">
        <v>169</v>
      </c>
      <c r="Z101" s="112">
        <v>180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225</v>
      </c>
      <c r="W104" s="112">
        <v>210</v>
      </c>
      <c r="X104" s="112">
        <v>234</v>
      </c>
      <c r="Y104" s="112">
        <v>237</v>
      </c>
      <c r="Z104" s="112">
        <v>290</v>
      </c>
      <c r="AB104" s="109" t="str">
        <f>TEXT(Z104,"###,###")</f>
        <v>290</v>
      </c>
      <c r="AD104" s="130">
        <f>Z104/($Z$4)*100</f>
        <v>55.769230769230774</v>
      </c>
      <c r="AF104" s="109"/>
    </row>
    <row r="105" spans="1:32" x14ac:dyDescent="0.25">
      <c r="S105" s="115" t="s">
        <v>17</v>
      </c>
      <c r="T105" s="115"/>
      <c r="U105" s="112"/>
      <c r="V105" s="112">
        <v>159</v>
      </c>
      <c r="W105" s="112">
        <v>214</v>
      </c>
      <c r="X105" s="112">
        <v>220</v>
      </c>
      <c r="Y105" s="112">
        <v>210</v>
      </c>
      <c r="Z105" s="112">
        <v>221</v>
      </c>
      <c r="AB105" s="109" t="str">
        <f>TEXT(Z105,"###,###")</f>
        <v>221</v>
      </c>
      <c r="AD105" s="130">
        <f>Z105/($Z$4)*100</f>
        <v>42.5</v>
      </c>
      <c r="AF105" s="109"/>
    </row>
    <row r="106" spans="1:32" x14ac:dyDescent="0.25">
      <c r="S106" s="118" t="s">
        <v>53</v>
      </c>
      <c r="T106" s="118"/>
      <c r="U106" s="120"/>
      <c r="V106" s="120">
        <v>384</v>
      </c>
      <c r="W106" s="120">
        <v>424</v>
      </c>
      <c r="X106" s="120">
        <v>454</v>
      </c>
      <c r="Y106" s="120">
        <v>447</v>
      </c>
      <c r="Z106" s="120">
        <v>511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</v>
      </c>
      <c r="W108" s="112">
        <v>15</v>
      </c>
      <c r="X108" s="112">
        <v>30</v>
      </c>
      <c r="Y108" s="112">
        <v>24</v>
      </c>
      <c r="Z108" s="112">
        <v>17</v>
      </c>
      <c r="AB108" s="109" t="str">
        <f>TEXT(Z108,"###,###")</f>
        <v>17</v>
      </c>
      <c r="AD108" s="130">
        <f>Z108/($Z$4)*100</f>
        <v>3.2692307692307696</v>
      </c>
      <c r="AF108" s="109"/>
    </row>
    <row r="109" spans="1:32" x14ac:dyDescent="0.25">
      <c r="S109" s="115" t="s">
        <v>20</v>
      </c>
      <c r="T109" s="115"/>
      <c r="U109" s="112"/>
      <c r="V109" s="112">
        <v>29</v>
      </c>
      <c r="W109" s="112">
        <v>23</v>
      </c>
      <c r="X109" s="112">
        <v>41</v>
      </c>
      <c r="Y109" s="112">
        <v>44</v>
      </c>
      <c r="Z109" s="112">
        <v>47</v>
      </c>
      <c r="AB109" s="109" t="str">
        <f>TEXT(Z109,"###,###")</f>
        <v>47</v>
      </c>
      <c r="AD109" s="130">
        <f>Z109/($Z$4)*100</f>
        <v>9.0384615384615383</v>
      </c>
      <c r="AF109" s="109"/>
    </row>
    <row r="110" spans="1:32" x14ac:dyDescent="0.25">
      <c r="S110" s="115" t="s">
        <v>21</v>
      </c>
      <c r="T110" s="115"/>
      <c r="U110" s="112"/>
      <c r="V110" s="112">
        <v>158</v>
      </c>
      <c r="W110" s="112">
        <v>156</v>
      </c>
      <c r="X110" s="112">
        <v>154</v>
      </c>
      <c r="Y110" s="112">
        <v>187</v>
      </c>
      <c r="Z110" s="112">
        <v>211</v>
      </c>
      <c r="AB110" s="109" t="str">
        <f>TEXT(Z110,"###,###")</f>
        <v>211</v>
      </c>
      <c r="AD110" s="130">
        <f>Z110/($Z$4)*100</f>
        <v>40.57692307692308</v>
      </c>
      <c r="AF110" s="109"/>
    </row>
    <row r="111" spans="1:32" x14ac:dyDescent="0.25">
      <c r="S111" s="115" t="s">
        <v>22</v>
      </c>
      <c r="T111" s="115"/>
      <c r="U111" s="112"/>
      <c r="V111" s="112">
        <v>182</v>
      </c>
      <c r="W111" s="112">
        <v>207</v>
      </c>
      <c r="X111" s="112">
        <v>200</v>
      </c>
      <c r="Y111" s="112">
        <v>192</v>
      </c>
      <c r="Z111" s="112">
        <v>240</v>
      </c>
      <c r="AB111" s="109" t="str">
        <f>TEXT(Z111,"###,###")</f>
        <v>240</v>
      </c>
      <c r="AD111" s="130">
        <f>Z111/($Z$4)*100</f>
        <v>46.153846153846153</v>
      </c>
      <c r="AF111" s="109"/>
    </row>
    <row r="112" spans="1:32" x14ac:dyDescent="0.25">
      <c r="S112" s="118" t="s">
        <v>53</v>
      </c>
      <c r="T112" s="118"/>
      <c r="U112" s="112"/>
      <c r="V112" s="112">
        <v>403</v>
      </c>
      <c r="W112" s="112">
        <v>405</v>
      </c>
      <c r="X112" s="112">
        <v>425</v>
      </c>
      <c r="Y112" s="112">
        <v>452</v>
      </c>
      <c r="Z112" s="112">
        <v>517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38.950000000000003</v>
      </c>
      <c r="W118" s="131">
        <v>37.770000000000003</v>
      </c>
      <c r="X118" s="131">
        <v>38.369999999999997</v>
      </c>
      <c r="Y118" s="131">
        <v>38.369999999999997</v>
      </c>
      <c r="Z118" s="131">
        <v>38.130000000000003</v>
      </c>
      <c r="AB118" s="109" t="str">
        <f>TEXT(Z118,"##.0")</f>
        <v>38.1</v>
      </c>
    </row>
    <row r="120" spans="19:32" x14ac:dyDescent="0.25">
      <c r="S120" s="101" t="s">
        <v>98</v>
      </c>
      <c r="T120" s="112"/>
      <c r="U120" s="112"/>
      <c r="V120" s="112">
        <v>290</v>
      </c>
      <c r="W120" s="112">
        <v>311</v>
      </c>
      <c r="X120" s="112">
        <v>316</v>
      </c>
      <c r="Y120" s="112">
        <v>329</v>
      </c>
      <c r="Z120" s="112">
        <v>361</v>
      </c>
      <c r="AB120" s="109" t="str">
        <f>TEXT(Z120,"###,###")</f>
        <v>361</v>
      </c>
    </row>
    <row r="121" spans="19:32" x14ac:dyDescent="0.25">
      <c r="S121" s="101" t="s">
        <v>99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100</v>
      </c>
      <c r="T122" s="112"/>
      <c r="U122" s="112"/>
      <c r="V122" s="112">
        <v>0</v>
      </c>
      <c r="W122" s="112">
        <v>0</v>
      </c>
      <c r="X122" s="112">
        <v>3</v>
      </c>
      <c r="Y122" s="112">
        <v>5</v>
      </c>
      <c r="Z122" s="112">
        <v>4</v>
      </c>
      <c r="AB122" s="109" t="str">
        <f>TEXT(Z122,"###,###")</f>
        <v>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290</v>
      </c>
      <c r="W124" s="112">
        <v>311</v>
      </c>
      <c r="X124" s="112">
        <v>319</v>
      </c>
      <c r="Y124" s="112">
        <v>334</v>
      </c>
      <c r="Z124" s="112">
        <v>365</v>
      </c>
      <c r="AB124" s="109" t="str">
        <f>TEXT(Z124,"###,###")</f>
        <v>365</v>
      </c>
      <c r="AD124" s="127">
        <f>Z124/$Z$7*100</f>
        <v>100</v>
      </c>
    </row>
    <row r="125" spans="19:32" x14ac:dyDescent="0.25">
      <c r="S125" s="101" t="s">
        <v>102</v>
      </c>
      <c r="T125" s="112"/>
      <c r="U125" s="112"/>
      <c r="V125" s="112">
        <v>0</v>
      </c>
      <c r="W125" s="112">
        <v>0</v>
      </c>
      <c r="X125" s="112">
        <v>3</v>
      </c>
      <c r="Y125" s="112">
        <v>5</v>
      </c>
      <c r="Z125" s="112">
        <v>4</v>
      </c>
      <c r="AB125" s="109" t="str">
        <f>TEXT(Z125,"###,###")</f>
        <v>4</v>
      </c>
      <c r="AD125" s="127">
        <f>Z125/$Z$7*100</f>
        <v>1.095890410958904</v>
      </c>
    </row>
    <row r="127" spans="19:32" x14ac:dyDescent="0.25">
      <c r="S127" s="101" t="s">
        <v>103</v>
      </c>
      <c r="T127" s="112"/>
      <c r="U127" s="112"/>
      <c r="V127" s="112">
        <v>158</v>
      </c>
      <c r="W127" s="112">
        <v>161</v>
      </c>
      <c r="X127" s="112">
        <v>164</v>
      </c>
      <c r="Y127" s="112">
        <v>162</v>
      </c>
      <c r="Z127" s="112">
        <v>182</v>
      </c>
      <c r="AB127" s="109" t="str">
        <f>TEXT(Z127,"###,###")</f>
        <v>182</v>
      </c>
      <c r="AD127" s="127">
        <f>Z127/$Z$7*100</f>
        <v>49.863013698630141</v>
      </c>
    </row>
    <row r="128" spans="19:32" x14ac:dyDescent="0.25">
      <c r="S128" s="101" t="s">
        <v>104</v>
      </c>
      <c r="T128" s="112"/>
      <c r="U128" s="112"/>
      <c r="V128" s="112">
        <v>136</v>
      </c>
      <c r="W128" s="112">
        <v>148</v>
      </c>
      <c r="X128" s="112">
        <v>155</v>
      </c>
      <c r="Y128" s="112">
        <v>164</v>
      </c>
      <c r="Z128" s="112">
        <v>180</v>
      </c>
      <c r="AB128" s="109" t="str">
        <f>TEXT(Z128,"###,###")</f>
        <v>180</v>
      </c>
      <c r="AD128" s="127">
        <f>Z128/$Z$7*100</f>
        <v>49.315068493150683</v>
      </c>
    </row>
    <row r="130" spans="19:20" x14ac:dyDescent="0.25">
      <c r="S130" s="101" t="s">
        <v>278</v>
      </c>
      <c r="T130" s="127">
        <v>98.904109589041099</v>
      </c>
    </row>
    <row r="131" spans="19:20" x14ac:dyDescent="0.25">
      <c r="S131" s="101" t="s">
        <v>279</v>
      </c>
      <c r="T131" s="127">
        <v>0</v>
      </c>
    </row>
    <row r="132" spans="19:20" x14ac:dyDescent="0.25">
      <c r="S132" s="101" t="s">
        <v>280</v>
      </c>
      <c r="T132" s="127">
        <v>1.095890410958904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536BF78-B38F-43CC-93E6-1431016A8B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A5E5275-5F31-4B42-8E22-1D4FBDB69A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29BCB10-EDC9-4E88-80F9-C8D71F8049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14E8FA7-F7D4-48A7-A7A8-8EE5B7566C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D3577-FCBE-4D59-BB18-D3A8F7FF96D6}">
  <sheetPr codeName="Sheet6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105</v>
      </c>
      <c r="T1" s="99"/>
      <c r="U1" s="99"/>
      <c r="V1" s="99"/>
      <c r="W1" s="99"/>
      <c r="X1" s="99"/>
      <c r="Y1" s="100" t="s">
        <v>202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105</v>
      </c>
      <c r="Y3" s="105" t="s">
        <v>202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 Aurukun,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622</v>
      </c>
      <c r="W4" s="108">
        <v>656</v>
      </c>
      <c r="X4" s="108">
        <v>567</v>
      </c>
      <c r="Y4" s="108">
        <v>493</v>
      </c>
      <c r="Z4" s="108">
        <v>589</v>
      </c>
      <c r="AB4" s="109" t="str">
        <f>TEXT(Z4,"###,###")</f>
        <v>589</v>
      </c>
      <c r="AD4" s="110">
        <f>Z4/Y4-1</f>
        <v>0.1947261663286004</v>
      </c>
      <c r="AF4" s="110">
        <f>Z4/V4-1</f>
        <v>-5.3054662379421247E-2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321</v>
      </c>
      <c r="W5" s="108">
        <v>300</v>
      </c>
      <c r="X5" s="108">
        <v>262</v>
      </c>
      <c r="Y5" s="108">
        <v>270</v>
      </c>
      <c r="Z5" s="108">
        <v>324</v>
      </c>
      <c r="AB5" s="109" t="str">
        <f>TEXT(Z5,"###,###")</f>
        <v>324</v>
      </c>
      <c r="AD5" s="110">
        <f t="shared" ref="AD5:AD9" si="0">Z5/Y5-1</f>
        <v>0.19999999999999996</v>
      </c>
      <c r="AF5" s="110">
        <f t="shared" ref="AF5:AF9" si="1">Z5/V5-1</f>
        <v>9.3457943925232545E-3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308</v>
      </c>
      <c r="W6" s="108">
        <v>354</v>
      </c>
      <c r="X6" s="108">
        <v>312</v>
      </c>
      <c r="Y6" s="108">
        <v>223</v>
      </c>
      <c r="Z6" s="108">
        <v>264</v>
      </c>
      <c r="AB6" s="109" t="str">
        <f>TEXT(Z6,"###,###")</f>
        <v>264</v>
      </c>
      <c r="AD6" s="110">
        <f t="shared" si="0"/>
        <v>0.18385650224215255</v>
      </c>
      <c r="AF6" s="110">
        <f t="shared" si="1"/>
        <v>-0.1428571428571429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427</v>
      </c>
      <c r="W7" s="108">
        <v>443</v>
      </c>
      <c r="X7" s="108">
        <v>406</v>
      </c>
      <c r="Y7" s="108">
        <v>365</v>
      </c>
      <c r="Z7" s="108">
        <v>391</v>
      </c>
      <c r="AB7" s="109" t="str">
        <f>TEXT(Z7,"###,###")</f>
        <v>391</v>
      </c>
      <c r="AD7" s="110">
        <f t="shared" si="0"/>
        <v>7.1232876712328697E-2</v>
      </c>
      <c r="AF7" s="110">
        <f t="shared" si="1"/>
        <v>-8.4309133489461341E-2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589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391</v>
      </c>
      <c r="P8" s="67"/>
      <c r="S8" s="107" t="s">
        <v>83</v>
      </c>
      <c r="T8" s="108"/>
      <c r="U8" s="108"/>
      <c r="V8" s="108">
        <v>22048</v>
      </c>
      <c r="W8" s="108">
        <v>20167</v>
      </c>
      <c r="X8" s="108">
        <v>18935.419999999998</v>
      </c>
      <c r="Y8" s="108">
        <v>20871</v>
      </c>
      <c r="Z8" s="108">
        <v>18879.89</v>
      </c>
      <c r="AB8" s="109" t="str">
        <f>TEXT(Z8,"$###,###")</f>
        <v>$18,880</v>
      </c>
      <c r="AD8" s="110">
        <f t="shared" si="0"/>
        <v>-9.5400795361985535E-2</v>
      </c>
      <c r="AF8" s="110">
        <f t="shared" si="1"/>
        <v>-0.1436914912917272</v>
      </c>
    </row>
    <row r="9" spans="1:32" x14ac:dyDescent="0.25">
      <c r="A9" s="30" t="s">
        <v>14</v>
      </c>
      <c r="B9" s="71"/>
      <c r="C9" s="72"/>
      <c r="D9" s="73">
        <f>AD104</f>
        <v>59.422750424448211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54.475703324808187</v>
      </c>
      <c r="P9" s="74" t="s">
        <v>84</v>
      </c>
      <c r="S9" s="107" t="s">
        <v>7</v>
      </c>
      <c r="T9" s="108"/>
      <c r="U9" s="108"/>
      <c r="V9" s="108">
        <v>14145383</v>
      </c>
      <c r="W9" s="108">
        <v>14165788</v>
      </c>
      <c r="X9" s="108">
        <v>13875183</v>
      </c>
      <c r="Y9" s="108">
        <v>13693872</v>
      </c>
      <c r="Z9" s="108">
        <v>14974852</v>
      </c>
      <c r="AB9" s="109" t="str">
        <f>TEXT(Z9/1000000,"$#,###.0")&amp;" mil"</f>
        <v>$15.0 mil</v>
      </c>
      <c r="AD9" s="110">
        <f t="shared" si="0"/>
        <v>9.3544031958236573E-2</v>
      </c>
      <c r="AF9" s="110">
        <f t="shared" si="1"/>
        <v>5.8638850570535972E-2</v>
      </c>
    </row>
    <row r="10" spans="1:32" x14ac:dyDescent="0.25">
      <c r="A10" s="30" t="s">
        <v>17</v>
      </c>
      <c r="B10" s="71"/>
      <c r="C10" s="72"/>
      <c r="D10" s="73">
        <f>AD105</f>
        <v>38.539898132427844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45.524296675191813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97.953964194373398</v>
      </c>
      <c r="P11" s="74" t="s">
        <v>84</v>
      </c>
      <c r="S11" s="107" t="s">
        <v>29</v>
      </c>
      <c r="T11" s="112"/>
      <c r="U11" s="112"/>
      <c r="V11" s="112">
        <v>615</v>
      </c>
      <c r="W11" s="112">
        <v>643</v>
      </c>
      <c r="X11" s="112">
        <v>552</v>
      </c>
      <c r="Y11" s="112">
        <v>481</v>
      </c>
      <c r="Z11" s="112">
        <v>579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84</v>
      </c>
      <c r="S12" s="107" t="s">
        <v>30</v>
      </c>
      <c r="T12" s="112"/>
      <c r="U12" s="112"/>
      <c r="V12" s="112">
        <v>11</v>
      </c>
      <c r="W12" s="112">
        <v>11</v>
      </c>
      <c r="X12" s="112">
        <v>17</v>
      </c>
      <c r="Y12" s="112">
        <v>12</v>
      </c>
      <c r="Z12" s="112">
        <v>9</v>
      </c>
    </row>
    <row r="13" spans="1:32" ht="15" customHeight="1" x14ac:dyDescent="0.25">
      <c r="A13" s="30" t="s">
        <v>19</v>
      </c>
      <c r="B13" s="72"/>
      <c r="C13" s="72"/>
      <c r="D13" s="73">
        <f>AD108</f>
        <v>9.1680814940577253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2.3017902813299234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12.73344651952462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39.9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46.17996604414261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19.949494949494952</v>
      </c>
      <c r="P15" s="74" t="s">
        <v>84</v>
      </c>
      <c r="S15" s="115" t="s">
        <v>60</v>
      </c>
      <c r="T15" s="115"/>
      <c r="U15" s="116"/>
      <c r="V15" s="116">
        <v>15</v>
      </c>
      <c r="W15" s="116">
        <v>20</v>
      </c>
      <c r="X15" s="116">
        <v>8</v>
      </c>
      <c r="Y15" s="112">
        <v>16</v>
      </c>
      <c r="Z15" s="112">
        <v>38</v>
      </c>
      <c r="AB15" s="117">
        <f t="shared" ref="AB15:AB34" si="2">IF(Z15="np",0,Z15/$Z$34)</f>
        <v>6.4625850340136057E-2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30.390492359932086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80.050505050505052</v>
      </c>
      <c r="P16" s="37" t="s">
        <v>84</v>
      </c>
      <c r="S16" s="115" t="s">
        <v>61</v>
      </c>
      <c r="T16" s="115"/>
      <c r="U16" s="116"/>
      <c r="V16" s="116">
        <v>0</v>
      </c>
      <c r="W16" s="116">
        <v>6</v>
      </c>
      <c r="X16" s="116">
        <v>0</v>
      </c>
      <c r="Y16" s="112">
        <v>1</v>
      </c>
      <c r="Z16" s="112">
        <v>7</v>
      </c>
      <c r="AB16" s="117">
        <f t="shared" si="2"/>
        <v>1.1904761904761904E-2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</v>
      </c>
      <c r="W17" s="116">
        <v>3</v>
      </c>
      <c r="X17" s="116">
        <v>6</v>
      </c>
      <c r="Y17" s="112">
        <v>2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1</v>
      </c>
      <c r="Z18" s="112">
        <v>3</v>
      </c>
      <c r="AB18" s="117">
        <f t="shared" si="2"/>
        <v>5.1020408163265302E-3</v>
      </c>
    </row>
    <row r="19" spans="1:28" x14ac:dyDescent="0.25">
      <c r="A19" s="63" t="str">
        <f>$S$1&amp;" ("&amp;$V$2&amp;" to "&amp;$Z$2&amp;")"</f>
        <v>Aurukun (2017-18 to 2021-22)</v>
      </c>
      <c r="B19" s="63"/>
      <c r="C19" s="63"/>
      <c r="D19" s="63"/>
      <c r="E19" s="63"/>
      <c r="F19" s="63"/>
      <c r="G19" s="63" t="str">
        <f>$S$1&amp;" ("&amp;$V$2&amp;" to "&amp;$Z$2&amp;")"</f>
        <v>Aurukun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69</v>
      </c>
      <c r="W19" s="116">
        <v>58</v>
      </c>
      <c r="X19" s="116">
        <v>30</v>
      </c>
      <c r="Y19" s="112">
        <v>35</v>
      </c>
      <c r="Z19" s="112">
        <v>59</v>
      </c>
      <c r="AB19" s="117">
        <f t="shared" si="2"/>
        <v>0.10034013605442177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0</v>
      </c>
      <c r="X20" s="116">
        <v>0</v>
      </c>
      <c r="Y20" s="112">
        <v>2</v>
      </c>
      <c r="Z20" s="112">
        <v>6</v>
      </c>
      <c r="AB20" s="117">
        <f t="shared" si="2"/>
        <v>1.020408163265306E-2</v>
      </c>
    </row>
    <row r="21" spans="1:28" x14ac:dyDescent="0.25">
      <c r="S21" s="115" t="s">
        <v>66</v>
      </c>
      <c r="T21" s="115"/>
      <c r="U21" s="116"/>
      <c r="V21" s="116">
        <v>57</v>
      </c>
      <c r="W21" s="116">
        <v>61</v>
      </c>
      <c r="X21" s="116">
        <v>61</v>
      </c>
      <c r="Y21" s="112">
        <v>67</v>
      </c>
      <c r="Z21" s="112">
        <v>66</v>
      </c>
      <c r="AB21" s="117">
        <f t="shared" si="2"/>
        <v>0.11224489795918367</v>
      </c>
    </row>
    <row r="22" spans="1:28" x14ac:dyDescent="0.25">
      <c r="S22" s="115" t="s">
        <v>67</v>
      </c>
      <c r="T22" s="115"/>
      <c r="U22" s="116"/>
      <c r="V22" s="116">
        <v>3</v>
      </c>
      <c r="W22" s="116">
        <v>8</v>
      </c>
      <c r="X22" s="116">
        <v>11</v>
      </c>
      <c r="Y22" s="112">
        <v>9</v>
      </c>
      <c r="Z22" s="112">
        <v>13</v>
      </c>
      <c r="AB22" s="117">
        <f t="shared" si="2"/>
        <v>2.2108843537414966E-2</v>
      </c>
    </row>
    <row r="23" spans="1:28" x14ac:dyDescent="0.25">
      <c r="S23" s="115" t="s">
        <v>68</v>
      </c>
      <c r="T23" s="115"/>
      <c r="U23" s="116"/>
      <c r="V23" s="116">
        <v>7</v>
      </c>
      <c r="W23" s="116">
        <v>7</v>
      </c>
      <c r="X23" s="116">
        <v>0</v>
      </c>
      <c r="Y23" s="112">
        <v>5</v>
      </c>
      <c r="Z23" s="112">
        <v>0</v>
      </c>
      <c r="AB23" s="117">
        <f t="shared" si="2"/>
        <v>0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2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4</v>
      </c>
      <c r="W25" s="116">
        <v>4</v>
      </c>
      <c r="X25" s="116">
        <v>0</v>
      </c>
      <c r="Y25" s="112">
        <v>4</v>
      </c>
      <c r="Z25" s="112">
        <v>0</v>
      </c>
      <c r="AB25" s="117">
        <f t="shared" si="2"/>
        <v>0</v>
      </c>
    </row>
    <row r="26" spans="1:28" x14ac:dyDescent="0.25">
      <c r="S26" s="115" t="s">
        <v>71</v>
      </c>
      <c r="T26" s="115"/>
      <c r="U26" s="116"/>
      <c r="V26" s="116">
        <v>0</v>
      </c>
      <c r="W26" s="116">
        <v>0</v>
      </c>
      <c r="X26" s="116">
        <v>0</v>
      </c>
      <c r="Y26" s="112">
        <v>1</v>
      </c>
      <c r="Z26" s="112">
        <v>0</v>
      </c>
      <c r="AB26" s="117">
        <f t="shared" si="2"/>
        <v>0</v>
      </c>
    </row>
    <row r="27" spans="1:28" x14ac:dyDescent="0.25">
      <c r="S27" s="115" t="s">
        <v>72</v>
      </c>
      <c r="T27" s="115"/>
      <c r="U27" s="116"/>
      <c r="V27" s="116">
        <v>0</v>
      </c>
      <c r="W27" s="116">
        <v>3</v>
      </c>
      <c r="X27" s="116">
        <v>8</v>
      </c>
      <c r="Y27" s="112">
        <v>7</v>
      </c>
      <c r="Z27" s="112">
        <v>18</v>
      </c>
      <c r="AB27" s="117">
        <f t="shared" si="2"/>
        <v>3.0612244897959183E-2</v>
      </c>
    </row>
    <row r="28" spans="1:28" x14ac:dyDescent="0.25">
      <c r="S28" s="115" t="s">
        <v>73</v>
      </c>
      <c r="T28" s="115"/>
      <c r="U28" s="116"/>
      <c r="V28" s="116">
        <v>75</v>
      </c>
      <c r="W28" s="116">
        <v>73</v>
      </c>
      <c r="X28" s="116">
        <v>66</v>
      </c>
      <c r="Y28" s="112">
        <v>45</v>
      </c>
      <c r="Z28" s="112">
        <v>28</v>
      </c>
      <c r="AB28" s="117">
        <f t="shared" si="2"/>
        <v>4.7619047619047616E-2</v>
      </c>
    </row>
    <row r="29" spans="1:28" x14ac:dyDescent="0.25">
      <c r="S29" s="115" t="s">
        <v>74</v>
      </c>
      <c r="T29" s="115"/>
      <c r="U29" s="116"/>
      <c r="V29" s="116">
        <v>159</v>
      </c>
      <c r="W29" s="116">
        <v>167</v>
      </c>
      <c r="X29" s="116">
        <v>139</v>
      </c>
      <c r="Y29" s="112">
        <v>127</v>
      </c>
      <c r="Z29" s="112">
        <v>132</v>
      </c>
      <c r="AB29" s="117">
        <f t="shared" si="2"/>
        <v>0.22448979591836735</v>
      </c>
    </row>
    <row r="30" spans="1:28" x14ac:dyDescent="0.25">
      <c r="S30" s="115" t="s">
        <v>75</v>
      </c>
      <c r="T30" s="115"/>
      <c r="U30" s="116"/>
      <c r="V30" s="116">
        <v>109</v>
      </c>
      <c r="W30" s="116">
        <v>126</v>
      </c>
      <c r="X30" s="116">
        <v>117</v>
      </c>
      <c r="Y30" s="112">
        <v>83</v>
      </c>
      <c r="Z30" s="112">
        <v>96</v>
      </c>
      <c r="AB30" s="117">
        <f t="shared" si="2"/>
        <v>0.16326530612244897</v>
      </c>
    </row>
    <row r="31" spans="1:28" x14ac:dyDescent="0.25">
      <c r="S31" s="115" t="s">
        <v>76</v>
      </c>
      <c r="T31" s="115"/>
      <c r="U31" s="116"/>
      <c r="V31" s="116">
        <v>33</v>
      </c>
      <c r="W31" s="116">
        <v>45</v>
      </c>
      <c r="X31" s="116">
        <v>48</v>
      </c>
      <c r="Y31" s="112">
        <v>41</v>
      </c>
      <c r="Z31" s="112">
        <v>65</v>
      </c>
      <c r="AB31" s="117">
        <f t="shared" si="2"/>
        <v>0.11054421768707483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5</v>
      </c>
      <c r="W32" s="116">
        <v>0</v>
      </c>
      <c r="X32" s="116">
        <v>5</v>
      </c>
      <c r="Y32" s="112">
        <v>3</v>
      </c>
      <c r="Z32" s="112">
        <v>0</v>
      </c>
      <c r="AB32" s="117">
        <f t="shared" si="2"/>
        <v>0</v>
      </c>
    </row>
    <row r="33" spans="19:32" x14ac:dyDescent="0.25">
      <c r="S33" s="115" t="s">
        <v>78</v>
      </c>
      <c r="T33" s="115"/>
      <c r="U33" s="116"/>
      <c r="V33" s="116">
        <v>54</v>
      </c>
      <c r="W33" s="116">
        <v>61</v>
      </c>
      <c r="X33" s="116">
        <v>48</v>
      </c>
      <c r="Y33" s="112">
        <v>40</v>
      </c>
      <c r="Z33" s="112">
        <v>38</v>
      </c>
      <c r="AB33" s="117">
        <f t="shared" si="2"/>
        <v>6.4625850340136057E-2</v>
      </c>
    </row>
    <row r="34" spans="19:32" x14ac:dyDescent="0.25">
      <c r="S34" s="118" t="s">
        <v>53</v>
      </c>
      <c r="T34" s="118"/>
      <c r="U34" s="119"/>
      <c r="V34" s="119">
        <v>624</v>
      </c>
      <c r="W34" s="119">
        <v>659</v>
      </c>
      <c r="X34" s="119">
        <v>573</v>
      </c>
      <c r="Y34" s="120">
        <v>493</v>
      </c>
      <c r="Z34" s="120">
        <v>588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352</v>
      </c>
      <c r="W37" s="112">
        <v>339</v>
      </c>
      <c r="X37" s="112">
        <v>317</v>
      </c>
      <c r="Y37" s="112">
        <v>297</v>
      </c>
      <c r="Z37" s="112">
        <v>317</v>
      </c>
      <c r="AB37" s="132">
        <f>Z37/Z40*100</f>
        <v>80.050505050505052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72</v>
      </c>
      <c r="W38" s="112">
        <v>106</v>
      </c>
      <c r="X38" s="112">
        <v>82</v>
      </c>
      <c r="Y38" s="112">
        <v>60</v>
      </c>
      <c r="Z38" s="112">
        <v>79</v>
      </c>
      <c r="AB38" s="132">
        <f>Z38/Z40*100</f>
        <v>19.949494949494952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424</v>
      </c>
      <c r="W40" s="112">
        <v>445</v>
      </c>
      <c r="X40" s="112">
        <v>399</v>
      </c>
      <c r="Y40" s="112">
        <v>357</v>
      </c>
      <c r="Z40" s="112">
        <v>396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5</v>
      </c>
      <c r="W45" s="112">
        <v>5</v>
      </c>
      <c r="X45" s="112">
        <v>8</v>
      </c>
      <c r="Y45" s="112">
        <v>1</v>
      </c>
      <c r="Z45" s="112">
        <v>4</v>
      </c>
    </row>
    <row r="46" spans="19:32" x14ac:dyDescent="0.25">
      <c r="S46" s="115" t="s">
        <v>38</v>
      </c>
      <c r="T46" s="115"/>
      <c r="U46" s="112"/>
      <c r="V46" s="112">
        <v>16</v>
      </c>
      <c r="W46" s="112">
        <v>18</v>
      </c>
      <c r="X46" s="112">
        <v>23</v>
      </c>
      <c r="Y46" s="112">
        <v>8</v>
      </c>
      <c r="Z46" s="112">
        <v>9</v>
      </c>
    </row>
    <row r="47" spans="19:32" x14ac:dyDescent="0.25">
      <c r="S47" s="115" t="s">
        <v>39</v>
      </c>
      <c r="T47" s="115"/>
      <c r="U47" s="112"/>
      <c r="V47" s="112">
        <v>32</v>
      </c>
      <c r="W47" s="112">
        <v>31</v>
      </c>
      <c r="X47" s="112">
        <v>22</v>
      </c>
      <c r="Y47" s="112">
        <v>27</v>
      </c>
      <c r="Z47" s="112">
        <v>28</v>
      </c>
    </row>
    <row r="48" spans="19:32" x14ac:dyDescent="0.25">
      <c r="S48" s="115" t="s">
        <v>40</v>
      </c>
      <c r="T48" s="115"/>
      <c r="U48" s="112"/>
      <c r="V48" s="112">
        <v>45</v>
      </c>
      <c r="W48" s="112">
        <v>27</v>
      </c>
      <c r="X48" s="112">
        <v>26</v>
      </c>
      <c r="Y48" s="112">
        <v>41</v>
      </c>
      <c r="Z48" s="112">
        <v>39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34</v>
      </c>
      <c r="W49" s="112">
        <v>32</v>
      </c>
      <c r="X49" s="112">
        <v>28</v>
      </c>
      <c r="Y49" s="112">
        <v>29</v>
      </c>
      <c r="Z49" s="112">
        <v>46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Aurukun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33</v>
      </c>
      <c r="W50" s="112">
        <v>20</v>
      </c>
      <c r="X50" s="112">
        <v>19</v>
      </c>
      <c r="Y50" s="112">
        <v>28</v>
      </c>
      <c r="Z50" s="112">
        <v>31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29</v>
      </c>
      <c r="W51" s="112">
        <v>29</v>
      </c>
      <c r="X51" s="112">
        <v>28</v>
      </c>
      <c r="Y51" s="112">
        <v>26</v>
      </c>
      <c r="Z51" s="112">
        <v>24</v>
      </c>
    </row>
    <row r="52" spans="1:26" ht="15" customHeight="1" x14ac:dyDescent="0.25">
      <c r="S52" s="115" t="s">
        <v>44</v>
      </c>
      <c r="T52" s="115"/>
      <c r="U52" s="112"/>
      <c r="V52" s="112">
        <v>37</v>
      </c>
      <c r="W52" s="112">
        <v>42</v>
      </c>
      <c r="X52" s="112">
        <v>22</v>
      </c>
      <c r="Y52" s="112">
        <v>26</v>
      </c>
      <c r="Z52" s="112">
        <v>33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38</v>
      </c>
      <c r="W53" s="112">
        <v>36</v>
      </c>
      <c r="X53" s="112">
        <v>31</v>
      </c>
      <c r="Y53" s="112">
        <v>33</v>
      </c>
      <c r="Z53" s="112">
        <v>46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27</v>
      </c>
      <c r="W54" s="112">
        <v>21</v>
      </c>
      <c r="X54" s="112">
        <v>30</v>
      </c>
      <c r="Y54" s="112">
        <v>27</v>
      </c>
      <c r="Z54" s="112">
        <v>34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23</v>
      </c>
      <c r="W55" s="112">
        <v>18</v>
      </c>
      <c r="X55" s="112">
        <v>11</v>
      </c>
      <c r="Y55" s="112">
        <v>12</v>
      </c>
      <c r="Z55" s="112">
        <v>16</v>
      </c>
    </row>
    <row r="56" spans="1:26" ht="15" customHeight="1" x14ac:dyDescent="0.25">
      <c r="S56" s="115" t="s">
        <v>48</v>
      </c>
      <c r="T56" s="115"/>
      <c r="U56" s="112"/>
      <c r="V56" s="112">
        <v>8</v>
      </c>
      <c r="W56" s="112">
        <v>17</v>
      </c>
      <c r="X56" s="112">
        <v>9</v>
      </c>
      <c r="Y56" s="112">
        <v>7</v>
      </c>
      <c r="Z56" s="112">
        <v>15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7</v>
      </c>
      <c r="Y57" s="112">
        <v>5</v>
      </c>
      <c r="Z57" s="112">
        <v>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318</v>
      </c>
      <c r="W61" s="112">
        <v>299</v>
      </c>
      <c r="X61" s="112">
        <v>259</v>
      </c>
      <c r="Y61" s="112">
        <v>270</v>
      </c>
      <c r="Z61" s="112">
        <v>326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</v>
      </c>
      <c r="W64" s="112">
        <v>6</v>
      </c>
      <c r="X64" s="112">
        <v>7</v>
      </c>
      <c r="Y64" s="112">
        <v>2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Aurukun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18</v>
      </c>
      <c r="W65" s="112">
        <v>21</v>
      </c>
      <c r="X65" s="112">
        <v>17</v>
      </c>
      <c r="Y65" s="112">
        <v>14</v>
      </c>
      <c r="Z65" s="112">
        <v>16</v>
      </c>
    </row>
    <row r="66" spans="1:26" x14ac:dyDescent="0.25">
      <c r="S66" s="115" t="s">
        <v>39</v>
      </c>
      <c r="T66" s="115"/>
      <c r="U66" s="112"/>
      <c r="V66" s="112">
        <v>28</v>
      </c>
      <c r="W66" s="112">
        <v>40</v>
      </c>
      <c r="X66" s="112">
        <v>26</v>
      </c>
      <c r="Y66" s="112">
        <v>22</v>
      </c>
      <c r="Z66" s="112">
        <v>17</v>
      </c>
    </row>
    <row r="67" spans="1:26" x14ac:dyDescent="0.25">
      <c r="S67" s="115" t="s">
        <v>40</v>
      </c>
      <c r="T67" s="115"/>
      <c r="U67" s="112"/>
      <c r="V67" s="112">
        <v>38</v>
      </c>
      <c r="W67" s="112">
        <v>57</v>
      </c>
      <c r="X67" s="112">
        <v>51</v>
      </c>
      <c r="Y67" s="112">
        <v>26</v>
      </c>
      <c r="Z67" s="112">
        <v>38</v>
      </c>
    </row>
    <row r="68" spans="1:26" x14ac:dyDescent="0.25">
      <c r="S68" s="115" t="s">
        <v>41</v>
      </c>
      <c r="T68" s="115"/>
      <c r="U68" s="112"/>
      <c r="V68" s="112">
        <v>46</v>
      </c>
      <c r="W68" s="112">
        <v>48</v>
      </c>
      <c r="X68" s="112">
        <v>44</v>
      </c>
      <c r="Y68" s="112">
        <v>32</v>
      </c>
      <c r="Z68" s="112">
        <v>31</v>
      </c>
    </row>
    <row r="69" spans="1:26" x14ac:dyDescent="0.25">
      <c r="S69" s="115" t="s">
        <v>42</v>
      </c>
      <c r="T69" s="115"/>
      <c r="U69" s="112"/>
      <c r="V69" s="112">
        <v>35</v>
      </c>
      <c r="W69" s="112">
        <v>28</v>
      </c>
      <c r="X69" s="112">
        <v>24</v>
      </c>
      <c r="Y69" s="112">
        <v>22</v>
      </c>
      <c r="Z69" s="112">
        <v>23</v>
      </c>
    </row>
    <row r="70" spans="1:26" x14ac:dyDescent="0.25">
      <c r="S70" s="115" t="s">
        <v>43</v>
      </c>
      <c r="T70" s="115"/>
      <c r="U70" s="112"/>
      <c r="V70" s="112">
        <v>38</v>
      </c>
      <c r="W70" s="112">
        <v>22</v>
      </c>
      <c r="X70" s="112">
        <v>14</v>
      </c>
      <c r="Y70" s="112">
        <v>15</v>
      </c>
      <c r="Z70" s="112">
        <v>30</v>
      </c>
    </row>
    <row r="71" spans="1:26" x14ac:dyDescent="0.25">
      <c r="S71" s="115" t="s">
        <v>44</v>
      </c>
      <c r="T71" s="115"/>
      <c r="U71" s="112"/>
      <c r="V71" s="112">
        <v>38</v>
      </c>
      <c r="W71" s="112">
        <v>50</v>
      </c>
      <c r="X71" s="112">
        <v>34</v>
      </c>
      <c r="Y71" s="112">
        <v>27</v>
      </c>
      <c r="Z71" s="112">
        <v>37</v>
      </c>
    </row>
    <row r="72" spans="1:26" x14ac:dyDescent="0.25">
      <c r="S72" s="115" t="s">
        <v>45</v>
      </c>
      <c r="T72" s="115"/>
      <c r="U72" s="112"/>
      <c r="V72" s="112">
        <v>11</v>
      </c>
      <c r="W72" s="112">
        <v>31</v>
      </c>
      <c r="X72" s="112">
        <v>42</v>
      </c>
      <c r="Y72" s="112">
        <v>22</v>
      </c>
      <c r="Z72" s="112">
        <v>22</v>
      </c>
    </row>
    <row r="73" spans="1:26" x14ac:dyDescent="0.25">
      <c r="S73" s="115" t="s">
        <v>46</v>
      </c>
      <c r="T73" s="115"/>
      <c r="U73" s="112"/>
      <c r="V73" s="112">
        <v>24</v>
      </c>
      <c r="W73" s="112">
        <v>25</v>
      </c>
      <c r="X73" s="112">
        <v>13</v>
      </c>
      <c r="Y73" s="112">
        <v>19</v>
      </c>
      <c r="Z73" s="112">
        <v>19</v>
      </c>
    </row>
    <row r="74" spans="1:26" x14ac:dyDescent="0.25">
      <c r="S74" s="115" t="s">
        <v>47</v>
      </c>
      <c r="T74" s="115"/>
      <c r="U74" s="112"/>
      <c r="V74" s="112">
        <v>18</v>
      </c>
      <c r="W74" s="112">
        <v>17</v>
      </c>
      <c r="X74" s="112">
        <v>25</v>
      </c>
      <c r="Y74" s="112">
        <v>14</v>
      </c>
      <c r="Z74" s="112">
        <v>16</v>
      </c>
    </row>
    <row r="75" spans="1:26" x14ac:dyDescent="0.25">
      <c r="S75" s="115" t="s">
        <v>48</v>
      </c>
      <c r="T75" s="115"/>
      <c r="U75" s="112"/>
      <c r="V75" s="112">
        <v>3</v>
      </c>
      <c r="W75" s="112">
        <v>4</v>
      </c>
      <c r="X75" s="112">
        <v>5</v>
      </c>
      <c r="Y75" s="112">
        <v>3</v>
      </c>
      <c r="Z75" s="112">
        <v>6</v>
      </c>
    </row>
    <row r="76" spans="1:26" x14ac:dyDescent="0.25">
      <c r="S76" s="115" t="s">
        <v>49</v>
      </c>
      <c r="T76" s="115"/>
      <c r="U76" s="112"/>
      <c r="V76" s="112">
        <v>4</v>
      </c>
      <c r="W76" s="112">
        <v>5</v>
      </c>
      <c r="X76" s="112">
        <v>6</v>
      </c>
      <c r="Y76" s="112">
        <v>3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4</v>
      </c>
      <c r="Y77" s="112">
        <v>2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306</v>
      </c>
      <c r="W80" s="112">
        <v>355</v>
      </c>
      <c r="X80" s="112">
        <v>311</v>
      </c>
      <c r="Y80" s="112">
        <v>223</v>
      </c>
      <c r="Z80" s="112">
        <v>260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Aurukun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</v>
      </c>
      <c r="W83" s="112">
        <v>12</v>
      </c>
      <c r="X83" s="112">
        <v>8</v>
      </c>
      <c r="Y83" s="112">
        <v>13</v>
      </c>
      <c r="Z83" s="112">
        <v>20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21</v>
      </c>
      <c r="W84" s="112">
        <v>21</v>
      </c>
      <c r="X84" s="112">
        <v>20</v>
      </c>
      <c r="Y84" s="112">
        <v>16</v>
      </c>
      <c r="Z84" s="112">
        <v>14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37</v>
      </c>
      <c r="W85" s="112">
        <v>39</v>
      </c>
      <c r="X85" s="112">
        <v>29</v>
      </c>
      <c r="Y85" s="112">
        <v>31</v>
      </c>
      <c r="Z85" s="112">
        <v>30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589</v>
      </c>
      <c r="D86" s="96">
        <f t="shared" ref="D86:D91" si="4">AD4</f>
        <v>0.1947261663286004</v>
      </c>
      <c r="E86" s="97">
        <f t="shared" ref="E86:E91" si="5">AD4</f>
        <v>0.1947261663286004</v>
      </c>
      <c r="F86" s="96">
        <f t="shared" ref="F86:F91" si="6">AF4</f>
        <v>-5.3054662379421247E-2</v>
      </c>
      <c r="G86" s="97">
        <f t="shared" ref="G86:G91" si="7">AF4</f>
        <v>-5.3054662379421247E-2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28</v>
      </c>
      <c r="W86" s="112">
        <v>21</v>
      </c>
      <c r="X86" s="112">
        <v>27</v>
      </c>
      <c r="Y86" s="112">
        <v>27</v>
      </c>
      <c r="Z86" s="112">
        <v>31</v>
      </c>
    </row>
    <row r="87" spans="1:30" ht="15" customHeight="1" x14ac:dyDescent="0.25">
      <c r="A87" s="98" t="s">
        <v>4</v>
      </c>
      <c r="B87" s="49"/>
      <c r="C87" s="57" t="str">
        <f t="shared" si="3"/>
        <v>324</v>
      </c>
      <c r="D87" s="96">
        <f t="shared" si="4"/>
        <v>0.19999999999999996</v>
      </c>
      <c r="E87" s="97">
        <f t="shared" si="5"/>
        <v>0.19999999999999996</v>
      </c>
      <c r="F87" s="96">
        <f t="shared" si="6"/>
        <v>9.3457943925232545E-3</v>
      </c>
      <c r="G87" s="97">
        <f t="shared" si="7"/>
        <v>9.3457943925232545E-3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0</v>
      </c>
      <c r="W87" s="112">
        <v>7</v>
      </c>
      <c r="X87" s="112">
        <v>7</v>
      </c>
      <c r="Y87" s="112">
        <v>5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264</v>
      </c>
      <c r="D88" s="96">
        <f t="shared" si="4"/>
        <v>0.18385650224215255</v>
      </c>
      <c r="E88" s="97">
        <f t="shared" si="5"/>
        <v>0.18385650224215255</v>
      </c>
      <c r="F88" s="96">
        <f t="shared" si="6"/>
        <v>-0.1428571428571429</v>
      </c>
      <c r="G88" s="97">
        <f t="shared" si="7"/>
        <v>-0.1428571428571429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9</v>
      </c>
      <c r="W88" s="112">
        <v>8</v>
      </c>
      <c r="X88" s="112">
        <v>7</v>
      </c>
      <c r="Y88" s="112">
        <v>10</v>
      </c>
      <c r="Z88" s="112">
        <v>3</v>
      </c>
    </row>
    <row r="89" spans="1:30" ht="15" customHeight="1" x14ac:dyDescent="0.25">
      <c r="A89" s="49" t="s">
        <v>6</v>
      </c>
      <c r="B89" s="49"/>
      <c r="C89" s="57" t="str">
        <f t="shared" si="3"/>
        <v>391</v>
      </c>
      <c r="D89" s="96">
        <f t="shared" si="4"/>
        <v>7.1232876712328697E-2</v>
      </c>
      <c r="E89" s="97">
        <f t="shared" si="5"/>
        <v>7.1232876712328697E-2</v>
      </c>
      <c r="F89" s="96">
        <f t="shared" si="6"/>
        <v>-8.4309133489461341E-2</v>
      </c>
      <c r="G89" s="97">
        <f t="shared" si="7"/>
        <v>-8.4309133489461341E-2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12</v>
      </c>
      <c r="W89" s="112">
        <v>20</v>
      </c>
      <c r="X89" s="112">
        <v>19</v>
      </c>
      <c r="Y89" s="112">
        <v>14</v>
      </c>
      <c r="Z89" s="112">
        <v>20</v>
      </c>
    </row>
    <row r="90" spans="1:30" ht="15" customHeight="1" x14ac:dyDescent="0.25">
      <c r="A90" s="49" t="s">
        <v>96</v>
      </c>
      <c r="B90" s="49"/>
      <c r="C90" s="57" t="str">
        <f t="shared" si="3"/>
        <v>$18,880</v>
      </c>
      <c r="D90" s="96">
        <f t="shared" si="4"/>
        <v>-9.5400795361985535E-2</v>
      </c>
      <c r="E90" s="97">
        <f t="shared" si="5"/>
        <v>-9.5400795361985535E-2</v>
      </c>
      <c r="F90" s="96">
        <f t="shared" si="6"/>
        <v>-0.1436914912917272</v>
      </c>
      <c r="G90" s="97">
        <f t="shared" si="7"/>
        <v>-0.1436914912917272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54</v>
      </c>
      <c r="W90" s="112">
        <v>38</v>
      </c>
      <c r="X90" s="112">
        <v>27</v>
      </c>
      <c r="Y90" s="112">
        <v>30</v>
      </c>
      <c r="Z90" s="112">
        <v>37</v>
      </c>
    </row>
    <row r="91" spans="1:30" ht="15" customHeight="1" x14ac:dyDescent="0.25">
      <c r="A91" s="49" t="s">
        <v>7</v>
      </c>
      <c r="B91" s="49"/>
      <c r="C91" s="57" t="str">
        <f t="shared" si="3"/>
        <v>$15.0 mil</v>
      </c>
      <c r="D91" s="96">
        <f t="shared" si="4"/>
        <v>9.3544031958236573E-2</v>
      </c>
      <c r="E91" s="97">
        <f t="shared" si="5"/>
        <v>9.3544031958236573E-2</v>
      </c>
      <c r="F91" s="96">
        <f t="shared" si="6"/>
        <v>5.8638850570535972E-2</v>
      </c>
      <c r="G91" s="97">
        <f t="shared" si="7"/>
        <v>5.8638850570535972E-2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231</v>
      </c>
      <c r="W91" s="112">
        <v>204</v>
      </c>
      <c r="X91" s="112">
        <v>189</v>
      </c>
      <c r="Y91" s="112">
        <v>191</v>
      </c>
      <c r="Z91" s="112">
        <v>214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7</v>
      </c>
      <c r="W93" s="112">
        <v>6</v>
      </c>
      <c r="X93" s="112">
        <v>7</v>
      </c>
      <c r="Y93" s="112">
        <v>4</v>
      </c>
      <c r="Z93" s="112">
        <v>8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23</v>
      </c>
      <c r="W94" s="112">
        <v>27</v>
      </c>
      <c r="X94" s="112">
        <v>25</v>
      </c>
      <c r="Y94" s="112">
        <v>25</v>
      </c>
      <c r="Z94" s="112">
        <v>26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3</v>
      </c>
      <c r="W95" s="112">
        <v>6</v>
      </c>
      <c r="X95" s="112">
        <v>8</v>
      </c>
      <c r="Y95" s="112">
        <v>6</v>
      </c>
      <c r="Z95" s="112">
        <v>6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46</v>
      </c>
      <c r="W96" s="112">
        <v>52</v>
      </c>
      <c r="X96" s="112">
        <v>41</v>
      </c>
      <c r="Y96" s="112">
        <v>35</v>
      </c>
      <c r="Z96" s="112">
        <v>39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26</v>
      </c>
      <c r="W97" s="112">
        <v>32</v>
      </c>
      <c r="X97" s="112">
        <v>26</v>
      </c>
      <c r="Y97" s="112">
        <v>30</v>
      </c>
      <c r="Z97" s="112">
        <v>29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18</v>
      </c>
      <c r="W98" s="112">
        <v>20</v>
      </c>
      <c r="X98" s="112">
        <v>9</v>
      </c>
      <c r="Y98" s="112">
        <v>8</v>
      </c>
      <c r="Z98" s="112">
        <v>10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37</v>
      </c>
      <c r="W100" s="112">
        <v>33</v>
      </c>
      <c r="X100" s="112">
        <v>24</v>
      </c>
      <c r="Y100" s="112">
        <v>17</v>
      </c>
      <c r="Z100" s="112">
        <v>14</v>
      </c>
    </row>
    <row r="101" spans="1:32" x14ac:dyDescent="0.25">
      <c r="A101" s="18"/>
      <c r="S101" s="118" t="s">
        <v>53</v>
      </c>
      <c r="T101" s="118"/>
      <c r="U101" s="112"/>
      <c r="V101" s="112">
        <v>199</v>
      </c>
      <c r="W101" s="112">
        <v>234</v>
      </c>
      <c r="X101" s="112">
        <v>217</v>
      </c>
      <c r="Y101" s="112">
        <v>168</v>
      </c>
      <c r="Z101" s="112">
        <v>183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344</v>
      </c>
      <c r="W104" s="112">
        <v>351</v>
      </c>
      <c r="X104" s="112">
        <v>262</v>
      </c>
      <c r="Y104" s="112">
        <v>265</v>
      </c>
      <c r="Z104" s="112">
        <v>350</v>
      </c>
      <c r="AB104" s="109" t="str">
        <f>TEXT(Z104,"###,###")</f>
        <v>350</v>
      </c>
      <c r="AD104" s="130">
        <f>Z104/($Z$4)*100</f>
        <v>59.422750424448211</v>
      </c>
      <c r="AF104" s="109"/>
    </row>
    <row r="105" spans="1:32" x14ac:dyDescent="0.25">
      <c r="S105" s="115" t="s">
        <v>17</v>
      </c>
      <c r="T105" s="115"/>
      <c r="U105" s="112"/>
      <c r="V105" s="112">
        <v>267</v>
      </c>
      <c r="W105" s="112">
        <v>311</v>
      </c>
      <c r="X105" s="112">
        <v>273</v>
      </c>
      <c r="Y105" s="112">
        <v>217</v>
      </c>
      <c r="Z105" s="112">
        <v>227</v>
      </c>
      <c r="AB105" s="109" t="str">
        <f>TEXT(Z105,"###,###")</f>
        <v>227</v>
      </c>
      <c r="AD105" s="130">
        <f>Z105/($Z$4)*100</f>
        <v>38.539898132427844</v>
      </c>
      <c r="AF105" s="109"/>
    </row>
    <row r="106" spans="1:32" x14ac:dyDescent="0.25">
      <c r="S106" s="118" t="s">
        <v>53</v>
      </c>
      <c r="T106" s="118"/>
      <c r="U106" s="120"/>
      <c r="V106" s="120">
        <v>611</v>
      </c>
      <c r="W106" s="120">
        <v>662</v>
      </c>
      <c r="X106" s="120">
        <v>535</v>
      </c>
      <c r="Y106" s="120">
        <v>482</v>
      </c>
      <c r="Z106" s="120">
        <v>577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46</v>
      </c>
      <c r="W108" s="112">
        <v>16</v>
      </c>
      <c r="X108" s="112">
        <v>25</v>
      </c>
      <c r="Y108" s="112">
        <v>8</v>
      </c>
      <c r="Z108" s="112">
        <v>54</v>
      </c>
      <c r="AB108" s="109" t="str">
        <f>TEXT(Z108,"###,###")</f>
        <v>54</v>
      </c>
      <c r="AD108" s="130">
        <f>Z108/($Z$4)*100</f>
        <v>9.1680814940577253</v>
      </c>
      <c r="AF108" s="109"/>
    </row>
    <row r="109" spans="1:32" x14ac:dyDescent="0.25">
      <c r="S109" s="115" t="s">
        <v>20</v>
      </c>
      <c r="T109" s="115"/>
      <c r="U109" s="112"/>
      <c r="V109" s="112">
        <v>84</v>
      </c>
      <c r="W109" s="112">
        <v>36</v>
      </c>
      <c r="X109" s="112">
        <v>35</v>
      </c>
      <c r="Y109" s="112">
        <v>68</v>
      </c>
      <c r="Z109" s="112">
        <v>75</v>
      </c>
      <c r="AB109" s="109" t="str">
        <f>TEXT(Z109,"###,###")</f>
        <v>75</v>
      </c>
      <c r="AD109" s="130">
        <f>Z109/($Z$4)*100</f>
        <v>12.73344651952462</v>
      </c>
      <c r="AF109" s="109"/>
    </row>
    <row r="110" spans="1:32" x14ac:dyDescent="0.25">
      <c r="S110" s="115" t="s">
        <v>21</v>
      </c>
      <c r="T110" s="115"/>
      <c r="U110" s="112"/>
      <c r="V110" s="112">
        <v>321</v>
      </c>
      <c r="W110" s="112">
        <v>355</v>
      </c>
      <c r="X110" s="112">
        <v>266</v>
      </c>
      <c r="Y110" s="112">
        <v>246</v>
      </c>
      <c r="Z110" s="112">
        <v>272</v>
      </c>
      <c r="AB110" s="109" t="str">
        <f>TEXT(Z110,"###,###")</f>
        <v>272</v>
      </c>
      <c r="AD110" s="130">
        <f>Z110/($Z$4)*100</f>
        <v>46.17996604414261</v>
      </c>
      <c r="AF110" s="109"/>
    </row>
    <row r="111" spans="1:32" x14ac:dyDescent="0.25">
      <c r="S111" s="115" t="s">
        <v>22</v>
      </c>
      <c r="T111" s="115"/>
      <c r="U111" s="112"/>
      <c r="V111" s="112">
        <v>171</v>
      </c>
      <c r="W111" s="112">
        <v>246</v>
      </c>
      <c r="X111" s="112">
        <v>222</v>
      </c>
      <c r="Y111" s="112">
        <v>160</v>
      </c>
      <c r="Z111" s="112">
        <v>179</v>
      </c>
      <c r="AB111" s="109" t="str">
        <f>TEXT(Z111,"###,###")</f>
        <v>179</v>
      </c>
      <c r="AD111" s="130">
        <f>Z111/($Z$4)*100</f>
        <v>30.390492359932086</v>
      </c>
      <c r="AF111" s="109"/>
    </row>
    <row r="112" spans="1:32" x14ac:dyDescent="0.25">
      <c r="S112" s="118" t="s">
        <v>53</v>
      </c>
      <c r="T112" s="118"/>
      <c r="U112" s="112"/>
      <c r="V112" s="112">
        <v>626</v>
      </c>
      <c r="W112" s="112">
        <v>655</v>
      </c>
      <c r="X112" s="112">
        <v>567</v>
      </c>
      <c r="Y112" s="112">
        <v>493</v>
      </c>
      <c r="Z112" s="112">
        <v>588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38.93</v>
      </c>
      <c r="W118" s="131">
        <v>39.32</v>
      </c>
      <c r="X118" s="131">
        <v>39.33</v>
      </c>
      <c r="Y118" s="131">
        <v>39.82</v>
      </c>
      <c r="Z118" s="131">
        <v>39.85</v>
      </c>
      <c r="AB118" s="109" t="str">
        <f>TEXT(Z118,"##.0")</f>
        <v>39.9</v>
      </c>
    </row>
    <row r="120" spans="19:32" x14ac:dyDescent="0.25">
      <c r="S120" s="101" t="s">
        <v>98</v>
      </c>
      <c r="T120" s="112"/>
      <c r="U120" s="112"/>
      <c r="V120" s="112">
        <v>424</v>
      </c>
      <c r="W120" s="112">
        <v>428</v>
      </c>
      <c r="X120" s="112">
        <v>383</v>
      </c>
      <c r="Y120" s="112">
        <v>349</v>
      </c>
      <c r="Z120" s="112">
        <v>383</v>
      </c>
      <c r="AB120" s="109" t="str">
        <f>TEXT(Z120,"###,###")</f>
        <v>383</v>
      </c>
    </row>
    <row r="121" spans="19:32" x14ac:dyDescent="0.25">
      <c r="S121" s="101" t="s">
        <v>99</v>
      </c>
      <c r="T121" s="112"/>
      <c r="U121" s="112"/>
      <c r="V121" s="112">
        <v>6</v>
      </c>
      <c r="W121" s="112">
        <v>5</v>
      </c>
      <c r="X121" s="112">
        <v>7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100</v>
      </c>
      <c r="T122" s="112"/>
      <c r="U122" s="112"/>
      <c r="V122" s="112">
        <v>5</v>
      </c>
      <c r="W122" s="112">
        <v>5</v>
      </c>
      <c r="X122" s="112">
        <v>14</v>
      </c>
      <c r="Y122" s="112">
        <v>9</v>
      </c>
      <c r="Z122" s="112">
        <v>9</v>
      </c>
      <c r="AB122" s="109" t="str">
        <f>TEXT(Z122,"###,###")</f>
        <v>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429</v>
      </c>
      <c r="W124" s="112">
        <v>433</v>
      </c>
      <c r="X124" s="112">
        <v>397</v>
      </c>
      <c r="Y124" s="112">
        <v>358</v>
      </c>
      <c r="Z124" s="112">
        <v>392</v>
      </c>
      <c r="AB124" s="109" t="str">
        <f>TEXT(Z124,"###,###")</f>
        <v>392</v>
      </c>
      <c r="AD124" s="127">
        <f>Z124/$Z$7*100</f>
        <v>100.25575447570331</v>
      </c>
    </row>
    <row r="125" spans="19:32" x14ac:dyDescent="0.25">
      <c r="S125" s="101" t="s">
        <v>102</v>
      </c>
      <c r="T125" s="112"/>
      <c r="U125" s="112"/>
      <c r="V125" s="112">
        <v>11</v>
      </c>
      <c r="W125" s="112">
        <v>10</v>
      </c>
      <c r="X125" s="112">
        <v>21</v>
      </c>
      <c r="Y125" s="112">
        <v>9</v>
      </c>
      <c r="Z125" s="112">
        <v>9</v>
      </c>
      <c r="AB125" s="109" t="str">
        <f>TEXT(Z125,"###,###")</f>
        <v>9</v>
      </c>
      <c r="AD125" s="127">
        <f>Z125/$Z$7*100</f>
        <v>2.3017902813299234</v>
      </c>
    </row>
    <row r="127" spans="19:32" x14ac:dyDescent="0.25">
      <c r="S127" s="101" t="s">
        <v>103</v>
      </c>
      <c r="T127" s="112"/>
      <c r="U127" s="112"/>
      <c r="V127" s="112">
        <v>227</v>
      </c>
      <c r="W127" s="112">
        <v>208</v>
      </c>
      <c r="X127" s="112">
        <v>193</v>
      </c>
      <c r="Y127" s="112">
        <v>196</v>
      </c>
      <c r="Z127" s="112">
        <v>213</v>
      </c>
      <c r="AB127" s="109" t="str">
        <f>TEXT(Z127,"###,###")</f>
        <v>213</v>
      </c>
      <c r="AD127" s="127">
        <f>Z127/$Z$7*100</f>
        <v>54.475703324808187</v>
      </c>
    </row>
    <row r="128" spans="19:32" x14ac:dyDescent="0.25">
      <c r="S128" s="101" t="s">
        <v>104</v>
      </c>
      <c r="T128" s="112"/>
      <c r="U128" s="112"/>
      <c r="V128" s="112">
        <v>200</v>
      </c>
      <c r="W128" s="112">
        <v>238</v>
      </c>
      <c r="X128" s="112">
        <v>214</v>
      </c>
      <c r="Y128" s="112">
        <v>171</v>
      </c>
      <c r="Z128" s="112">
        <v>178</v>
      </c>
      <c r="AB128" s="109" t="str">
        <f>TEXT(Z128,"###,###")</f>
        <v>178</v>
      </c>
      <c r="AD128" s="127">
        <f>Z128/$Z$7*100</f>
        <v>45.524296675191813</v>
      </c>
    </row>
    <row r="130" spans="19:20" x14ac:dyDescent="0.25">
      <c r="S130" s="101" t="s">
        <v>278</v>
      </c>
      <c r="T130" s="127">
        <v>97.953964194373398</v>
      </c>
    </row>
    <row r="131" spans="19:20" x14ac:dyDescent="0.25">
      <c r="S131" s="101" t="s">
        <v>279</v>
      </c>
      <c r="T131" s="127">
        <v>0</v>
      </c>
    </row>
    <row r="132" spans="19:20" x14ac:dyDescent="0.25">
      <c r="S132" s="101" t="s">
        <v>280</v>
      </c>
      <c r="T132" s="127">
        <v>2.3017902813299234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011B3D6-1B25-41FA-8982-F47F7B5F10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65E2292-2AF0-4762-9B7B-377BBD6B30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A050060-8CA3-49C0-8D73-D318D5A804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4E6540F-054A-46E8-905A-BA736BDA2E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C2DA4-943E-4128-8375-B12B8C8C8963}">
  <sheetPr codeName="Sheet8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124</v>
      </c>
      <c r="T1" s="99"/>
      <c r="U1" s="99"/>
      <c r="V1" s="99"/>
      <c r="W1" s="99"/>
      <c r="X1" s="99"/>
      <c r="Y1" s="100" t="s">
        <v>219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124</v>
      </c>
      <c r="Y3" s="105" t="s">
        <v>219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9.19 Cloncurry,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2665</v>
      </c>
      <c r="W4" s="108">
        <v>2392</v>
      </c>
      <c r="X4" s="108">
        <v>2637</v>
      </c>
      <c r="Y4" s="108">
        <v>2743</v>
      </c>
      <c r="Z4" s="108">
        <v>2808</v>
      </c>
      <c r="AB4" s="109" t="str">
        <f>TEXT(Z4,"###,###")</f>
        <v>2,808</v>
      </c>
      <c r="AD4" s="110">
        <f>Z4/Y4-1</f>
        <v>2.3696682464454888E-2</v>
      </c>
      <c r="AF4" s="110">
        <f>Z4/V4-1</f>
        <v>5.3658536585365901E-2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1517</v>
      </c>
      <c r="W5" s="108">
        <v>1283</v>
      </c>
      <c r="X5" s="108">
        <v>1388</v>
      </c>
      <c r="Y5" s="108">
        <v>1425</v>
      </c>
      <c r="Z5" s="108">
        <v>1474</v>
      </c>
      <c r="AB5" s="109" t="str">
        <f>TEXT(Z5,"###,###")</f>
        <v>1,474</v>
      </c>
      <c r="AD5" s="110">
        <f t="shared" ref="AD5:AD9" si="0">Z5/Y5-1</f>
        <v>3.4385964912280631E-2</v>
      </c>
      <c r="AF5" s="110">
        <f t="shared" ref="AF5:AF9" si="1">Z5/V5-1</f>
        <v>-2.8345418589321048E-2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1148</v>
      </c>
      <c r="W6" s="108">
        <v>1114</v>
      </c>
      <c r="X6" s="108">
        <v>1243</v>
      </c>
      <c r="Y6" s="108">
        <v>1315</v>
      </c>
      <c r="Z6" s="108">
        <v>1325</v>
      </c>
      <c r="AB6" s="109" t="str">
        <f>TEXT(Z6,"###,###")</f>
        <v>1,325</v>
      </c>
      <c r="AD6" s="110">
        <f t="shared" si="0"/>
        <v>7.6045627376426506E-3</v>
      </c>
      <c r="AF6" s="110">
        <f t="shared" si="1"/>
        <v>0.15418118466898956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1816</v>
      </c>
      <c r="W7" s="108">
        <v>1590</v>
      </c>
      <c r="X7" s="108">
        <v>1790</v>
      </c>
      <c r="Y7" s="108">
        <v>1814</v>
      </c>
      <c r="Z7" s="108">
        <v>1811</v>
      </c>
      <c r="AB7" s="109" t="str">
        <f>TEXT(Z7,"###,###")</f>
        <v>1,811</v>
      </c>
      <c r="AD7" s="110">
        <f t="shared" si="0"/>
        <v>-1.6538037486217849E-3</v>
      </c>
      <c r="AF7" s="110">
        <f t="shared" si="1"/>
        <v>-2.7533039647577029E-3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2,808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1,811</v>
      </c>
      <c r="P8" s="67"/>
      <c r="S8" s="107" t="s">
        <v>83</v>
      </c>
      <c r="T8" s="108"/>
      <c r="U8" s="108"/>
      <c r="V8" s="108">
        <v>51630</v>
      </c>
      <c r="W8" s="108">
        <v>50965.53</v>
      </c>
      <c r="X8" s="108">
        <v>52870.65</v>
      </c>
      <c r="Y8" s="108">
        <v>54517.29</v>
      </c>
      <c r="Z8" s="108">
        <v>57332</v>
      </c>
      <c r="AB8" s="109" t="str">
        <f>TEXT(Z8,"$###,###")</f>
        <v>$57,332</v>
      </c>
      <c r="AD8" s="110">
        <f t="shared" si="0"/>
        <v>5.1629675649688345E-2</v>
      </c>
      <c r="AF8" s="110">
        <f t="shared" si="1"/>
        <v>0.11043966686035245</v>
      </c>
    </row>
    <row r="9" spans="1:32" x14ac:dyDescent="0.25">
      <c r="A9" s="30" t="s">
        <v>14</v>
      </c>
      <c r="B9" s="71"/>
      <c r="C9" s="72"/>
      <c r="D9" s="73">
        <f>AD104</f>
        <v>70.940170940170944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53.782440640530091</v>
      </c>
      <c r="P9" s="74" t="s">
        <v>84</v>
      </c>
      <c r="S9" s="107" t="s">
        <v>7</v>
      </c>
      <c r="T9" s="108"/>
      <c r="U9" s="108"/>
      <c r="V9" s="108">
        <v>122273429</v>
      </c>
      <c r="W9" s="108">
        <v>106225886</v>
      </c>
      <c r="X9" s="108">
        <v>129886438</v>
      </c>
      <c r="Y9" s="108">
        <v>131623415</v>
      </c>
      <c r="Z9" s="108">
        <v>143151722</v>
      </c>
      <c r="AB9" s="109" t="str">
        <f>TEXT(Z9/1000000,"$#,###.0")&amp;" mil"</f>
        <v>$143.2 mil</v>
      </c>
      <c r="AD9" s="110">
        <f t="shared" si="0"/>
        <v>8.7585533318672804E-2</v>
      </c>
      <c r="AF9" s="110">
        <f t="shared" si="1"/>
        <v>0.17075085871681894</v>
      </c>
    </row>
    <row r="10" spans="1:32" x14ac:dyDescent="0.25">
      <c r="A10" s="30" t="s">
        <v>17</v>
      </c>
      <c r="B10" s="71"/>
      <c r="C10" s="72"/>
      <c r="D10" s="73">
        <f>AD105</f>
        <v>19.764957264957264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45.720596355604634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83.821093318608504</v>
      </c>
      <c r="P11" s="74" t="s">
        <v>84</v>
      </c>
      <c r="S11" s="107" t="s">
        <v>29</v>
      </c>
      <c r="T11" s="112"/>
      <c r="U11" s="112"/>
      <c r="V11" s="112">
        <v>2400</v>
      </c>
      <c r="W11" s="112">
        <v>2208</v>
      </c>
      <c r="X11" s="112">
        <v>2352</v>
      </c>
      <c r="Y11" s="112">
        <v>2467</v>
      </c>
      <c r="Z11" s="112">
        <v>2516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5.4113749309773604</v>
      </c>
      <c r="P12" s="74" t="s">
        <v>84</v>
      </c>
      <c r="S12" s="107" t="s">
        <v>30</v>
      </c>
      <c r="T12" s="112"/>
      <c r="U12" s="112"/>
      <c r="V12" s="112">
        <v>267</v>
      </c>
      <c r="W12" s="112">
        <v>182</v>
      </c>
      <c r="X12" s="112">
        <v>286</v>
      </c>
      <c r="Y12" s="112">
        <v>276</v>
      </c>
      <c r="Z12" s="112">
        <v>298</v>
      </c>
    </row>
    <row r="13" spans="1:32" ht="15" customHeight="1" x14ac:dyDescent="0.25">
      <c r="A13" s="30" t="s">
        <v>19</v>
      </c>
      <c r="B13" s="72"/>
      <c r="C13" s="72"/>
      <c r="D13" s="73">
        <f>AD108</f>
        <v>14.245014245014245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10.657095527332965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13.603988603988604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40.3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26.638176638176635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18.186843559977888</v>
      </c>
      <c r="P15" s="74" t="s">
        <v>84</v>
      </c>
      <c r="S15" s="115" t="s">
        <v>60</v>
      </c>
      <c r="T15" s="115"/>
      <c r="U15" s="116"/>
      <c r="V15" s="116">
        <v>252</v>
      </c>
      <c r="W15" s="116">
        <v>154</v>
      </c>
      <c r="X15" s="116">
        <v>243</v>
      </c>
      <c r="Y15" s="112">
        <v>294</v>
      </c>
      <c r="Z15" s="112">
        <v>290</v>
      </c>
      <c r="AB15" s="117">
        <f t="shared" ref="AB15:AB34" si="2">IF(Z15="np",0,Z15/$Z$34)</f>
        <v>0.10327635327635327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36.146723646723643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81.813156440022112</v>
      </c>
      <c r="P16" s="37" t="s">
        <v>84</v>
      </c>
      <c r="S16" s="115" t="s">
        <v>61</v>
      </c>
      <c r="T16" s="115"/>
      <c r="U16" s="116"/>
      <c r="V16" s="116">
        <v>269</v>
      </c>
      <c r="W16" s="116">
        <v>236</v>
      </c>
      <c r="X16" s="116">
        <v>254</v>
      </c>
      <c r="Y16" s="112">
        <v>241</v>
      </c>
      <c r="Z16" s="112">
        <v>243</v>
      </c>
      <c r="AB16" s="117">
        <f t="shared" si="2"/>
        <v>8.6538461538461536E-2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56</v>
      </c>
      <c r="W17" s="116">
        <v>62</v>
      </c>
      <c r="X17" s="116">
        <v>66</v>
      </c>
      <c r="Y17" s="112">
        <v>52</v>
      </c>
      <c r="Z17" s="112">
        <v>58</v>
      </c>
      <c r="AB17" s="117">
        <f t="shared" si="2"/>
        <v>2.0655270655270654E-2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33</v>
      </c>
      <c r="W18" s="116">
        <v>28</v>
      </c>
      <c r="X18" s="116">
        <v>31</v>
      </c>
      <c r="Y18" s="112">
        <v>30</v>
      </c>
      <c r="Z18" s="112">
        <v>28</v>
      </c>
      <c r="AB18" s="117">
        <f t="shared" si="2"/>
        <v>9.9715099715099714E-3</v>
      </c>
    </row>
    <row r="19" spans="1:28" x14ac:dyDescent="0.25">
      <c r="A19" s="63" t="str">
        <f>$S$1&amp;" ("&amp;$V$2&amp;" to "&amp;$Z$2&amp;")"</f>
        <v>Cloncurry (2017-18 to 2021-22)</v>
      </c>
      <c r="B19" s="63"/>
      <c r="C19" s="63"/>
      <c r="D19" s="63"/>
      <c r="E19" s="63"/>
      <c r="F19" s="63"/>
      <c r="G19" s="63" t="str">
        <f>$S$1&amp;" ("&amp;$V$2&amp;" to "&amp;$Z$2&amp;")"</f>
        <v>Cloncurry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245</v>
      </c>
      <c r="W19" s="116">
        <v>213</v>
      </c>
      <c r="X19" s="116">
        <v>180</v>
      </c>
      <c r="Y19" s="112">
        <v>216</v>
      </c>
      <c r="Z19" s="112">
        <v>228</v>
      </c>
      <c r="AB19" s="117">
        <f t="shared" si="2"/>
        <v>8.11965811965812E-2</v>
      </c>
    </row>
    <row r="20" spans="1:28" x14ac:dyDescent="0.25">
      <c r="S20" s="115" t="s">
        <v>65</v>
      </c>
      <c r="T20" s="115"/>
      <c r="U20" s="116"/>
      <c r="V20" s="116">
        <v>34</v>
      </c>
      <c r="W20" s="116">
        <v>35</v>
      </c>
      <c r="X20" s="116">
        <v>39</v>
      </c>
      <c r="Y20" s="112">
        <v>44</v>
      </c>
      <c r="Z20" s="112">
        <v>47</v>
      </c>
      <c r="AB20" s="117">
        <f t="shared" si="2"/>
        <v>1.6737891737891739E-2</v>
      </c>
    </row>
    <row r="21" spans="1:28" x14ac:dyDescent="0.25">
      <c r="S21" s="115" t="s">
        <v>66</v>
      </c>
      <c r="T21" s="115"/>
      <c r="U21" s="116"/>
      <c r="V21" s="116">
        <v>150</v>
      </c>
      <c r="W21" s="116">
        <v>214</v>
      </c>
      <c r="X21" s="116">
        <v>232</v>
      </c>
      <c r="Y21" s="112">
        <v>244</v>
      </c>
      <c r="Z21" s="112">
        <v>253</v>
      </c>
      <c r="AB21" s="117">
        <f t="shared" si="2"/>
        <v>9.0099715099715094E-2</v>
      </c>
    </row>
    <row r="22" spans="1:28" x14ac:dyDescent="0.25">
      <c r="S22" s="115" t="s">
        <v>67</v>
      </c>
      <c r="T22" s="115"/>
      <c r="U22" s="116"/>
      <c r="V22" s="116">
        <v>204</v>
      </c>
      <c r="W22" s="116">
        <v>204</v>
      </c>
      <c r="X22" s="116">
        <v>182</v>
      </c>
      <c r="Y22" s="112">
        <v>185</v>
      </c>
      <c r="Z22" s="112">
        <v>189</v>
      </c>
      <c r="AB22" s="117">
        <f t="shared" si="2"/>
        <v>6.7307692307692304E-2</v>
      </c>
    </row>
    <row r="23" spans="1:28" x14ac:dyDescent="0.25">
      <c r="S23" s="115" t="s">
        <v>68</v>
      </c>
      <c r="T23" s="115"/>
      <c r="U23" s="116"/>
      <c r="V23" s="116">
        <v>228</v>
      </c>
      <c r="W23" s="116">
        <v>160</v>
      </c>
      <c r="X23" s="116">
        <v>186</v>
      </c>
      <c r="Y23" s="112">
        <v>195</v>
      </c>
      <c r="Z23" s="112">
        <v>178</v>
      </c>
      <c r="AB23" s="117">
        <f t="shared" si="2"/>
        <v>6.3390313390313396E-2</v>
      </c>
    </row>
    <row r="24" spans="1:28" x14ac:dyDescent="0.25">
      <c r="S24" s="115" t="s">
        <v>69</v>
      </c>
      <c r="T24" s="115"/>
      <c r="U24" s="116"/>
      <c r="V24" s="116">
        <v>3</v>
      </c>
      <c r="W24" s="116">
        <v>6</v>
      </c>
      <c r="X24" s="116">
        <v>7</v>
      </c>
      <c r="Y24" s="112">
        <v>72</v>
      </c>
      <c r="Z24" s="112">
        <v>14</v>
      </c>
      <c r="AB24" s="117">
        <f t="shared" si="2"/>
        <v>4.9857549857549857E-3</v>
      </c>
    </row>
    <row r="25" spans="1:28" x14ac:dyDescent="0.25">
      <c r="S25" s="115" t="s">
        <v>70</v>
      </c>
      <c r="T25" s="115"/>
      <c r="U25" s="116"/>
      <c r="V25" s="116">
        <v>37</v>
      </c>
      <c r="W25" s="116">
        <v>37</v>
      </c>
      <c r="X25" s="116">
        <v>33</v>
      </c>
      <c r="Y25" s="112">
        <v>32</v>
      </c>
      <c r="Z25" s="112">
        <v>56</v>
      </c>
      <c r="AB25" s="117">
        <f t="shared" si="2"/>
        <v>1.9943019943019943E-2</v>
      </c>
    </row>
    <row r="26" spans="1:28" x14ac:dyDescent="0.25">
      <c r="S26" s="115" t="s">
        <v>71</v>
      </c>
      <c r="T26" s="115"/>
      <c r="U26" s="116"/>
      <c r="V26" s="116">
        <v>62</v>
      </c>
      <c r="W26" s="116">
        <v>59</v>
      </c>
      <c r="X26" s="116">
        <v>56</v>
      </c>
      <c r="Y26" s="112">
        <v>71</v>
      </c>
      <c r="Z26" s="112">
        <v>89</v>
      </c>
      <c r="AB26" s="117">
        <f t="shared" si="2"/>
        <v>3.1695156695156698E-2</v>
      </c>
    </row>
    <row r="27" spans="1:28" x14ac:dyDescent="0.25">
      <c r="S27" s="115" t="s">
        <v>72</v>
      </c>
      <c r="T27" s="115"/>
      <c r="U27" s="116"/>
      <c r="V27" s="116">
        <v>60</v>
      </c>
      <c r="W27" s="116">
        <v>52</v>
      </c>
      <c r="X27" s="116">
        <v>84</v>
      </c>
      <c r="Y27" s="112">
        <v>81</v>
      </c>
      <c r="Z27" s="112">
        <v>116</v>
      </c>
      <c r="AB27" s="117">
        <f t="shared" si="2"/>
        <v>4.1310541310541307E-2</v>
      </c>
    </row>
    <row r="28" spans="1:28" x14ac:dyDescent="0.25">
      <c r="S28" s="115" t="s">
        <v>73</v>
      </c>
      <c r="T28" s="115"/>
      <c r="U28" s="116"/>
      <c r="V28" s="116">
        <v>170</v>
      </c>
      <c r="W28" s="116">
        <v>171</v>
      </c>
      <c r="X28" s="116">
        <v>201</v>
      </c>
      <c r="Y28" s="112">
        <v>169</v>
      </c>
      <c r="Z28" s="112">
        <v>195</v>
      </c>
      <c r="AB28" s="117">
        <f t="shared" si="2"/>
        <v>6.9444444444444448E-2</v>
      </c>
    </row>
    <row r="29" spans="1:28" x14ac:dyDescent="0.25">
      <c r="S29" s="115" t="s">
        <v>74</v>
      </c>
      <c r="T29" s="115"/>
      <c r="U29" s="116"/>
      <c r="V29" s="116">
        <v>223</v>
      </c>
      <c r="W29" s="116">
        <v>222</v>
      </c>
      <c r="X29" s="116">
        <v>222</v>
      </c>
      <c r="Y29" s="112">
        <v>214</v>
      </c>
      <c r="Z29" s="112">
        <v>223</v>
      </c>
      <c r="AB29" s="117">
        <f t="shared" si="2"/>
        <v>7.9415954415954421E-2</v>
      </c>
    </row>
    <row r="30" spans="1:28" x14ac:dyDescent="0.25">
      <c r="S30" s="115" t="s">
        <v>75</v>
      </c>
      <c r="T30" s="115"/>
      <c r="U30" s="116"/>
      <c r="V30" s="116">
        <v>155</v>
      </c>
      <c r="W30" s="116">
        <v>169</v>
      </c>
      <c r="X30" s="116">
        <v>188</v>
      </c>
      <c r="Y30" s="112">
        <v>169</v>
      </c>
      <c r="Z30" s="112">
        <v>180</v>
      </c>
      <c r="AB30" s="117">
        <f t="shared" si="2"/>
        <v>6.4102564102564097E-2</v>
      </c>
    </row>
    <row r="31" spans="1:28" x14ac:dyDescent="0.25">
      <c r="S31" s="115" t="s">
        <v>76</v>
      </c>
      <c r="T31" s="115"/>
      <c r="U31" s="116"/>
      <c r="V31" s="116">
        <v>132</v>
      </c>
      <c r="W31" s="116">
        <v>166</v>
      </c>
      <c r="X31" s="116">
        <v>162</v>
      </c>
      <c r="Y31" s="112">
        <v>164</v>
      </c>
      <c r="Z31" s="112">
        <v>165</v>
      </c>
      <c r="AB31" s="117">
        <f t="shared" si="2"/>
        <v>5.876068376068376E-2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24</v>
      </c>
      <c r="W32" s="116">
        <v>13</v>
      </c>
      <c r="X32" s="116">
        <v>8</v>
      </c>
      <c r="Y32" s="112">
        <v>8</v>
      </c>
      <c r="Z32" s="112">
        <v>9</v>
      </c>
      <c r="AB32" s="117">
        <f t="shared" si="2"/>
        <v>3.205128205128205E-3</v>
      </c>
    </row>
    <row r="33" spans="19:32" x14ac:dyDescent="0.25">
      <c r="S33" s="115" t="s">
        <v>78</v>
      </c>
      <c r="T33" s="115"/>
      <c r="U33" s="116"/>
      <c r="V33" s="116">
        <v>74</v>
      </c>
      <c r="W33" s="116">
        <v>87</v>
      </c>
      <c r="X33" s="116">
        <v>70</v>
      </c>
      <c r="Y33" s="112">
        <v>86</v>
      </c>
      <c r="Z33" s="112">
        <v>91</v>
      </c>
      <c r="AB33" s="117">
        <f t="shared" si="2"/>
        <v>3.2407407407407406E-2</v>
      </c>
    </row>
    <row r="34" spans="19:32" x14ac:dyDescent="0.25">
      <c r="S34" s="118" t="s">
        <v>53</v>
      </c>
      <c r="T34" s="118"/>
      <c r="U34" s="119"/>
      <c r="V34" s="119">
        <v>2668</v>
      </c>
      <c r="W34" s="119">
        <v>2389</v>
      </c>
      <c r="X34" s="119">
        <v>2634</v>
      </c>
      <c r="Y34" s="120">
        <v>2743</v>
      </c>
      <c r="Z34" s="120">
        <v>2808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1531</v>
      </c>
      <c r="W37" s="112">
        <v>1270</v>
      </c>
      <c r="X37" s="112">
        <v>1459</v>
      </c>
      <c r="Y37" s="112">
        <v>1494</v>
      </c>
      <c r="Z37" s="112">
        <v>1480</v>
      </c>
      <c r="AB37" s="132">
        <f>Z37/Z40*100</f>
        <v>81.813156440022112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283</v>
      </c>
      <c r="W38" s="112">
        <v>317</v>
      </c>
      <c r="X38" s="112">
        <v>330</v>
      </c>
      <c r="Y38" s="112">
        <v>327</v>
      </c>
      <c r="Z38" s="112">
        <v>329</v>
      </c>
      <c r="AB38" s="132">
        <f>Z38/Z40*100</f>
        <v>18.186843559977888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1814</v>
      </c>
      <c r="W40" s="112">
        <v>1587</v>
      </c>
      <c r="X40" s="112">
        <v>1789</v>
      </c>
      <c r="Y40" s="112">
        <v>1821</v>
      </c>
      <c r="Z40" s="112">
        <v>1809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4</v>
      </c>
      <c r="X44" s="112">
        <v>3</v>
      </c>
      <c r="Y44" s="112">
        <v>7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24</v>
      </c>
      <c r="W45" s="112">
        <v>19</v>
      </c>
      <c r="X45" s="112">
        <v>34</v>
      </c>
      <c r="Y45" s="112">
        <v>31</v>
      </c>
      <c r="Z45" s="112">
        <v>37</v>
      </c>
    </row>
    <row r="46" spans="19:32" x14ac:dyDescent="0.25">
      <c r="S46" s="115" t="s">
        <v>38</v>
      </c>
      <c r="T46" s="115"/>
      <c r="U46" s="112"/>
      <c r="V46" s="112">
        <v>90</v>
      </c>
      <c r="W46" s="112">
        <v>84</v>
      </c>
      <c r="X46" s="112">
        <v>103</v>
      </c>
      <c r="Y46" s="112">
        <v>99</v>
      </c>
      <c r="Z46" s="112">
        <v>74</v>
      </c>
    </row>
    <row r="47" spans="19:32" x14ac:dyDescent="0.25">
      <c r="S47" s="115" t="s">
        <v>39</v>
      </c>
      <c r="T47" s="115"/>
      <c r="U47" s="112"/>
      <c r="V47" s="112">
        <v>115</v>
      </c>
      <c r="W47" s="112">
        <v>102</v>
      </c>
      <c r="X47" s="112">
        <v>92</v>
      </c>
      <c r="Y47" s="112">
        <v>119</v>
      </c>
      <c r="Z47" s="112">
        <v>150</v>
      </c>
    </row>
    <row r="48" spans="19:32" x14ac:dyDescent="0.25">
      <c r="S48" s="115" t="s">
        <v>40</v>
      </c>
      <c r="T48" s="115"/>
      <c r="U48" s="112"/>
      <c r="V48" s="112">
        <v>206</v>
      </c>
      <c r="W48" s="112">
        <v>165</v>
      </c>
      <c r="X48" s="112">
        <v>186</v>
      </c>
      <c r="Y48" s="112">
        <v>174</v>
      </c>
      <c r="Z48" s="112">
        <v>202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199</v>
      </c>
      <c r="W49" s="112">
        <v>151</v>
      </c>
      <c r="X49" s="112">
        <v>147</v>
      </c>
      <c r="Y49" s="112">
        <v>146</v>
      </c>
      <c r="Z49" s="112">
        <v>153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Cloncurry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154</v>
      </c>
      <c r="W50" s="112">
        <v>165</v>
      </c>
      <c r="X50" s="112">
        <v>172</v>
      </c>
      <c r="Y50" s="112">
        <v>166</v>
      </c>
      <c r="Z50" s="112">
        <v>156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137</v>
      </c>
      <c r="W51" s="112">
        <v>104</v>
      </c>
      <c r="X51" s="112">
        <v>126</v>
      </c>
      <c r="Y51" s="112">
        <v>124</v>
      </c>
      <c r="Z51" s="112">
        <v>121</v>
      </c>
    </row>
    <row r="52" spans="1:26" ht="15" customHeight="1" x14ac:dyDescent="0.25">
      <c r="S52" s="115" t="s">
        <v>44</v>
      </c>
      <c r="T52" s="115"/>
      <c r="U52" s="112"/>
      <c r="V52" s="112">
        <v>139</v>
      </c>
      <c r="W52" s="112">
        <v>134</v>
      </c>
      <c r="X52" s="112">
        <v>134</v>
      </c>
      <c r="Y52" s="112">
        <v>130</v>
      </c>
      <c r="Z52" s="112">
        <v>119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134</v>
      </c>
      <c r="W53" s="112">
        <v>102</v>
      </c>
      <c r="X53" s="112">
        <v>114</v>
      </c>
      <c r="Y53" s="112">
        <v>110</v>
      </c>
      <c r="Z53" s="112">
        <v>129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139</v>
      </c>
      <c r="W54" s="112">
        <v>107</v>
      </c>
      <c r="X54" s="112">
        <v>120</v>
      </c>
      <c r="Y54" s="112">
        <v>122</v>
      </c>
      <c r="Z54" s="112">
        <v>114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87</v>
      </c>
      <c r="W55" s="112">
        <v>82</v>
      </c>
      <c r="X55" s="112">
        <v>87</v>
      </c>
      <c r="Y55" s="112">
        <v>103</v>
      </c>
      <c r="Z55" s="112">
        <v>106</v>
      </c>
    </row>
    <row r="56" spans="1:26" ht="15" customHeight="1" x14ac:dyDescent="0.25">
      <c r="S56" s="115" t="s">
        <v>48</v>
      </c>
      <c r="T56" s="115"/>
      <c r="U56" s="112"/>
      <c r="V56" s="112">
        <v>44</v>
      </c>
      <c r="W56" s="112">
        <v>34</v>
      </c>
      <c r="X56" s="112">
        <v>46</v>
      </c>
      <c r="Y56" s="112">
        <v>62</v>
      </c>
      <c r="Z56" s="112">
        <v>57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24</v>
      </c>
      <c r="W57" s="112">
        <v>13</v>
      </c>
      <c r="X57" s="112">
        <v>19</v>
      </c>
      <c r="Y57" s="112">
        <v>17</v>
      </c>
      <c r="Z57" s="112">
        <v>16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</v>
      </c>
      <c r="W58" s="112">
        <v>9</v>
      </c>
      <c r="X58" s="112">
        <v>13</v>
      </c>
      <c r="Y58" s="112">
        <v>11</v>
      </c>
      <c r="Z58" s="112">
        <v>15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</v>
      </c>
      <c r="W59" s="112">
        <v>5</v>
      </c>
      <c r="X59" s="112">
        <v>0</v>
      </c>
      <c r="Y59" s="112">
        <v>4</v>
      </c>
      <c r="Z59" s="112">
        <v>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1516</v>
      </c>
      <c r="W61" s="112">
        <v>1282</v>
      </c>
      <c r="X61" s="112">
        <v>1387</v>
      </c>
      <c r="Y61" s="112">
        <v>1425</v>
      </c>
      <c r="Z61" s="112">
        <v>1468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0</v>
      </c>
      <c r="X63" s="112">
        <v>8</v>
      </c>
      <c r="Y63" s="112">
        <v>10</v>
      </c>
      <c r="Z63" s="112">
        <v>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37</v>
      </c>
      <c r="W64" s="112">
        <v>42</v>
      </c>
      <c r="X64" s="112">
        <v>21</v>
      </c>
      <c r="Y64" s="112">
        <v>27</v>
      </c>
      <c r="Z64" s="112">
        <v>35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Cloncurry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86</v>
      </c>
      <c r="W65" s="112">
        <v>83</v>
      </c>
      <c r="X65" s="112">
        <v>116</v>
      </c>
      <c r="Y65" s="112">
        <v>90</v>
      </c>
      <c r="Z65" s="112">
        <v>95</v>
      </c>
    </row>
    <row r="66" spans="1:26" x14ac:dyDescent="0.25">
      <c r="S66" s="115" t="s">
        <v>39</v>
      </c>
      <c r="T66" s="115"/>
      <c r="U66" s="112"/>
      <c r="V66" s="112">
        <v>123</v>
      </c>
      <c r="W66" s="112">
        <v>127</v>
      </c>
      <c r="X66" s="112">
        <v>136</v>
      </c>
      <c r="Y66" s="112">
        <v>150</v>
      </c>
      <c r="Z66" s="112">
        <v>125</v>
      </c>
    </row>
    <row r="67" spans="1:26" x14ac:dyDescent="0.25">
      <c r="S67" s="115" t="s">
        <v>40</v>
      </c>
      <c r="T67" s="115"/>
      <c r="U67" s="112"/>
      <c r="V67" s="112">
        <v>170</v>
      </c>
      <c r="W67" s="112">
        <v>203</v>
      </c>
      <c r="X67" s="112">
        <v>202</v>
      </c>
      <c r="Y67" s="112">
        <v>223</v>
      </c>
      <c r="Z67" s="112">
        <v>209</v>
      </c>
    </row>
    <row r="68" spans="1:26" x14ac:dyDescent="0.25">
      <c r="S68" s="115" t="s">
        <v>41</v>
      </c>
      <c r="T68" s="115"/>
      <c r="U68" s="112"/>
      <c r="V68" s="112">
        <v>158</v>
      </c>
      <c r="W68" s="112">
        <v>146</v>
      </c>
      <c r="X68" s="112">
        <v>137</v>
      </c>
      <c r="Y68" s="112">
        <v>146</v>
      </c>
      <c r="Z68" s="112">
        <v>181</v>
      </c>
    </row>
    <row r="69" spans="1:26" x14ac:dyDescent="0.25">
      <c r="S69" s="115" t="s">
        <v>42</v>
      </c>
      <c r="T69" s="115"/>
      <c r="U69" s="112"/>
      <c r="V69" s="112">
        <v>110</v>
      </c>
      <c r="W69" s="112">
        <v>120</v>
      </c>
      <c r="X69" s="112">
        <v>145</v>
      </c>
      <c r="Y69" s="112">
        <v>153</v>
      </c>
      <c r="Z69" s="112">
        <v>150</v>
      </c>
    </row>
    <row r="70" spans="1:26" x14ac:dyDescent="0.25">
      <c r="S70" s="115" t="s">
        <v>43</v>
      </c>
      <c r="T70" s="115"/>
      <c r="U70" s="112"/>
      <c r="V70" s="112">
        <v>99</v>
      </c>
      <c r="W70" s="112">
        <v>64</v>
      </c>
      <c r="X70" s="112">
        <v>82</v>
      </c>
      <c r="Y70" s="112">
        <v>86</v>
      </c>
      <c r="Z70" s="112">
        <v>97</v>
      </c>
    </row>
    <row r="71" spans="1:26" x14ac:dyDescent="0.25">
      <c r="S71" s="115" t="s">
        <v>44</v>
      </c>
      <c r="T71" s="115"/>
      <c r="U71" s="112"/>
      <c r="V71" s="112">
        <v>94</v>
      </c>
      <c r="W71" s="112">
        <v>96</v>
      </c>
      <c r="X71" s="112">
        <v>101</v>
      </c>
      <c r="Y71" s="112">
        <v>97</v>
      </c>
      <c r="Z71" s="112">
        <v>104</v>
      </c>
    </row>
    <row r="72" spans="1:26" x14ac:dyDescent="0.25">
      <c r="S72" s="115" t="s">
        <v>45</v>
      </c>
      <c r="T72" s="115"/>
      <c r="U72" s="112"/>
      <c r="V72" s="112">
        <v>86</v>
      </c>
      <c r="W72" s="112">
        <v>92</v>
      </c>
      <c r="X72" s="112">
        <v>94</v>
      </c>
      <c r="Y72" s="112">
        <v>111</v>
      </c>
      <c r="Z72" s="112">
        <v>98</v>
      </c>
    </row>
    <row r="73" spans="1:26" x14ac:dyDescent="0.25">
      <c r="S73" s="115" t="s">
        <v>46</v>
      </c>
      <c r="T73" s="115"/>
      <c r="U73" s="112"/>
      <c r="V73" s="112">
        <v>79</v>
      </c>
      <c r="W73" s="112">
        <v>53</v>
      </c>
      <c r="X73" s="112">
        <v>85</v>
      </c>
      <c r="Y73" s="112">
        <v>103</v>
      </c>
      <c r="Z73" s="112">
        <v>91</v>
      </c>
    </row>
    <row r="74" spans="1:26" x14ac:dyDescent="0.25">
      <c r="S74" s="115" t="s">
        <v>47</v>
      </c>
      <c r="T74" s="115"/>
      <c r="U74" s="112"/>
      <c r="V74" s="112">
        <v>67</v>
      </c>
      <c r="W74" s="112">
        <v>55</v>
      </c>
      <c r="X74" s="112">
        <v>60</v>
      </c>
      <c r="Y74" s="112">
        <v>55</v>
      </c>
      <c r="Z74" s="112">
        <v>73</v>
      </c>
    </row>
    <row r="75" spans="1:26" x14ac:dyDescent="0.25">
      <c r="S75" s="115" t="s">
        <v>48</v>
      </c>
      <c r="T75" s="115"/>
      <c r="U75" s="112"/>
      <c r="V75" s="112">
        <v>14</v>
      </c>
      <c r="W75" s="112">
        <v>26</v>
      </c>
      <c r="X75" s="112">
        <v>40</v>
      </c>
      <c r="Y75" s="112">
        <v>43</v>
      </c>
      <c r="Z75" s="112">
        <v>50</v>
      </c>
    </row>
    <row r="76" spans="1:26" x14ac:dyDescent="0.25">
      <c r="S76" s="115" t="s">
        <v>49</v>
      </c>
      <c r="T76" s="115"/>
      <c r="U76" s="112"/>
      <c r="V76" s="112">
        <v>6</v>
      </c>
      <c r="W76" s="112">
        <v>5</v>
      </c>
      <c r="X76" s="112">
        <v>10</v>
      </c>
      <c r="Y76" s="112">
        <v>13</v>
      </c>
      <c r="Z76" s="112">
        <v>13</v>
      </c>
    </row>
    <row r="77" spans="1:26" x14ac:dyDescent="0.25">
      <c r="S77" s="115" t="s">
        <v>50</v>
      </c>
      <c r="T77" s="115"/>
      <c r="U77" s="112"/>
      <c r="V77" s="112">
        <v>10</v>
      </c>
      <c r="W77" s="112">
        <v>0</v>
      </c>
      <c r="X77" s="112">
        <v>0</v>
      </c>
      <c r="Y77" s="112">
        <v>4</v>
      </c>
      <c r="Z77" s="112">
        <v>7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0</v>
      </c>
      <c r="X78" s="112">
        <v>4</v>
      </c>
      <c r="Y78" s="112">
        <v>4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1150</v>
      </c>
      <c r="W80" s="112">
        <v>1113</v>
      </c>
      <c r="X80" s="112">
        <v>1248</v>
      </c>
      <c r="Y80" s="112">
        <v>1315</v>
      </c>
      <c r="Z80" s="112">
        <v>1328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Cloncurry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94</v>
      </c>
      <c r="W83" s="112">
        <v>84</v>
      </c>
      <c r="X83" s="112">
        <v>100</v>
      </c>
      <c r="Y83" s="112">
        <v>104</v>
      </c>
      <c r="Z83" s="112">
        <v>106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76</v>
      </c>
      <c r="W84" s="112">
        <v>67</v>
      </c>
      <c r="X84" s="112">
        <v>78</v>
      </c>
      <c r="Y84" s="112">
        <v>69</v>
      </c>
      <c r="Z84" s="112">
        <v>69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160</v>
      </c>
      <c r="W85" s="112">
        <v>155</v>
      </c>
      <c r="X85" s="112">
        <v>161</v>
      </c>
      <c r="Y85" s="112">
        <v>174</v>
      </c>
      <c r="Z85" s="112">
        <v>178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2,808</v>
      </c>
      <c r="D86" s="96">
        <f t="shared" ref="D86:D91" si="4">AD4</f>
        <v>2.3696682464454888E-2</v>
      </c>
      <c r="E86" s="97">
        <f t="shared" ref="E86:E91" si="5">AD4</f>
        <v>2.3696682464454888E-2</v>
      </c>
      <c r="F86" s="96">
        <f t="shared" ref="F86:F91" si="6">AF4</f>
        <v>5.3658536585365901E-2</v>
      </c>
      <c r="G86" s="97">
        <f t="shared" ref="G86:G91" si="7">AF4</f>
        <v>5.3658536585365901E-2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34</v>
      </c>
      <c r="W86" s="112">
        <v>27</v>
      </c>
      <c r="X86" s="112">
        <v>26</v>
      </c>
      <c r="Y86" s="112">
        <v>27</v>
      </c>
      <c r="Z86" s="112">
        <v>34</v>
      </c>
    </row>
    <row r="87" spans="1:30" ht="15" customHeight="1" x14ac:dyDescent="0.25">
      <c r="A87" s="98" t="s">
        <v>4</v>
      </c>
      <c r="B87" s="49"/>
      <c r="C87" s="57" t="str">
        <f t="shared" si="3"/>
        <v>1,474</v>
      </c>
      <c r="D87" s="96">
        <f t="shared" si="4"/>
        <v>3.4385964912280631E-2</v>
      </c>
      <c r="E87" s="97">
        <f t="shared" si="5"/>
        <v>3.4385964912280631E-2</v>
      </c>
      <c r="F87" s="96">
        <f t="shared" si="6"/>
        <v>-2.8345418589321048E-2</v>
      </c>
      <c r="G87" s="97">
        <f t="shared" si="7"/>
        <v>-2.8345418589321048E-2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30</v>
      </c>
      <c r="W87" s="112">
        <v>22</v>
      </c>
      <c r="X87" s="112">
        <v>23</v>
      </c>
      <c r="Y87" s="112">
        <v>27</v>
      </c>
      <c r="Z87" s="112">
        <v>30</v>
      </c>
    </row>
    <row r="88" spans="1:30" ht="15" customHeight="1" x14ac:dyDescent="0.25">
      <c r="A88" s="98" t="s">
        <v>5</v>
      </c>
      <c r="B88" s="49"/>
      <c r="C88" s="57" t="str">
        <f t="shared" si="3"/>
        <v>1,325</v>
      </c>
      <c r="D88" s="96">
        <f t="shared" si="4"/>
        <v>7.6045627376426506E-3</v>
      </c>
      <c r="E88" s="97">
        <f t="shared" si="5"/>
        <v>7.6045627376426506E-3</v>
      </c>
      <c r="F88" s="96">
        <f t="shared" si="6"/>
        <v>0.15418118466898956</v>
      </c>
      <c r="G88" s="97">
        <f t="shared" si="7"/>
        <v>0.15418118466898956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16</v>
      </c>
      <c r="W88" s="112">
        <v>17</v>
      </c>
      <c r="X88" s="112">
        <v>18</v>
      </c>
      <c r="Y88" s="112">
        <v>25</v>
      </c>
      <c r="Z88" s="112">
        <v>30</v>
      </c>
    </row>
    <row r="89" spans="1:30" ht="15" customHeight="1" x14ac:dyDescent="0.25">
      <c r="A89" s="49" t="s">
        <v>6</v>
      </c>
      <c r="B89" s="49"/>
      <c r="C89" s="57" t="str">
        <f t="shared" si="3"/>
        <v>1,811</v>
      </c>
      <c r="D89" s="96">
        <f t="shared" si="4"/>
        <v>-1.6538037486217849E-3</v>
      </c>
      <c r="E89" s="97">
        <f t="shared" si="5"/>
        <v>-1.6538037486217849E-3</v>
      </c>
      <c r="F89" s="96">
        <f t="shared" si="6"/>
        <v>-2.7533039647577029E-3</v>
      </c>
      <c r="G89" s="97">
        <f t="shared" si="7"/>
        <v>-2.7533039647577029E-3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209</v>
      </c>
      <c r="W89" s="112">
        <v>190</v>
      </c>
      <c r="X89" s="112">
        <v>206</v>
      </c>
      <c r="Y89" s="112">
        <v>201</v>
      </c>
      <c r="Z89" s="112">
        <v>202</v>
      </c>
    </row>
    <row r="90" spans="1:30" ht="15" customHeight="1" x14ac:dyDescent="0.25">
      <c r="A90" s="49" t="s">
        <v>96</v>
      </c>
      <c r="B90" s="49"/>
      <c r="C90" s="57" t="str">
        <f t="shared" si="3"/>
        <v>$57,332</v>
      </c>
      <c r="D90" s="96">
        <f t="shared" si="4"/>
        <v>5.1629675649688345E-2</v>
      </c>
      <c r="E90" s="97">
        <f t="shared" si="5"/>
        <v>5.1629675649688345E-2</v>
      </c>
      <c r="F90" s="96">
        <f t="shared" si="6"/>
        <v>0.11043966686035245</v>
      </c>
      <c r="G90" s="97">
        <f t="shared" si="7"/>
        <v>0.11043966686035245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182</v>
      </c>
      <c r="W90" s="112">
        <v>156</v>
      </c>
      <c r="X90" s="112">
        <v>166</v>
      </c>
      <c r="Y90" s="112">
        <v>166</v>
      </c>
      <c r="Z90" s="112">
        <v>156</v>
      </c>
    </row>
    <row r="91" spans="1:30" ht="15" customHeight="1" x14ac:dyDescent="0.25">
      <c r="A91" s="49" t="s">
        <v>7</v>
      </c>
      <c r="B91" s="49"/>
      <c r="C91" s="57" t="str">
        <f t="shared" si="3"/>
        <v>$143.2 mil</v>
      </c>
      <c r="D91" s="96">
        <f t="shared" si="4"/>
        <v>8.7585533318672804E-2</v>
      </c>
      <c r="E91" s="97">
        <f t="shared" si="5"/>
        <v>8.7585533318672804E-2</v>
      </c>
      <c r="F91" s="96">
        <f t="shared" si="6"/>
        <v>0.17075085871681894</v>
      </c>
      <c r="G91" s="97">
        <f t="shared" si="7"/>
        <v>0.17075085871681894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1015</v>
      </c>
      <c r="W91" s="112">
        <v>867</v>
      </c>
      <c r="X91" s="112">
        <v>975</v>
      </c>
      <c r="Y91" s="112">
        <v>988</v>
      </c>
      <c r="Z91" s="112">
        <v>975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52</v>
      </c>
      <c r="W93" s="112">
        <v>51</v>
      </c>
      <c r="X93" s="112">
        <v>62</v>
      </c>
      <c r="Y93" s="112">
        <v>72</v>
      </c>
      <c r="Z93" s="112">
        <v>66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119</v>
      </c>
      <c r="W94" s="112">
        <v>110</v>
      </c>
      <c r="X94" s="112">
        <v>125</v>
      </c>
      <c r="Y94" s="112">
        <v>122</v>
      </c>
      <c r="Z94" s="112">
        <v>125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34</v>
      </c>
      <c r="W95" s="112">
        <v>30</v>
      </c>
      <c r="X95" s="112">
        <v>40</v>
      </c>
      <c r="Y95" s="112">
        <v>42</v>
      </c>
      <c r="Z95" s="112">
        <v>39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80</v>
      </c>
      <c r="W96" s="112">
        <v>102</v>
      </c>
      <c r="X96" s="112">
        <v>105</v>
      </c>
      <c r="Y96" s="112">
        <v>97</v>
      </c>
      <c r="Z96" s="112">
        <v>103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153</v>
      </c>
      <c r="W97" s="112">
        <v>144</v>
      </c>
      <c r="X97" s="112">
        <v>143</v>
      </c>
      <c r="Y97" s="112">
        <v>148</v>
      </c>
      <c r="Z97" s="112">
        <v>155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60</v>
      </c>
      <c r="W98" s="112">
        <v>57</v>
      </c>
      <c r="X98" s="112">
        <v>58</v>
      </c>
      <c r="Y98" s="112">
        <v>59</v>
      </c>
      <c r="Z98" s="112">
        <v>56</v>
      </c>
    </row>
    <row r="99" spans="1:32" ht="15" customHeight="1" x14ac:dyDescent="0.25">
      <c r="S99" s="115" t="s">
        <v>197</v>
      </c>
      <c r="T99" s="115"/>
      <c r="U99" s="112"/>
      <c r="V99" s="112">
        <v>25</v>
      </c>
      <c r="W99" s="112">
        <v>24</v>
      </c>
      <c r="X99" s="112">
        <v>32</v>
      </c>
      <c r="Y99" s="112">
        <v>32</v>
      </c>
      <c r="Z99" s="112">
        <v>39</v>
      </c>
    </row>
    <row r="100" spans="1:32" ht="15" customHeight="1" x14ac:dyDescent="0.25">
      <c r="S100" s="115" t="s">
        <v>58</v>
      </c>
      <c r="T100" s="115"/>
      <c r="U100" s="112"/>
      <c r="V100" s="112">
        <v>124</v>
      </c>
      <c r="W100" s="112">
        <v>79</v>
      </c>
      <c r="X100" s="112">
        <v>97</v>
      </c>
      <c r="Y100" s="112">
        <v>107</v>
      </c>
      <c r="Z100" s="112">
        <v>101</v>
      </c>
    </row>
    <row r="101" spans="1:32" x14ac:dyDescent="0.25">
      <c r="A101" s="18"/>
      <c r="S101" s="118" t="s">
        <v>53</v>
      </c>
      <c r="T101" s="118"/>
      <c r="U101" s="112"/>
      <c r="V101" s="112">
        <v>806</v>
      </c>
      <c r="W101" s="112">
        <v>722</v>
      </c>
      <c r="X101" s="112">
        <v>813</v>
      </c>
      <c r="Y101" s="112">
        <v>828</v>
      </c>
      <c r="Z101" s="112">
        <v>831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1815</v>
      </c>
      <c r="W104" s="112">
        <v>1701</v>
      </c>
      <c r="X104" s="112">
        <v>1871</v>
      </c>
      <c r="Y104" s="112">
        <v>1927</v>
      </c>
      <c r="Z104" s="112">
        <v>1992</v>
      </c>
      <c r="AB104" s="109" t="str">
        <f>TEXT(Z104,"###,###")</f>
        <v>1,992</v>
      </c>
      <c r="AD104" s="130">
        <f>Z104/($Z$4)*100</f>
        <v>70.940170940170944</v>
      </c>
      <c r="AF104" s="109"/>
    </row>
    <row r="105" spans="1:32" x14ac:dyDescent="0.25">
      <c r="S105" s="115" t="s">
        <v>17</v>
      </c>
      <c r="T105" s="115"/>
      <c r="U105" s="112"/>
      <c r="V105" s="112">
        <v>522</v>
      </c>
      <c r="W105" s="112">
        <v>554</v>
      </c>
      <c r="X105" s="112">
        <v>562</v>
      </c>
      <c r="Y105" s="112">
        <v>542</v>
      </c>
      <c r="Z105" s="112">
        <v>555</v>
      </c>
      <c r="AB105" s="109" t="str">
        <f>TEXT(Z105,"###,###")</f>
        <v>555</v>
      </c>
      <c r="AD105" s="130">
        <f>Z105/($Z$4)*100</f>
        <v>19.764957264957264</v>
      </c>
      <c r="AF105" s="109"/>
    </row>
    <row r="106" spans="1:32" x14ac:dyDescent="0.25">
      <c r="S106" s="118" t="s">
        <v>53</v>
      </c>
      <c r="T106" s="118"/>
      <c r="U106" s="120"/>
      <c r="V106" s="120">
        <v>2337</v>
      </c>
      <c r="W106" s="120">
        <v>2255</v>
      </c>
      <c r="X106" s="120">
        <v>2433</v>
      </c>
      <c r="Y106" s="120">
        <v>2469</v>
      </c>
      <c r="Z106" s="120">
        <v>2547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411</v>
      </c>
      <c r="W108" s="112">
        <v>254</v>
      </c>
      <c r="X108" s="112">
        <v>345</v>
      </c>
      <c r="Y108" s="112">
        <v>333</v>
      </c>
      <c r="Z108" s="112">
        <v>400</v>
      </c>
      <c r="AB108" s="109" t="str">
        <f>TEXT(Z108,"###,###")</f>
        <v>400</v>
      </c>
      <c r="AD108" s="130">
        <f>Z108/($Z$4)*100</f>
        <v>14.245014245014245</v>
      </c>
      <c r="AF108" s="109"/>
    </row>
    <row r="109" spans="1:32" x14ac:dyDescent="0.25">
      <c r="S109" s="115" t="s">
        <v>20</v>
      </c>
      <c r="T109" s="115"/>
      <c r="U109" s="112"/>
      <c r="V109" s="112">
        <v>335</v>
      </c>
      <c r="W109" s="112">
        <v>303</v>
      </c>
      <c r="X109" s="112">
        <v>408</v>
      </c>
      <c r="Y109" s="112">
        <v>425</v>
      </c>
      <c r="Z109" s="112">
        <v>382</v>
      </c>
      <c r="AB109" s="109" t="str">
        <f>TEXT(Z109,"###,###")</f>
        <v>382</v>
      </c>
      <c r="AD109" s="130">
        <f>Z109/($Z$4)*100</f>
        <v>13.603988603988604</v>
      </c>
      <c r="AF109" s="109"/>
    </row>
    <row r="110" spans="1:32" x14ac:dyDescent="0.25">
      <c r="S110" s="115" t="s">
        <v>21</v>
      </c>
      <c r="T110" s="115"/>
      <c r="U110" s="112"/>
      <c r="V110" s="112">
        <v>655</v>
      </c>
      <c r="W110" s="112">
        <v>736</v>
      </c>
      <c r="X110" s="112">
        <v>556</v>
      </c>
      <c r="Y110" s="112">
        <v>671</v>
      </c>
      <c r="Z110" s="112">
        <v>748</v>
      </c>
      <c r="AB110" s="109" t="str">
        <f>TEXT(Z110,"###,###")</f>
        <v>748</v>
      </c>
      <c r="AD110" s="130">
        <f>Z110/($Z$4)*100</f>
        <v>26.638176638176635</v>
      </c>
      <c r="AF110" s="109"/>
    </row>
    <row r="111" spans="1:32" x14ac:dyDescent="0.25">
      <c r="S111" s="115" t="s">
        <v>22</v>
      </c>
      <c r="T111" s="115"/>
      <c r="U111" s="112"/>
      <c r="V111" s="112">
        <v>951</v>
      </c>
      <c r="W111" s="112">
        <v>921</v>
      </c>
      <c r="X111" s="112">
        <v>1034</v>
      </c>
      <c r="Y111" s="112">
        <v>1040</v>
      </c>
      <c r="Z111" s="112">
        <v>1015</v>
      </c>
      <c r="AB111" s="109" t="str">
        <f>TEXT(Z111,"###,###")</f>
        <v>1,015</v>
      </c>
      <c r="AD111" s="130">
        <f>Z111/($Z$4)*100</f>
        <v>36.146723646723643</v>
      </c>
      <c r="AF111" s="109"/>
    </row>
    <row r="112" spans="1:32" x14ac:dyDescent="0.25">
      <c r="S112" s="118" t="s">
        <v>53</v>
      </c>
      <c r="T112" s="118"/>
      <c r="U112" s="112"/>
      <c r="V112" s="112">
        <v>2667</v>
      </c>
      <c r="W112" s="112">
        <v>2391</v>
      </c>
      <c r="X112" s="112">
        <v>2633</v>
      </c>
      <c r="Y112" s="112">
        <v>2743</v>
      </c>
      <c r="Z112" s="112">
        <v>2805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39.39</v>
      </c>
      <c r="W118" s="131">
        <v>39.03</v>
      </c>
      <c r="X118" s="131">
        <v>39.86</v>
      </c>
      <c r="Y118" s="131">
        <v>40.35</v>
      </c>
      <c r="Z118" s="131">
        <v>40.25</v>
      </c>
      <c r="AB118" s="109" t="str">
        <f>TEXT(Z118,"##.0")</f>
        <v>40.3</v>
      </c>
    </row>
    <row r="120" spans="19:32" x14ac:dyDescent="0.25">
      <c r="S120" s="101" t="s">
        <v>98</v>
      </c>
      <c r="T120" s="112"/>
      <c r="U120" s="112"/>
      <c r="V120" s="112">
        <v>1556</v>
      </c>
      <c r="W120" s="112">
        <v>1407</v>
      </c>
      <c r="X120" s="112">
        <v>1506</v>
      </c>
      <c r="Y120" s="112">
        <v>1540</v>
      </c>
      <c r="Z120" s="112">
        <v>1518</v>
      </c>
      <c r="AB120" s="109" t="str">
        <f>TEXT(Z120,"###,###")</f>
        <v>1,518</v>
      </c>
    </row>
    <row r="121" spans="19:32" x14ac:dyDescent="0.25">
      <c r="S121" s="101" t="s">
        <v>99</v>
      </c>
      <c r="T121" s="112"/>
      <c r="U121" s="112"/>
      <c r="V121" s="112">
        <v>85</v>
      </c>
      <c r="W121" s="112">
        <v>65</v>
      </c>
      <c r="X121" s="112">
        <v>112</v>
      </c>
      <c r="Y121" s="112">
        <v>110</v>
      </c>
      <c r="Z121" s="112">
        <v>98</v>
      </c>
      <c r="AB121" s="109" t="str">
        <f>TEXT(Z121,"###,###")</f>
        <v>98</v>
      </c>
    </row>
    <row r="122" spans="19:32" x14ac:dyDescent="0.25">
      <c r="S122" s="101" t="s">
        <v>100</v>
      </c>
      <c r="T122" s="112"/>
      <c r="U122" s="112"/>
      <c r="V122" s="112">
        <v>180</v>
      </c>
      <c r="W122" s="112">
        <v>122</v>
      </c>
      <c r="X122" s="112">
        <v>172</v>
      </c>
      <c r="Y122" s="112">
        <v>168</v>
      </c>
      <c r="Z122" s="112">
        <v>193</v>
      </c>
      <c r="AB122" s="109" t="str">
        <f>TEXT(Z122,"###,###")</f>
        <v>193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1736</v>
      </c>
      <c r="W124" s="112">
        <v>1529</v>
      </c>
      <c r="X124" s="112">
        <v>1678</v>
      </c>
      <c r="Y124" s="112">
        <v>1708</v>
      </c>
      <c r="Z124" s="112">
        <v>1711</v>
      </c>
      <c r="AB124" s="109" t="str">
        <f>TEXT(Z124,"###,###")</f>
        <v>1,711</v>
      </c>
      <c r="AD124" s="127">
        <f>Z124/$Z$7*100</f>
        <v>94.478188845941474</v>
      </c>
    </row>
    <row r="125" spans="19:32" x14ac:dyDescent="0.25">
      <c r="S125" s="101" t="s">
        <v>102</v>
      </c>
      <c r="T125" s="112"/>
      <c r="U125" s="112"/>
      <c r="V125" s="112">
        <v>265</v>
      </c>
      <c r="W125" s="112">
        <v>187</v>
      </c>
      <c r="X125" s="112">
        <v>284</v>
      </c>
      <c r="Y125" s="112">
        <v>278</v>
      </c>
      <c r="Z125" s="112">
        <v>291</v>
      </c>
      <c r="AB125" s="109" t="str">
        <f>TEXT(Z125,"###,###")</f>
        <v>291</v>
      </c>
      <c r="AD125" s="127">
        <f>Z125/$Z$7*100</f>
        <v>16.068470458310326</v>
      </c>
    </row>
    <row r="127" spans="19:32" x14ac:dyDescent="0.25">
      <c r="S127" s="101" t="s">
        <v>103</v>
      </c>
      <c r="T127" s="112"/>
      <c r="U127" s="112"/>
      <c r="V127" s="112">
        <v>1015</v>
      </c>
      <c r="W127" s="112">
        <v>868</v>
      </c>
      <c r="X127" s="112">
        <v>976</v>
      </c>
      <c r="Y127" s="112">
        <v>985</v>
      </c>
      <c r="Z127" s="112">
        <v>974</v>
      </c>
      <c r="AB127" s="109" t="str">
        <f>TEXT(Z127,"###,###")</f>
        <v>974</v>
      </c>
      <c r="AD127" s="127">
        <f>Z127/$Z$7*100</f>
        <v>53.782440640530091</v>
      </c>
    </row>
    <row r="128" spans="19:32" x14ac:dyDescent="0.25">
      <c r="S128" s="101" t="s">
        <v>104</v>
      </c>
      <c r="T128" s="112"/>
      <c r="U128" s="112"/>
      <c r="V128" s="112">
        <v>807</v>
      </c>
      <c r="W128" s="112">
        <v>724</v>
      </c>
      <c r="X128" s="112">
        <v>814</v>
      </c>
      <c r="Y128" s="112">
        <v>827</v>
      </c>
      <c r="Z128" s="112">
        <v>828</v>
      </c>
      <c r="AB128" s="109" t="str">
        <f>TEXT(Z128,"###,###")</f>
        <v>828</v>
      </c>
      <c r="AD128" s="127">
        <f>Z128/$Z$7*100</f>
        <v>45.720596355604634</v>
      </c>
    </row>
    <row r="130" spans="19:20" x14ac:dyDescent="0.25">
      <c r="S130" s="101" t="s">
        <v>278</v>
      </c>
      <c r="T130" s="127">
        <v>83.821093318608504</v>
      </c>
    </row>
    <row r="131" spans="19:20" x14ac:dyDescent="0.25">
      <c r="S131" s="101" t="s">
        <v>279</v>
      </c>
      <c r="T131" s="127">
        <v>5.4113749309773604</v>
      </c>
    </row>
    <row r="132" spans="19:20" x14ac:dyDescent="0.25">
      <c r="S132" s="101" t="s">
        <v>280</v>
      </c>
      <c r="T132" s="127">
        <v>10.657095527332965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D541E40-92BC-4101-AF1D-CE79922E83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BE0E845-2892-4DC2-B033-9947EED810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4A979B-16FA-4B26-B38E-68D4572342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409FDB3-E468-4008-B283-7AE9AF3A42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16D06-AD45-4FA0-BCB9-7BF25E0B80DC}">
  <sheetPr codeName="Sheet8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125</v>
      </c>
      <c r="T1" s="99"/>
      <c r="U1" s="99"/>
      <c r="V1" s="99"/>
      <c r="W1" s="99"/>
      <c r="X1" s="99"/>
      <c r="Y1" s="100" t="s">
        <v>126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125</v>
      </c>
      <c r="Y3" s="105" t="s">
        <v>126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9.20 Cook,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3842</v>
      </c>
      <c r="W4" s="108">
        <v>3329</v>
      </c>
      <c r="X4" s="108">
        <v>3642</v>
      </c>
      <c r="Y4" s="108">
        <v>3535</v>
      </c>
      <c r="Z4" s="108">
        <v>3854</v>
      </c>
      <c r="AB4" s="109" t="str">
        <f>TEXT(Z4,"###,###")</f>
        <v>3,854</v>
      </c>
      <c r="AD4" s="110">
        <f>Z4/Y4-1</f>
        <v>9.0240452616690225E-2</v>
      </c>
      <c r="AF4" s="110">
        <f>Z4/V4-1</f>
        <v>3.123373243102634E-3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2101</v>
      </c>
      <c r="W5" s="108">
        <v>1750</v>
      </c>
      <c r="X5" s="108">
        <v>1949</v>
      </c>
      <c r="Y5" s="108">
        <v>1879</v>
      </c>
      <c r="Z5" s="108">
        <v>2046</v>
      </c>
      <c r="AB5" s="109" t="str">
        <f>TEXT(Z5,"###,###")</f>
        <v>2,046</v>
      </c>
      <c r="AD5" s="110">
        <f t="shared" ref="AD5:AD9" si="0">Z5/Y5-1</f>
        <v>8.8877062267163298E-2</v>
      </c>
      <c r="AF5" s="110">
        <f t="shared" ref="AF5:AF9" si="1">Z5/V5-1</f>
        <v>-2.6178010471204161E-2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1739</v>
      </c>
      <c r="W6" s="108">
        <v>1584</v>
      </c>
      <c r="X6" s="108">
        <v>1690</v>
      </c>
      <c r="Y6" s="108">
        <v>1656</v>
      </c>
      <c r="Z6" s="108">
        <v>1808</v>
      </c>
      <c r="AB6" s="109" t="str">
        <f>TEXT(Z6,"###,###")</f>
        <v>1,808</v>
      </c>
      <c r="AD6" s="110">
        <f t="shared" si="0"/>
        <v>9.1787439613526534E-2</v>
      </c>
      <c r="AF6" s="110">
        <f t="shared" si="1"/>
        <v>3.9677975848188662E-2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2664</v>
      </c>
      <c r="W7" s="108">
        <v>2261</v>
      </c>
      <c r="X7" s="108">
        <v>2595</v>
      </c>
      <c r="Y7" s="108">
        <v>2478</v>
      </c>
      <c r="Z7" s="108">
        <v>2654</v>
      </c>
      <c r="AB7" s="109" t="str">
        <f>TEXT(Z7,"###,###")</f>
        <v>2,654</v>
      </c>
      <c r="AD7" s="110">
        <f t="shared" si="0"/>
        <v>7.1025020177562626E-2</v>
      </c>
      <c r="AF7" s="110">
        <f t="shared" si="1"/>
        <v>-3.7537537537537524E-3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3,854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2,654</v>
      </c>
      <c r="P8" s="67"/>
      <c r="S8" s="107" t="s">
        <v>83</v>
      </c>
      <c r="T8" s="108"/>
      <c r="U8" s="108"/>
      <c r="V8" s="108">
        <v>36136.04</v>
      </c>
      <c r="W8" s="108">
        <v>35273.21</v>
      </c>
      <c r="X8" s="108">
        <v>36053.89</v>
      </c>
      <c r="Y8" s="108">
        <v>43290.1</v>
      </c>
      <c r="Z8" s="108">
        <v>46612</v>
      </c>
      <c r="AB8" s="109" t="str">
        <f>TEXT(Z8,"$###,###")</f>
        <v>$46,612</v>
      </c>
      <c r="AD8" s="110">
        <f t="shared" si="0"/>
        <v>7.6735789476115812E-2</v>
      </c>
      <c r="AF8" s="110">
        <f t="shared" si="1"/>
        <v>0.28990337624155815</v>
      </c>
    </row>
    <row r="9" spans="1:32" x14ac:dyDescent="0.25">
      <c r="A9" s="30" t="s">
        <v>14</v>
      </c>
      <c r="B9" s="71"/>
      <c r="C9" s="72"/>
      <c r="D9" s="73">
        <f>AD104</f>
        <v>68.188894654904004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55.19969856819894</v>
      </c>
      <c r="P9" s="74" t="s">
        <v>84</v>
      </c>
      <c r="S9" s="107" t="s">
        <v>7</v>
      </c>
      <c r="T9" s="108"/>
      <c r="U9" s="108"/>
      <c r="V9" s="108">
        <v>113993330</v>
      </c>
      <c r="W9" s="108">
        <v>102136600</v>
      </c>
      <c r="X9" s="108">
        <v>120167990</v>
      </c>
      <c r="Y9" s="108">
        <v>122572364</v>
      </c>
      <c r="Z9" s="108">
        <v>137871770</v>
      </c>
      <c r="AB9" s="109" t="str">
        <f>TEXT(Z9/1000000,"$#,###.0")&amp;" mil"</f>
        <v>$137.9 mil</v>
      </c>
      <c r="AD9" s="110">
        <f t="shared" si="0"/>
        <v>0.12481937608709259</v>
      </c>
      <c r="AF9" s="110">
        <f t="shared" si="1"/>
        <v>0.20947225596444996</v>
      </c>
    </row>
    <row r="10" spans="1:32" x14ac:dyDescent="0.25">
      <c r="A10" s="30" t="s">
        <v>17</v>
      </c>
      <c r="B10" s="71"/>
      <c r="C10" s="72"/>
      <c r="D10" s="73">
        <f>AD105</f>
        <v>23.793461338868706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44.423511680482292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83.38357196684251</v>
      </c>
      <c r="P11" s="74" t="s">
        <v>84</v>
      </c>
      <c r="S11" s="107" t="s">
        <v>29</v>
      </c>
      <c r="T11" s="112"/>
      <c r="U11" s="112"/>
      <c r="V11" s="112">
        <v>3412</v>
      </c>
      <c r="W11" s="112">
        <v>2966</v>
      </c>
      <c r="X11" s="112">
        <v>3218</v>
      </c>
      <c r="Y11" s="112">
        <v>3104</v>
      </c>
      <c r="Z11" s="112">
        <v>3414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8.2893745290128109</v>
      </c>
      <c r="P12" s="74" t="s">
        <v>84</v>
      </c>
      <c r="S12" s="107" t="s">
        <v>30</v>
      </c>
      <c r="T12" s="112"/>
      <c r="U12" s="112"/>
      <c r="V12" s="112">
        <v>436</v>
      </c>
      <c r="W12" s="112">
        <v>364</v>
      </c>
      <c r="X12" s="112">
        <v>420</v>
      </c>
      <c r="Y12" s="112">
        <v>431</v>
      </c>
      <c r="Z12" s="112">
        <v>442</v>
      </c>
    </row>
    <row r="13" spans="1:32" ht="15" customHeight="1" x14ac:dyDescent="0.25">
      <c r="A13" s="30" t="s">
        <v>19</v>
      </c>
      <c r="B13" s="72"/>
      <c r="C13" s="72"/>
      <c r="D13" s="73">
        <f>AD108</f>
        <v>15.334717176959003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8.2516955538809356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15.360664244940322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42.1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30.747275557861965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16.886543535620053</v>
      </c>
      <c r="P15" s="74" t="s">
        <v>84</v>
      </c>
      <c r="S15" s="115" t="s">
        <v>60</v>
      </c>
      <c r="T15" s="115"/>
      <c r="U15" s="116"/>
      <c r="V15" s="116">
        <v>509</v>
      </c>
      <c r="W15" s="116">
        <v>317</v>
      </c>
      <c r="X15" s="116">
        <v>472</v>
      </c>
      <c r="Y15" s="112">
        <v>382</v>
      </c>
      <c r="Z15" s="112">
        <v>344</v>
      </c>
      <c r="AB15" s="117">
        <f t="shared" ref="AB15:AB34" si="2">IF(Z15="np",0,Z15/$Z$34)</f>
        <v>8.9234760051880677E-2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30.747275557861965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83.113456464379937</v>
      </c>
      <c r="P16" s="37" t="s">
        <v>84</v>
      </c>
      <c r="S16" s="115" t="s">
        <v>61</v>
      </c>
      <c r="T16" s="115"/>
      <c r="U16" s="116"/>
      <c r="V16" s="116">
        <v>32</v>
      </c>
      <c r="W16" s="116">
        <v>35</v>
      </c>
      <c r="X16" s="116">
        <v>38</v>
      </c>
      <c r="Y16" s="112">
        <v>46</v>
      </c>
      <c r="Z16" s="112">
        <v>41</v>
      </c>
      <c r="AB16" s="117">
        <f t="shared" si="2"/>
        <v>1.0635538261997406E-2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87</v>
      </c>
      <c r="W17" s="116">
        <v>74</v>
      </c>
      <c r="X17" s="116">
        <v>52</v>
      </c>
      <c r="Y17" s="112">
        <v>52</v>
      </c>
      <c r="Z17" s="112">
        <v>49</v>
      </c>
      <c r="AB17" s="117">
        <f t="shared" si="2"/>
        <v>1.2710765239948119E-2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33</v>
      </c>
      <c r="W18" s="116">
        <v>40</v>
      </c>
      <c r="X18" s="116">
        <v>44</v>
      </c>
      <c r="Y18" s="112">
        <v>60</v>
      </c>
      <c r="Z18" s="112">
        <v>55</v>
      </c>
      <c r="AB18" s="117">
        <f t="shared" si="2"/>
        <v>1.4267185473411154E-2</v>
      </c>
    </row>
    <row r="19" spans="1:28" x14ac:dyDescent="0.25">
      <c r="A19" s="63" t="str">
        <f>$S$1&amp;" ("&amp;$V$2&amp;" to "&amp;$Z$2&amp;")"</f>
        <v>Cook (2017-18 to 2021-22)</v>
      </c>
      <c r="B19" s="63"/>
      <c r="C19" s="63"/>
      <c r="D19" s="63"/>
      <c r="E19" s="63"/>
      <c r="F19" s="63"/>
      <c r="G19" s="63" t="str">
        <f>$S$1&amp;" ("&amp;$V$2&amp;" to "&amp;$Z$2&amp;")"</f>
        <v>Cook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284</v>
      </c>
      <c r="W19" s="116">
        <v>216</v>
      </c>
      <c r="X19" s="116">
        <v>223</v>
      </c>
      <c r="Y19" s="112">
        <v>235</v>
      </c>
      <c r="Z19" s="112">
        <v>277</v>
      </c>
      <c r="AB19" s="117">
        <f t="shared" si="2"/>
        <v>7.1854734111543445E-2</v>
      </c>
    </row>
    <row r="20" spans="1:28" x14ac:dyDescent="0.25">
      <c r="S20" s="115" t="s">
        <v>65</v>
      </c>
      <c r="T20" s="115"/>
      <c r="U20" s="116"/>
      <c r="V20" s="116">
        <v>64</v>
      </c>
      <c r="W20" s="116">
        <v>70</v>
      </c>
      <c r="X20" s="116">
        <v>74</v>
      </c>
      <c r="Y20" s="112">
        <v>63</v>
      </c>
      <c r="Z20" s="112">
        <v>69</v>
      </c>
      <c r="AB20" s="117">
        <f t="shared" si="2"/>
        <v>1.7898832684824902E-2</v>
      </c>
    </row>
    <row r="21" spans="1:28" x14ac:dyDescent="0.25">
      <c r="S21" s="115" t="s">
        <v>66</v>
      </c>
      <c r="T21" s="115"/>
      <c r="U21" s="116"/>
      <c r="V21" s="116">
        <v>234</v>
      </c>
      <c r="W21" s="116">
        <v>163</v>
      </c>
      <c r="X21" s="116">
        <v>167</v>
      </c>
      <c r="Y21" s="112">
        <v>199</v>
      </c>
      <c r="Z21" s="112">
        <v>219</v>
      </c>
      <c r="AB21" s="117">
        <f t="shared" si="2"/>
        <v>5.6809338521400778E-2</v>
      </c>
    </row>
    <row r="22" spans="1:28" x14ac:dyDescent="0.25">
      <c r="S22" s="115" t="s">
        <v>67</v>
      </c>
      <c r="T22" s="115"/>
      <c r="U22" s="116"/>
      <c r="V22" s="116">
        <v>285</v>
      </c>
      <c r="W22" s="116">
        <v>272</v>
      </c>
      <c r="X22" s="116">
        <v>234</v>
      </c>
      <c r="Y22" s="112">
        <v>261</v>
      </c>
      <c r="Z22" s="112">
        <v>281</v>
      </c>
      <c r="AB22" s="117">
        <f t="shared" si="2"/>
        <v>7.2892347600518811E-2</v>
      </c>
    </row>
    <row r="23" spans="1:28" x14ac:dyDescent="0.25">
      <c r="S23" s="115" t="s">
        <v>68</v>
      </c>
      <c r="T23" s="115"/>
      <c r="U23" s="116"/>
      <c r="V23" s="116">
        <v>99</v>
      </c>
      <c r="W23" s="116">
        <v>76</v>
      </c>
      <c r="X23" s="116">
        <v>83</v>
      </c>
      <c r="Y23" s="112">
        <v>80</v>
      </c>
      <c r="Z23" s="112">
        <v>92</v>
      </c>
      <c r="AB23" s="117">
        <f t="shared" si="2"/>
        <v>2.3865110246433202E-2</v>
      </c>
    </row>
    <row r="24" spans="1:28" x14ac:dyDescent="0.25">
      <c r="S24" s="115" t="s">
        <v>69</v>
      </c>
      <c r="T24" s="115"/>
      <c r="U24" s="116"/>
      <c r="V24" s="116">
        <v>5</v>
      </c>
      <c r="W24" s="116">
        <v>3</v>
      </c>
      <c r="X24" s="116">
        <v>4</v>
      </c>
      <c r="Y24" s="112">
        <v>2</v>
      </c>
      <c r="Z24" s="112">
        <v>12</v>
      </c>
      <c r="AB24" s="117">
        <f t="shared" si="2"/>
        <v>3.1128404669260703E-3</v>
      </c>
    </row>
    <row r="25" spans="1:28" x14ac:dyDescent="0.25">
      <c r="S25" s="115" t="s">
        <v>70</v>
      </c>
      <c r="T25" s="115"/>
      <c r="U25" s="116"/>
      <c r="V25" s="116">
        <v>43</v>
      </c>
      <c r="W25" s="116">
        <v>52</v>
      </c>
      <c r="X25" s="116">
        <v>44</v>
      </c>
      <c r="Y25" s="112">
        <v>50</v>
      </c>
      <c r="Z25" s="112">
        <v>49</v>
      </c>
      <c r="AB25" s="117">
        <f t="shared" si="2"/>
        <v>1.2710765239948119E-2</v>
      </c>
    </row>
    <row r="26" spans="1:28" x14ac:dyDescent="0.25">
      <c r="S26" s="115" t="s">
        <v>71</v>
      </c>
      <c r="T26" s="115"/>
      <c r="U26" s="116"/>
      <c r="V26" s="116">
        <v>129</v>
      </c>
      <c r="W26" s="116">
        <v>97</v>
      </c>
      <c r="X26" s="116">
        <v>100</v>
      </c>
      <c r="Y26" s="112">
        <v>110</v>
      </c>
      <c r="Z26" s="112">
        <v>78</v>
      </c>
      <c r="AB26" s="117">
        <f t="shared" si="2"/>
        <v>2.0233463035019456E-2</v>
      </c>
    </row>
    <row r="27" spans="1:28" x14ac:dyDescent="0.25">
      <c r="S27" s="115" t="s">
        <v>72</v>
      </c>
      <c r="T27" s="115"/>
      <c r="U27" s="116"/>
      <c r="V27" s="116">
        <v>163</v>
      </c>
      <c r="W27" s="116">
        <v>144</v>
      </c>
      <c r="X27" s="116">
        <v>183</v>
      </c>
      <c r="Y27" s="112">
        <v>177</v>
      </c>
      <c r="Z27" s="112">
        <v>244</v>
      </c>
      <c r="AB27" s="117">
        <f t="shared" si="2"/>
        <v>6.3294422827496755E-2</v>
      </c>
    </row>
    <row r="28" spans="1:28" x14ac:dyDescent="0.25">
      <c r="S28" s="115" t="s">
        <v>73</v>
      </c>
      <c r="T28" s="115"/>
      <c r="U28" s="116"/>
      <c r="V28" s="116">
        <v>363</v>
      </c>
      <c r="W28" s="116">
        <v>345</v>
      </c>
      <c r="X28" s="116">
        <v>463</v>
      </c>
      <c r="Y28" s="112">
        <v>358</v>
      </c>
      <c r="Z28" s="112">
        <v>533</v>
      </c>
      <c r="AB28" s="117">
        <f t="shared" si="2"/>
        <v>0.13826199740596629</v>
      </c>
    </row>
    <row r="29" spans="1:28" x14ac:dyDescent="0.25">
      <c r="S29" s="115" t="s">
        <v>74</v>
      </c>
      <c r="T29" s="115"/>
      <c r="U29" s="116"/>
      <c r="V29" s="116">
        <v>313</v>
      </c>
      <c r="W29" s="116">
        <v>335</v>
      </c>
      <c r="X29" s="116">
        <v>331</v>
      </c>
      <c r="Y29" s="112">
        <v>330</v>
      </c>
      <c r="Z29" s="112">
        <v>354</v>
      </c>
      <c r="AB29" s="117">
        <f t="shared" si="2"/>
        <v>9.1828793774319073E-2</v>
      </c>
    </row>
    <row r="30" spans="1:28" x14ac:dyDescent="0.25">
      <c r="S30" s="115" t="s">
        <v>75</v>
      </c>
      <c r="T30" s="115"/>
      <c r="U30" s="116"/>
      <c r="V30" s="116">
        <v>275</v>
      </c>
      <c r="W30" s="116">
        <v>252</v>
      </c>
      <c r="X30" s="116">
        <v>233</v>
      </c>
      <c r="Y30" s="112">
        <v>212</v>
      </c>
      <c r="Z30" s="112">
        <v>257</v>
      </c>
      <c r="AB30" s="117">
        <f t="shared" si="2"/>
        <v>6.6666666666666666E-2</v>
      </c>
    </row>
    <row r="31" spans="1:28" x14ac:dyDescent="0.25">
      <c r="S31" s="115" t="s">
        <v>76</v>
      </c>
      <c r="T31" s="115"/>
      <c r="U31" s="116"/>
      <c r="V31" s="116">
        <v>381</v>
      </c>
      <c r="W31" s="116">
        <v>393</v>
      </c>
      <c r="X31" s="116">
        <v>421</v>
      </c>
      <c r="Y31" s="112">
        <v>450</v>
      </c>
      <c r="Z31" s="112">
        <v>439</v>
      </c>
      <c r="AB31" s="117">
        <f t="shared" si="2"/>
        <v>0.11387808041504539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93</v>
      </c>
      <c r="W32" s="116">
        <v>98</v>
      </c>
      <c r="X32" s="116">
        <v>114</v>
      </c>
      <c r="Y32" s="112">
        <v>120</v>
      </c>
      <c r="Z32" s="112">
        <v>100</v>
      </c>
      <c r="AB32" s="117">
        <f t="shared" si="2"/>
        <v>2.5940337224383919E-2</v>
      </c>
    </row>
    <row r="33" spans="19:32" x14ac:dyDescent="0.25">
      <c r="S33" s="115" t="s">
        <v>78</v>
      </c>
      <c r="T33" s="115"/>
      <c r="U33" s="116"/>
      <c r="V33" s="116">
        <v>197</v>
      </c>
      <c r="W33" s="116">
        <v>164</v>
      </c>
      <c r="X33" s="116">
        <v>159</v>
      </c>
      <c r="Y33" s="112">
        <v>181</v>
      </c>
      <c r="Z33" s="112">
        <v>181</v>
      </c>
      <c r="AB33" s="117">
        <f t="shared" si="2"/>
        <v>4.6952010376134889E-2</v>
      </c>
    </row>
    <row r="34" spans="19:32" x14ac:dyDescent="0.25">
      <c r="S34" s="118" t="s">
        <v>53</v>
      </c>
      <c r="T34" s="118"/>
      <c r="U34" s="119"/>
      <c r="V34" s="119">
        <v>3844</v>
      </c>
      <c r="W34" s="119">
        <v>3331</v>
      </c>
      <c r="X34" s="119">
        <v>3643</v>
      </c>
      <c r="Y34" s="120">
        <v>3535</v>
      </c>
      <c r="Z34" s="120">
        <v>3855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2238</v>
      </c>
      <c r="W37" s="112">
        <v>1814</v>
      </c>
      <c r="X37" s="112">
        <v>2096</v>
      </c>
      <c r="Y37" s="112">
        <v>2041</v>
      </c>
      <c r="Z37" s="112">
        <v>2205</v>
      </c>
      <c r="AB37" s="132">
        <f>Z37/Z40*100</f>
        <v>83.113456464379937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431</v>
      </c>
      <c r="W38" s="112">
        <v>443</v>
      </c>
      <c r="X38" s="112">
        <v>499</v>
      </c>
      <c r="Y38" s="112">
        <v>441</v>
      </c>
      <c r="Z38" s="112">
        <v>448</v>
      </c>
      <c r="AB38" s="132">
        <f>Z38/Z40*100</f>
        <v>16.886543535620053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2669</v>
      </c>
      <c r="W40" s="112">
        <v>2257</v>
      </c>
      <c r="X40" s="112">
        <v>2595</v>
      </c>
      <c r="Y40" s="112">
        <v>2482</v>
      </c>
      <c r="Z40" s="112">
        <v>2653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5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27</v>
      </c>
      <c r="W45" s="112">
        <v>22</v>
      </c>
      <c r="X45" s="112">
        <v>29</v>
      </c>
      <c r="Y45" s="112">
        <v>38</v>
      </c>
      <c r="Z45" s="112">
        <v>52</v>
      </c>
    </row>
    <row r="46" spans="19:32" x14ac:dyDescent="0.25">
      <c r="S46" s="115" t="s">
        <v>38</v>
      </c>
      <c r="T46" s="115"/>
      <c r="U46" s="112"/>
      <c r="V46" s="112">
        <v>109</v>
      </c>
      <c r="W46" s="112">
        <v>87</v>
      </c>
      <c r="X46" s="112">
        <v>76</v>
      </c>
      <c r="Y46" s="112">
        <v>75</v>
      </c>
      <c r="Z46" s="112">
        <v>51</v>
      </c>
    </row>
    <row r="47" spans="19:32" x14ac:dyDescent="0.25">
      <c r="S47" s="115" t="s">
        <v>39</v>
      </c>
      <c r="T47" s="115"/>
      <c r="U47" s="112"/>
      <c r="V47" s="112">
        <v>220</v>
      </c>
      <c r="W47" s="112">
        <v>158</v>
      </c>
      <c r="X47" s="112">
        <v>176</v>
      </c>
      <c r="Y47" s="112">
        <v>146</v>
      </c>
      <c r="Z47" s="112">
        <v>169</v>
      </c>
    </row>
    <row r="48" spans="19:32" x14ac:dyDescent="0.25">
      <c r="S48" s="115" t="s">
        <v>40</v>
      </c>
      <c r="T48" s="115"/>
      <c r="U48" s="112"/>
      <c r="V48" s="112">
        <v>318</v>
      </c>
      <c r="W48" s="112">
        <v>249</v>
      </c>
      <c r="X48" s="112">
        <v>298</v>
      </c>
      <c r="Y48" s="112">
        <v>233</v>
      </c>
      <c r="Z48" s="112">
        <v>235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233</v>
      </c>
      <c r="W49" s="112">
        <v>181</v>
      </c>
      <c r="X49" s="112">
        <v>235</v>
      </c>
      <c r="Y49" s="112">
        <v>213</v>
      </c>
      <c r="Z49" s="112">
        <v>257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Cook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214</v>
      </c>
      <c r="W50" s="112">
        <v>173</v>
      </c>
      <c r="X50" s="112">
        <v>183</v>
      </c>
      <c r="Y50" s="112">
        <v>170</v>
      </c>
      <c r="Z50" s="112">
        <v>229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173</v>
      </c>
      <c r="W51" s="112">
        <v>167</v>
      </c>
      <c r="X51" s="112">
        <v>200</v>
      </c>
      <c r="Y51" s="112">
        <v>192</v>
      </c>
      <c r="Z51" s="112">
        <v>202</v>
      </c>
    </row>
    <row r="52" spans="1:26" ht="15" customHeight="1" x14ac:dyDescent="0.25">
      <c r="S52" s="115" t="s">
        <v>44</v>
      </c>
      <c r="T52" s="115"/>
      <c r="U52" s="112"/>
      <c r="V52" s="112">
        <v>213</v>
      </c>
      <c r="W52" s="112">
        <v>176</v>
      </c>
      <c r="X52" s="112">
        <v>166</v>
      </c>
      <c r="Y52" s="112">
        <v>188</v>
      </c>
      <c r="Z52" s="112">
        <v>181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177</v>
      </c>
      <c r="W53" s="112">
        <v>163</v>
      </c>
      <c r="X53" s="112">
        <v>179</v>
      </c>
      <c r="Y53" s="112">
        <v>187</v>
      </c>
      <c r="Z53" s="112">
        <v>212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147</v>
      </c>
      <c r="W54" s="112">
        <v>134</v>
      </c>
      <c r="X54" s="112">
        <v>156</v>
      </c>
      <c r="Y54" s="112">
        <v>169</v>
      </c>
      <c r="Z54" s="112">
        <v>184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130</v>
      </c>
      <c r="W55" s="112">
        <v>116</v>
      </c>
      <c r="X55" s="112">
        <v>125</v>
      </c>
      <c r="Y55" s="112">
        <v>129</v>
      </c>
      <c r="Z55" s="112">
        <v>121</v>
      </c>
    </row>
    <row r="56" spans="1:26" ht="15" customHeight="1" x14ac:dyDescent="0.25">
      <c r="S56" s="115" t="s">
        <v>48</v>
      </c>
      <c r="T56" s="115"/>
      <c r="U56" s="112"/>
      <c r="V56" s="112">
        <v>100</v>
      </c>
      <c r="W56" s="112">
        <v>85</v>
      </c>
      <c r="X56" s="112">
        <v>74</v>
      </c>
      <c r="Y56" s="112">
        <v>78</v>
      </c>
      <c r="Z56" s="112">
        <v>88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25</v>
      </c>
      <c r="W57" s="112">
        <v>24</v>
      </c>
      <c r="X57" s="112">
        <v>37</v>
      </c>
      <c r="Y57" s="112">
        <v>38</v>
      </c>
      <c r="Z57" s="112">
        <v>39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11</v>
      </c>
      <c r="W58" s="112">
        <v>9</v>
      </c>
      <c r="X58" s="112">
        <v>16</v>
      </c>
      <c r="Y58" s="112">
        <v>16</v>
      </c>
      <c r="Z58" s="112">
        <v>18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</v>
      </c>
      <c r="W59" s="112">
        <v>0</v>
      </c>
      <c r="X59" s="112">
        <v>0</v>
      </c>
      <c r="Y59" s="112">
        <v>1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1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2098</v>
      </c>
      <c r="W61" s="112">
        <v>1744</v>
      </c>
      <c r="X61" s="112">
        <v>1954</v>
      </c>
      <c r="Y61" s="112">
        <v>1879</v>
      </c>
      <c r="Z61" s="112">
        <v>2045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5</v>
      </c>
      <c r="X63" s="112">
        <v>0</v>
      </c>
      <c r="Y63" s="112">
        <v>4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47</v>
      </c>
      <c r="W64" s="112">
        <v>38</v>
      </c>
      <c r="X64" s="112">
        <v>40</v>
      </c>
      <c r="Y64" s="112">
        <v>52</v>
      </c>
      <c r="Z64" s="112">
        <v>51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Cook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92</v>
      </c>
      <c r="W65" s="112">
        <v>73</v>
      </c>
      <c r="X65" s="112">
        <v>72</v>
      </c>
      <c r="Y65" s="112">
        <v>87</v>
      </c>
      <c r="Z65" s="112">
        <v>74</v>
      </c>
    </row>
    <row r="66" spans="1:26" x14ac:dyDescent="0.25">
      <c r="S66" s="115" t="s">
        <v>39</v>
      </c>
      <c r="T66" s="115"/>
      <c r="U66" s="112"/>
      <c r="V66" s="112">
        <v>137</v>
      </c>
      <c r="W66" s="112">
        <v>122</v>
      </c>
      <c r="X66" s="112">
        <v>128</v>
      </c>
      <c r="Y66" s="112">
        <v>110</v>
      </c>
      <c r="Z66" s="112">
        <v>129</v>
      </c>
    </row>
    <row r="67" spans="1:26" x14ac:dyDescent="0.25">
      <c r="S67" s="115" t="s">
        <v>40</v>
      </c>
      <c r="T67" s="115"/>
      <c r="U67" s="112"/>
      <c r="V67" s="112">
        <v>262</v>
      </c>
      <c r="W67" s="112">
        <v>211</v>
      </c>
      <c r="X67" s="112">
        <v>251</v>
      </c>
      <c r="Y67" s="112">
        <v>182</v>
      </c>
      <c r="Z67" s="112">
        <v>205</v>
      </c>
    </row>
    <row r="68" spans="1:26" x14ac:dyDescent="0.25">
      <c r="S68" s="115" t="s">
        <v>41</v>
      </c>
      <c r="T68" s="115"/>
      <c r="U68" s="112"/>
      <c r="V68" s="112">
        <v>194</v>
      </c>
      <c r="W68" s="112">
        <v>155</v>
      </c>
      <c r="X68" s="112">
        <v>184</v>
      </c>
      <c r="Y68" s="112">
        <v>174</v>
      </c>
      <c r="Z68" s="112">
        <v>223</v>
      </c>
    </row>
    <row r="69" spans="1:26" x14ac:dyDescent="0.25">
      <c r="S69" s="115" t="s">
        <v>42</v>
      </c>
      <c r="T69" s="115"/>
      <c r="U69" s="112"/>
      <c r="V69" s="112">
        <v>140</v>
      </c>
      <c r="W69" s="112">
        <v>138</v>
      </c>
      <c r="X69" s="112">
        <v>173</v>
      </c>
      <c r="Y69" s="112">
        <v>185</v>
      </c>
      <c r="Z69" s="112">
        <v>188</v>
      </c>
    </row>
    <row r="70" spans="1:26" x14ac:dyDescent="0.25">
      <c r="S70" s="115" t="s">
        <v>43</v>
      </c>
      <c r="T70" s="115"/>
      <c r="U70" s="112"/>
      <c r="V70" s="112">
        <v>179</v>
      </c>
      <c r="W70" s="112">
        <v>170</v>
      </c>
      <c r="X70" s="112">
        <v>147</v>
      </c>
      <c r="Y70" s="112">
        <v>136</v>
      </c>
      <c r="Z70" s="112">
        <v>148</v>
      </c>
    </row>
    <row r="71" spans="1:26" x14ac:dyDescent="0.25">
      <c r="S71" s="115" t="s">
        <v>44</v>
      </c>
      <c r="T71" s="115"/>
      <c r="U71" s="112"/>
      <c r="V71" s="112">
        <v>149</v>
      </c>
      <c r="W71" s="112">
        <v>141</v>
      </c>
      <c r="X71" s="112">
        <v>181</v>
      </c>
      <c r="Y71" s="112">
        <v>201</v>
      </c>
      <c r="Z71" s="112">
        <v>208</v>
      </c>
    </row>
    <row r="72" spans="1:26" x14ac:dyDescent="0.25">
      <c r="S72" s="115" t="s">
        <v>45</v>
      </c>
      <c r="T72" s="115"/>
      <c r="U72" s="112"/>
      <c r="V72" s="112">
        <v>160</v>
      </c>
      <c r="W72" s="112">
        <v>158</v>
      </c>
      <c r="X72" s="112">
        <v>139</v>
      </c>
      <c r="Y72" s="112">
        <v>149</v>
      </c>
      <c r="Z72" s="112">
        <v>154</v>
      </c>
    </row>
    <row r="73" spans="1:26" x14ac:dyDescent="0.25">
      <c r="S73" s="115" t="s">
        <v>46</v>
      </c>
      <c r="T73" s="115"/>
      <c r="U73" s="112"/>
      <c r="V73" s="112">
        <v>193</v>
      </c>
      <c r="W73" s="112">
        <v>174</v>
      </c>
      <c r="X73" s="112">
        <v>151</v>
      </c>
      <c r="Y73" s="112">
        <v>142</v>
      </c>
      <c r="Z73" s="112">
        <v>149</v>
      </c>
    </row>
    <row r="74" spans="1:26" x14ac:dyDescent="0.25">
      <c r="S74" s="115" t="s">
        <v>47</v>
      </c>
      <c r="T74" s="115"/>
      <c r="U74" s="112"/>
      <c r="V74" s="112">
        <v>110</v>
      </c>
      <c r="W74" s="112">
        <v>124</v>
      </c>
      <c r="X74" s="112">
        <v>135</v>
      </c>
      <c r="Y74" s="112">
        <v>153</v>
      </c>
      <c r="Z74" s="112">
        <v>169</v>
      </c>
    </row>
    <row r="75" spans="1:26" x14ac:dyDescent="0.25">
      <c r="S75" s="115" t="s">
        <v>48</v>
      </c>
      <c r="T75" s="115"/>
      <c r="U75" s="112"/>
      <c r="V75" s="112">
        <v>50</v>
      </c>
      <c r="W75" s="112">
        <v>46</v>
      </c>
      <c r="X75" s="112">
        <v>46</v>
      </c>
      <c r="Y75" s="112">
        <v>52</v>
      </c>
      <c r="Z75" s="112">
        <v>61</v>
      </c>
    </row>
    <row r="76" spans="1:26" x14ac:dyDescent="0.25">
      <c r="S76" s="115" t="s">
        <v>49</v>
      </c>
      <c r="T76" s="115"/>
      <c r="U76" s="112"/>
      <c r="V76" s="112">
        <v>17</v>
      </c>
      <c r="W76" s="112">
        <v>21</v>
      </c>
      <c r="X76" s="112">
        <v>29</v>
      </c>
      <c r="Y76" s="112">
        <v>21</v>
      </c>
      <c r="Z76" s="112">
        <v>33</v>
      </c>
    </row>
    <row r="77" spans="1:26" x14ac:dyDescent="0.25">
      <c r="S77" s="115" t="s">
        <v>50</v>
      </c>
      <c r="T77" s="115"/>
      <c r="U77" s="112"/>
      <c r="V77" s="112">
        <v>3</v>
      </c>
      <c r="W77" s="112">
        <v>0</v>
      </c>
      <c r="X77" s="112">
        <v>3</v>
      </c>
      <c r="Y77" s="112">
        <v>7</v>
      </c>
      <c r="Z77" s="112">
        <v>6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1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1744</v>
      </c>
      <c r="W80" s="112">
        <v>1581</v>
      </c>
      <c r="X80" s="112">
        <v>1690</v>
      </c>
      <c r="Y80" s="112">
        <v>1656</v>
      </c>
      <c r="Z80" s="112">
        <v>1808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Cook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119</v>
      </c>
      <c r="W83" s="112">
        <v>99</v>
      </c>
      <c r="X83" s="112">
        <v>114</v>
      </c>
      <c r="Y83" s="112">
        <v>115</v>
      </c>
      <c r="Z83" s="112">
        <v>126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149</v>
      </c>
      <c r="W84" s="112">
        <v>136</v>
      </c>
      <c r="X84" s="112">
        <v>143</v>
      </c>
      <c r="Y84" s="112">
        <v>152</v>
      </c>
      <c r="Z84" s="112">
        <v>158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157</v>
      </c>
      <c r="W85" s="112">
        <v>158</v>
      </c>
      <c r="X85" s="112">
        <v>175</v>
      </c>
      <c r="Y85" s="112">
        <v>171</v>
      </c>
      <c r="Z85" s="112">
        <v>181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3,854</v>
      </c>
      <c r="D86" s="96">
        <f t="shared" ref="D86:D91" si="4">AD4</f>
        <v>9.0240452616690225E-2</v>
      </c>
      <c r="E86" s="97">
        <f t="shared" ref="E86:E91" si="5">AD4</f>
        <v>9.0240452616690225E-2</v>
      </c>
      <c r="F86" s="96">
        <f t="shared" ref="F86:F91" si="6">AF4</f>
        <v>3.123373243102634E-3</v>
      </c>
      <c r="G86" s="97">
        <f t="shared" ref="G86:G91" si="7">AF4</f>
        <v>3.123373243102634E-3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72</v>
      </c>
      <c r="W86" s="112">
        <v>63</v>
      </c>
      <c r="X86" s="112">
        <v>63</v>
      </c>
      <c r="Y86" s="112">
        <v>67</v>
      </c>
      <c r="Z86" s="112">
        <v>68</v>
      </c>
    </row>
    <row r="87" spans="1:30" ht="15" customHeight="1" x14ac:dyDescent="0.25">
      <c r="A87" s="98" t="s">
        <v>4</v>
      </c>
      <c r="B87" s="49"/>
      <c r="C87" s="57" t="str">
        <f t="shared" si="3"/>
        <v>2,046</v>
      </c>
      <c r="D87" s="96">
        <f t="shared" si="4"/>
        <v>8.8877062267163298E-2</v>
      </c>
      <c r="E87" s="97">
        <f t="shared" si="5"/>
        <v>8.8877062267163298E-2</v>
      </c>
      <c r="F87" s="96">
        <f t="shared" si="6"/>
        <v>-2.6178010471204161E-2</v>
      </c>
      <c r="G87" s="97">
        <f t="shared" si="7"/>
        <v>-2.6178010471204161E-2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31</v>
      </c>
      <c r="W87" s="112">
        <v>24</v>
      </c>
      <c r="X87" s="112">
        <v>29</v>
      </c>
      <c r="Y87" s="112">
        <v>24</v>
      </c>
      <c r="Z87" s="112">
        <v>28</v>
      </c>
    </row>
    <row r="88" spans="1:30" ht="15" customHeight="1" x14ac:dyDescent="0.25">
      <c r="A88" s="98" t="s">
        <v>5</v>
      </c>
      <c r="B88" s="49"/>
      <c r="C88" s="57" t="str">
        <f t="shared" si="3"/>
        <v>1,808</v>
      </c>
      <c r="D88" s="96">
        <f t="shared" si="4"/>
        <v>9.1787439613526534E-2</v>
      </c>
      <c r="E88" s="97">
        <f t="shared" si="5"/>
        <v>9.1787439613526534E-2</v>
      </c>
      <c r="F88" s="96">
        <f t="shared" si="6"/>
        <v>3.9677975848188662E-2</v>
      </c>
      <c r="G88" s="97">
        <f t="shared" si="7"/>
        <v>3.9677975848188662E-2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51</v>
      </c>
      <c r="W88" s="112">
        <v>44</v>
      </c>
      <c r="X88" s="112">
        <v>43</v>
      </c>
      <c r="Y88" s="112">
        <v>36</v>
      </c>
      <c r="Z88" s="112">
        <v>33</v>
      </c>
    </row>
    <row r="89" spans="1:30" ht="15" customHeight="1" x14ac:dyDescent="0.25">
      <c r="A89" s="49" t="s">
        <v>6</v>
      </c>
      <c r="B89" s="49"/>
      <c r="C89" s="57" t="str">
        <f t="shared" si="3"/>
        <v>2,654</v>
      </c>
      <c r="D89" s="96">
        <f t="shared" si="4"/>
        <v>7.1025020177562626E-2</v>
      </c>
      <c r="E89" s="97">
        <f t="shared" si="5"/>
        <v>7.1025020177562626E-2</v>
      </c>
      <c r="F89" s="96">
        <f t="shared" si="6"/>
        <v>-3.7537537537537524E-3</v>
      </c>
      <c r="G89" s="97">
        <f t="shared" si="7"/>
        <v>-3.7537537537537524E-3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128</v>
      </c>
      <c r="W89" s="112">
        <v>105</v>
      </c>
      <c r="X89" s="112">
        <v>109</v>
      </c>
      <c r="Y89" s="112">
        <v>116</v>
      </c>
      <c r="Z89" s="112">
        <v>124</v>
      </c>
    </row>
    <row r="90" spans="1:30" ht="15" customHeight="1" x14ac:dyDescent="0.25">
      <c r="A90" s="49" t="s">
        <v>96</v>
      </c>
      <c r="B90" s="49"/>
      <c r="C90" s="57" t="str">
        <f t="shared" si="3"/>
        <v>$46,612</v>
      </c>
      <c r="D90" s="96">
        <f t="shared" si="4"/>
        <v>7.6735789476115812E-2</v>
      </c>
      <c r="E90" s="97">
        <f t="shared" si="5"/>
        <v>7.6735789476115812E-2</v>
      </c>
      <c r="F90" s="96">
        <f t="shared" si="6"/>
        <v>0.28990337624155815</v>
      </c>
      <c r="G90" s="97">
        <f t="shared" si="7"/>
        <v>0.28990337624155815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216</v>
      </c>
      <c r="W90" s="112">
        <v>172</v>
      </c>
      <c r="X90" s="112">
        <v>205</v>
      </c>
      <c r="Y90" s="112">
        <v>180</v>
      </c>
      <c r="Z90" s="112">
        <v>245</v>
      </c>
    </row>
    <row r="91" spans="1:30" ht="15" customHeight="1" x14ac:dyDescent="0.25">
      <c r="A91" s="49" t="s">
        <v>7</v>
      </c>
      <c r="B91" s="49"/>
      <c r="C91" s="57" t="str">
        <f t="shared" si="3"/>
        <v>$137.9 mil</v>
      </c>
      <c r="D91" s="96">
        <f t="shared" si="4"/>
        <v>0.12481937608709259</v>
      </c>
      <c r="E91" s="97">
        <f t="shared" si="5"/>
        <v>0.12481937608709259</v>
      </c>
      <c r="F91" s="96">
        <f t="shared" si="6"/>
        <v>0.20947225596444996</v>
      </c>
      <c r="G91" s="97">
        <f t="shared" si="7"/>
        <v>0.20947225596444996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1495</v>
      </c>
      <c r="W91" s="112">
        <v>1204</v>
      </c>
      <c r="X91" s="112">
        <v>1438</v>
      </c>
      <c r="Y91" s="112">
        <v>1360</v>
      </c>
      <c r="Z91" s="112">
        <v>1469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67</v>
      </c>
      <c r="W93" s="112">
        <v>83</v>
      </c>
      <c r="X93" s="112">
        <v>87</v>
      </c>
      <c r="Y93" s="112">
        <v>96</v>
      </c>
      <c r="Z93" s="112">
        <v>96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209</v>
      </c>
      <c r="W94" s="112">
        <v>204</v>
      </c>
      <c r="X94" s="112">
        <v>215</v>
      </c>
      <c r="Y94" s="112">
        <v>216</v>
      </c>
      <c r="Z94" s="112">
        <v>231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39</v>
      </c>
      <c r="W95" s="112">
        <v>42</v>
      </c>
      <c r="X95" s="112">
        <v>38</v>
      </c>
      <c r="Y95" s="112">
        <v>43</v>
      </c>
      <c r="Z95" s="112">
        <v>43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168</v>
      </c>
      <c r="W96" s="112">
        <v>157</v>
      </c>
      <c r="X96" s="112">
        <v>155</v>
      </c>
      <c r="Y96" s="112">
        <v>173</v>
      </c>
      <c r="Z96" s="112">
        <v>172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159</v>
      </c>
      <c r="W97" s="112">
        <v>145</v>
      </c>
      <c r="X97" s="112">
        <v>161</v>
      </c>
      <c r="Y97" s="112">
        <v>149</v>
      </c>
      <c r="Z97" s="112">
        <v>163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71</v>
      </c>
      <c r="W98" s="112">
        <v>71</v>
      </c>
      <c r="X98" s="112">
        <v>70</v>
      </c>
      <c r="Y98" s="112">
        <v>69</v>
      </c>
      <c r="Z98" s="112">
        <v>66</v>
      </c>
    </row>
    <row r="99" spans="1:32" ht="15" customHeight="1" x14ac:dyDescent="0.25">
      <c r="S99" s="115" t="s">
        <v>197</v>
      </c>
      <c r="T99" s="115"/>
      <c r="U99" s="112"/>
      <c r="V99" s="112">
        <v>12</v>
      </c>
      <c r="W99" s="112">
        <v>5</v>
      </c>
      <c r="X99" s="112">
        <v>14</v>
      </c>
      <c r="Y99" s="112">
        <v>9</v>
      </c>
      <c r="Z99" s="112">
        <v>14</v>
      </c>
    </row>
    <row r="100" spans="1:32" ht="15" customHeight="1" x14ac:dyDescent="0.25">
      <c r="S100" s="115" t="s">
        <v>58</v>
      </c>
      <c r="T100" s="115"/>
      <c r="U100" s="112"/>
      <c r="V100" s="112">
        <v>138</v>
      </c>
      <c r="W100" s="112">
        <v>134</v>
      </c>
      <c r="X100" s="112">
        <v>128</v>
      </c>
      <c r="Y100" s="112">
        <v>122</v>
      </c>
      <c r="Z100" s="112">
        <v>129</v>
      </c>
    </row>
    <row r="101" spans="1:32" x14ac:dyDescent="0.25">
      <c r="A101" s="18"/>
      <c r="S101" s="118" t="s">
        <v>53</v>
      </c>
      <c r="T101" s="118"/>
      <c r="U101" s="112"/>
      <c r="V101" s="112">
        <v>1172</v>
      </c>
      <c r="W101" s="112">
        <v>1058</v>
      </c>
      <c r="X101" s="112">
        <v>1164</v>
      </c>
      <c r="Y101" s="112">
        <v>1121</v>
      </c>
      <c r="Z101" s="112">
        <v>1180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2444</v>
      </c>
      <c r="W104" s="112">
        <v>2400</v>
      </c>
      <c r="X104" s="112">
        <v>2495</v>
      </c>
      <c r="Y104" s="112">
        <v>2397</v>
      </c>
      <c r="Z104" s="112">
        <v>2628</v>
      </c>
      <c r="AB104" s="109" t="str">
        <f>TEXT(Z104,"###,###")</f>
        <v>2,628</v>
      </c>
      <c r="AD104" s="130">
        <f>Z104/($Z$4)*100</f>
        <v>68.188894654904004</v>
      </c>
      <c r="AF104" s="109"/>
    </row>
    <row r="105" spans="1:32" x14ac:dyDescent="0.25">
      <c r="S105" s="115" t="s">
        <v>17</v>
      </c>
      <c r="T105" s="115"/>
      <c r="U105" s="112"/>
      <c r="V105" s="112">
        <v>846</v>
      </c>
      <c r="W105" s="112">
        <v>851</v>
      </c>
      <c r="X105" s="112">
        <v>842</v>
      </c>
      <c r="Y105" s="112">
        <v>850</v>
      </c>
      <c r="Z105" s="112">
        <v>917</v>
      </c>
      <c r="AB105" s="109" t="str">
        <f>TEXT(Z105,"###,###")</f>
        <v>917</v>
      </c>
      <c r="AD105" s="130">
        <f>Z105/($Z$4)*100</f>
        <v>23.793461338868706</v>
      </c>
      <c r="AF105" s="109"/>
    </row>
    <row r="106" spans="1:32" x14ac:dyDescent="0.25">
      <c r="S106" s="118" t="s">
        <v>53</v>
      </c>
      <c r="T106" s="118"/>
      <c r="U106" s="120"/>
      <c r="V106" s="120">
        <v>3290</v>
      </c>
      <c r="W106" s="120">
        <v>3251</v>
      </c>
      <c r="X106" s="120">
        <v>3337</v>
      </c>
      <c r="Y106" s="120">
        <v>3247</v>
      </c>
      <c r="Z106" s="120">
        <v>3545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662</v>
      </c>
      <c r="W108" s="112">
        <v>505</v>
      </c>
      <c r="X108" s="112">
        <v>485</v>
      </c>
      <c r="Y108" s="112">
        <v>542</v>
      </c>
      <c r="Z108" s="112">
        <v>591</v>
      </c>
      <c r="AB108" s="109" t="str">
        <f>TEXT(Z108,"###,###")</f>
        <v>591</v>
      </c>
      <c r="AD108" s="130">
        <f>Z108/($Z$4)*100</f>
        <v>15.334717176959003</v>
      </c>
      <c r="AF108" s="109"/>
    </row>
    <row r="109" spans="1:32" x14ac:dyDescent="0.25">
      <c r="S109" s="115" t="s">
        <v>20</v>
      </c>
      <c r="T109" s="115"/>
      <c r="U109" s="112"/>
      <c r="V109" s="112">
        <v>653</v>
      </c>
      <c r="W109" s="112">
        <v>569</v>
      </c>
      <c r="X109" s="112">
        <v>577</v>
      </c>
      <c r="Y109" s="112">
        <v>592</v>
      </c>
      <c r="Z109" s="112">
        <v>592</v>
      </c>
      <c r="AB109" s="109" t="str">
        <f>TEXT(Z109,"###,###")</f>
        <v>592</v>
      </c>
      <c r="AD109" s="130">
        <f>Z109/($Z$4)*100</f>
        <v>15.360664244940322</v>
      </c>
      <c r="AF109" s="109"/>
    </row>
    <row r="110" spans="1:32" x14ac:dyDescent="0.25">
      <c r="S110" s="115" t="s">
        <v>21</v>
      </c>
      <c r="T110" s="115"/>
      <c r="U110" s="112"/>
      <c r="V110" s="112">
        <v>1124</v>
      </c>
      <c r="W110" s="112">
        <v>956</v>
      </c>
      <c r="X110" s="112">
        <v>1236</v>
      </c>
      <c r="Y110" s="112">
        <v>1061</v>
      </c>
      <c r="Z110" s="112">
        <v>1185</v>
      </c>
      <c r="AB110" s="109" t="str">
        <f>TEXT(Z110,"###,###")</f>
        <v>1,185</v>
      </c>
      <c r="AD110" s="130">
        <f>Z110/($Z$4)*100</f>
        <v>30.747275557861965</v>
      </c>
      <c r="AF110" s="109"/>
    </row>
    <row r="111" spans="1:32" x14ac:dyDescent="0.25">
      <c r="S111" s="115" t="s">
        <v>22</v>
      </c>
      <c r="T111" s="115"/>
      <c r="U111" s="112"/>
      <c r="V111" s="112">
        <v>1045</v>
      </c>
      <c r="W111" s="112">
        <v>1024</v>
      </c>
      <c r="X111" s="112">
        <v>1025</v>
      </c>
      <c r="Y111" s="112">
        <v>1052</v>
      </c>
      <c r="Z111" s="112">
        <v>1185</v>
      </c>
      <c r="AB111" s="109" t="str">
        <f>TEXT(Z111,"###,###")</f>
        <v>1,185</v>
      </c>
      <c r="AD111" s="130">
        <f>Z111/($Z$4)*100</f>
        <v>30.747275557861965</v>
      </c>
      <c r="AF111" s="109"/>
    </row>
    <row r="112" spans="1:32" x14ac:dyDescent="0.25">
      <c r="S112" s="118" t="s">
        <v>53</v>
      </c>
      <c r="T112" s="118"/>
      <c r="U112" s="112"/>
      <c r="V112" s="112">
        <v>3839</v>
      </c>
      <c r="W112" s="112">
        <v>3332</v>
      </c>
      <c r="X112" s="112">
        <v>3641</v>
      </c>
      <c r="Y112" s="112">
        <v>3535</v>
      </c>
      <c r="Z112" s="112">
        <v>3856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40.74</v>
      </c>
      <c r="W118" s="131">
        <v>41.52</v>
      </c>
      <c r="X118" s="131">
        <v>41.4</v>
      </c>
      <c r="Y118" s="131">
        <v>42.28</v>
      </c>
      <c r="Z118" s="131">
        <v>42.09</v>
      </c>
      <c r="AB118" s="109" t="str">
        <f>TEXT(Z118,"##.0")</f>
        <v>42.1</v>
      </c>
    </row>
    <row r="120" spans="19:32" x14ac:dyDescent="0.25">
      <c r="S120" s="101" t="s">
        <v>98</v>
      </c>
      <c r="T120" s="112"/>
      <c r="U120" s="112"/>
      <c r="V120" s="112">
        <v>2232</v>
      </c>
      <c r="W120" s="112">
        <v>1898</v>
      </c>
      <c r="X120" s="112">
        <v>2174</v>
      </c>
      <c r="Y120" s="112">
        <v>2049</v>
      </c>
      <c r="Z120" s="112">
        <v>2213</v>
      </c>
      <c r="AB120" s="109" t="str">
        <f>TEXT(Z120,"###,###")</f>
        <v>2,213</v>
      </c>
    </row>
    <row r="121" spans="19:32" x14ac:dyDescent="0.25">
      <c r="S121" s="101" t="s">
        <v>99</v>
      </c>
      <c r="T121" s="112"/>
      <c r="U121" s="112"/>
      <c r="V121" s="112">
        <v>232</v>
      </c>
      <c r="W121" s="112">
        <v>199</v>
      </c>
      <c r="X121" s="112">
        <v>243</v>
      </c>
      <c r="Y121" s="112">
        <v>247</v>
      </c>
      <c r="Z121" s="112">
        <v>220</v>
      </c>
      <c r="AB121" s="109" t="str">
        <f>TEXT(Z121,"###,###")</f>
        <v>220</v>
      </c>
    </row>
    <row r="122" spans="19:32" x14ac:dyDescent="0.25">
      <c r="S122" s="101" t="s">
        <v>100</v>
      </c>
      <c r="T122" s="112"/>
      <c r="U122" s="112"/>
      <c r="V122" s="112">
        <v>200</v>
      </c>
      <c r="W122" s="112">
        <v>164</v>
      </c>
      <c r="X122" s="112">
        <v>184</v>
      </c>
      <c r="Y122" s="112">
        <v>187</v>
      </c>
      <c r="Z122" s="112">
        <v>219</v>
      </c>
      <c r="AB122" s="109" t="str">
        <f>TEXT(Z122,"###,###")</f>
        <v>219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2432</v>
      </c>
      <c r="W124" s="112">
        <v>2062</v>
      </c>
      <c r="X124" s="112">
        <v>2358</v>
      </c>
      <c r="Y124" s="112">
        <v>2236</v>
      </c>
      <c r="Z124" s="112">
        <v>2432</v>
      </c>
      <c r="AB124" s="109" t="str">
        <f>TEXT(Z124,"###,###")</f>
        <v>2,432</v>
      </c>
      <c r="AD124" s="127">
        <f>Z124/$Z$7*100</f>
        <v>91.635267520723446</v>
      </c>
    </row>
    <row r="125" spans="19:32" x14ac:dyDescent="0.25">
      <c r="S125" s="101" t="s">
        <v>102</v>
      </c>
      <c r="T125" s="112"/>
      <c r="U125" s="112"/>
      <c r="V125" s="112">
        <v>432</v>
      </c>
      <c r="W125" s="112">
        <v>363</v>
      </c>
      <c r="X125" s="112">
        <v>427</v>
      </c>
      <c r="Y125" s="112">
        <v>434</v>
      </c>
      <c r="Z125" s="112">
        <v>439</v>
      </c>
      <c r="AB125" s="109" t="str">
        <f>TEXT(Z125,"###,###")</f>
        <v>439</v>
      </c>
      <c r="AD125" s="127">
        <f>Z125/$Z$7*100</f>
        <v>16.541070082893743</v>
      </c>
    </row>
    <row r="127" spans="19:32" x14ac:dyDescent="0.25">
      <c r="S127" s="101" t="s">
        <v>103</v>
      </c>
      <c r="T127" s="112"/>
      <c r="U127" s="112"/>
      <c r="V127" s="112">
        <v>1500</v>
      </c>
      <c r="W127" s="112">
        <v>1201</v>
      </c>
      <c r="X127" s="112">
        <v>1434</v>
      </c>
      <c r="Y127" s="112">
        <v>1358</v>
      </c>
      <c r="Z127" s="112">
        <v>1465</v>
      </c>
      <c r="AB127" s="109" t="str">
        <f>TEXT(Z127,"###,###")</f>
        <v>1,465</v>
      </c>
      <c r="AD127" s="127">
        <f>Z127/$Z$7*100</f>
        <v>55.19969856819894</v>
      </c>
    </row>
    <row r="128" spans="19:32" x14ac:dyDescent="0.25">
      <c r="S128" s="101" t="s">
        <v>104</v>
      </c>
      <c r="T128" s="112"/>
      <c r="U128" s="112"/>
      <c r="V128" s="112">
        <v>1169</v>
      </c>
      <c r="W128" s="112">
        <v>1061</v>
      </c>
      <c r="X128" s="112">
        <v>1158</v>
      </c>
      <c r="Y128" s="112">
        <v>1125</v>
      </c>
      <c r="Z128" s="112">
        <v>1179</v>
      </c>
      <c r="AB128" s="109" t="str">
        <f>TEXT(Z128,"###,###")</f>
        <v>1,179</v>
      </c>
      <c r="AD128" s="127">
        <f>Z128/$Z$7*100</f>
        <v>44.423511680482292</v>
      </c>
    </row>
    <row r="130" spans="19:20" x14ac:dyDescent="0.25">
      <c r="S130" s="101" t="s">
        <v>278</v>
      </c>
      <c r="T130" s="127">
        <v>83.38357196684251</v>
      </c>
    </row>
    <row r="131" spans="19:20" x14ac:dyDescent="0.25">
      <c r="S131" s="101" t="s">
        <v>279</v>
      </c>
      <c r="T131" s="127">
        <v>8.2893745290128109</v>
      </c>
    </row>
    <row r="132" spans="19:20" x14ac:dyDescent="0.25">
      <c r="S132" s="101" t="s">
        <v>280</v>
      </c>
      <c r="T132" s="127">
        <v>8.2516955538809356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83E8DEF-157B-4B2F-95BE-89AF08CB02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40CD8A4-D069-42E8-8205-785C197BB2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75D1BBF-6AB4-400D-9330-284BADB1E8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750B22-FEC0-4B6C-95DF-24FD33DC07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A9E39-A6E5-4D7D-94E8-2E885B4DDCE7}">
  <sheetPr codeName="Sheet8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127</v>
      </c>
      <c r="T1" s="99"/>
      <c r="U1" s="99"/>
      <c r="V1" s="99"/>
      <c r="W1" s="99"/>
      <c r="X1" s="99"/>
      <c r="Y1" s="100" t="s">
        <v>220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127</v>
      </c>
      <c r="Y3" s="105" t="s">
        <v>220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9.21 Croydon,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211</v>
      </c>
      <c r="W4" s="108">
        <v>211</v>
      </c>
      <c r="X4" s="108">
        <v>235</v>
      </c>
      <c r="Y4" s="108">
        <v>251</v>
      </c>
      <c r="Z4" s="108">
        <v>265</v>
      </c>
      <c r="AB4" s="109" t="str">
        <f>TEXT(Z4,"###,###")</f>
        <v>265</v>
      </c>
      <c r="AD4" s="110">
        <f>Z4/Y4-1</f>
        <v>5.5776892430278835E-2</v>
      </c>
      <c r="AF4" s="110">
        <f>Z4/V4-1</f>
        <v>0.25592417061611372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114</v>
      </c>
      <c r="W5" s="108">
        <v>125</v>
      </c>
      <c r="X5" s="108">
        <v>131</v>
      </c>
      <c r="Y5" s="108">
        <v>146</v>
      </c>
      <c r="Z5" s="108">
        <v>145</v>
      </c>
      <c r="AB5" s="109" t="str">
        <f>TEXT(Z5,"###,###")</f>
        <v>145</v>
      </c>
      <c r="AD5" s="110">
        <f t="shared" ref="AD5:AD9" si="0">Z5/Y5-1</f>
        <v>-6.8493150684931781E-3</v>
      </c>
      <c r="AF5" s="110">
        <f t="shared" ref="AF5:AF9" si="1">Z5/V5-1</f>
        <v>0.27192982456140347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106</v>
      </c>
      <c r="W6" s="108">
        <v>88</v>
      </c>
      <c r="X6" s="108">
        <v>112</v>
      </c>
      <c r="Y6" s="108">
        <v>104</v>
      </c>
      <c r="Z6" s="108">
        <v>123</v>
      </c>
      <c r="AB6" s="109" t="str">
        <f>TEXT(Z6,"###,###")</f>
        <v>123</v>
      </c>
      <c r="AD6" s="110">
        <f t="shared" si="0"/>
        <v>0.18269230769230771</v>
      </c>
      <c r="AF6" s="110">
        <f t="shared" si="1"/>
        <v>0.16037735849056611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138</v>
      </c>
      <c r="W7" s="108">
        <v>124</v>
      </c>
      <c r="X7" s="108">
        <v>155</v>
      </c>
      <c r="Y7" s="108">
        <v>151</v>
      </c>
      <c r="Z7" s="108">
        <v>157</v>
      </c>
      <c r="AB7" s="109" t="str">
        <f>TEXT(Z7,"###,###")</f>
        <v>157</v>
      </c>
      <c r="AD7" s="110">
        <f t="shared" si="0"/>
        <v>3.9735099337748325E-2</v>
      </c>
      <c r="AF7" s="110">
        <f t="shared" si="1"/>
        <v>0.1376811594202898</v>
      </c>
    </row>
    <row r="8" spans="1:32" ht="17.25" customHeight="1" x14ac:dyDescent="0.25">
      <c r="A8" s="64" t="s">
        <v>12</v>
      </c>
      <c r="B8" s="65"/>
      <c r="C8" s="29"/>
      <c r="D8" s="66" t="str">
        <f>AB4</f>
        <v>265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157</v>
      </c>
      <c r="P8" s="67"/>
      <c r="S8" s="107" t="s">
        <v>83</v>
      </c>
      <c r="T8" s="108"/>
      <c r="U8" s="108"/>
      <c r="V8" s="108">
        <v>40246.9</v>
      </c>
      <c r="W8" s="108">
        <v>32774.5</v>
      </c>
      <c r="X8" s="108">
        <v>38622.050000000003</v>
      </c>
      <c r="Y8" s="108">
        <v>44849</v>
      </c>
      <c r="Z8" s="108">
        <v>38502.11</v>
      </c>
      <c r="AB8" s="109" t="str">
        <f>TEXT(Z8,"$###,###")</f>
        <v>$38,502</v>
      </c>
      <c r="AD8" s="110">
        <f t="shared" si="0"/>
        <v>-0.14151686771165461</v>
      </c>
      <c r="AF8" s="110">
        <f t="shared" si="1"/>
        <v>-4.3352158799808249E-2</v>
      </c>
    </row>
    <row r="9" spans="1:32" x14ac:dyDescent="0.25">
      <c r="A9" s="30" t="s">
        <v>14</v>
      </c>
      <c r="B9" s="71"/>
      <c r="C9" s="72"/>
      <c r="D9" s="73">
        <f>AD104</f>
        <v>52.830188679245282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54.140127388535028</v>
      </c>
      <c r="P9" s="74" t="s">
        <v>84</v>
      </c>
      <c r="S9" s="107" t="s">
        <v>7</v>
      </c>
      <c r="T9" s="108"/>
      <c r="U9" s="108"/>
      <c r="V9" s="108">
        <v>6005299</v>
      </c>
      <c r="W9" s="108">
        <v>5116397</v>
      </c>
      <c r="X9" s="108">
        <v>7291808</v>
      </c>
      <c r="Y9" s="108">
        <v>7568177</v>
      </c>
      <c r="Z9" s="108">
        <v>9096793</v>
      </c>
      <c r="AB9" s="109" t="str">
        <f>TEXT(Z9/1000000,"$#,###.0")&amp;" mil"</f>
        <v>$9.1 mil</v>
      </c>
      <c r="AD9" s="110">
        <f t="shared" si="0"/>
        <v>0.20197941987878987</v>
      </c>
      <c r="AF9" s="110">
        <f t="shared" si="1"/>
        <v>0.51479435078919478</v>
      </c>
    </row>
    <row r="10" spans="1:32" x14ac:dyDescent="0.25">
      <c r="A10" s="30" t="s">
        <v>17</v>
      </c>
      <c r="B10" s="71"/>
      <c r="C10" s="72"/>
      <c r="D10" s="73">
        <f>AD105</f>
        <v>34.339622641509429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47.770700636942678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77.70700636942675</v>
      </c>
      <c r="P11" s="74" t="s">
        <v>84</v>
      </c>
      <c r="S11" s="107" t="s">
        <v>29</v>
      </c>
      <c r="T11" s="112"/>
      <c r="U11" s="112"/>
      <c r="V11" s="112">
        <v>172</v>
      </c>
      <c r="W11" s="112">
        <v>179</v>
      </c>
      <c r="X11" s="112">
        <v>199</v>
      </c>
      <c r="Y11" s="112">
        <v>205</v>
      </c>
      <c r="Z11" s="112">
        <v>230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7.6433121019108281</v>
      </c>
      <c r="P12" s="74" t="s">
        <v>84</v>
      </c>
      <c r="S12" s="107" t="s">
        <v>30</v>
      </c>
      <c r="T12" s="112"/>
      <c r="U12" s="112"/>
      <c r="V12" s="112">
        <v>41</v>
      </c>
      <c r="W12" s="112">
        <v>33</v>
      </c>
      <c r="X12" s="112">
        <v>41</v>
      </c>
      <c r="Y12" s="112">
        <v>46</v>
      </c>
      <c r="Z12" s="112">
        <v>35</v>
      </c>
    </row>
    <row r="13" spans="1:32" ht="15" customHeight="1" x14ac:dyDescent="0.25">
      <c r="A13" s="30" t="s">
        <v>19</v>
      </c>
      <c r="B13" s="72"/>
      <c r="C13" s="72"/>
      <c r="D13" s="73">
        <f>AD108</f>
        <v>15.849056603773585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18.471337579617835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18.490566037735849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41.4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41.132075471698116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21.019108280254777</v>
      </c>
      <c r="P15" s="74" t="s">
        <v>84</v>
      </c>
      <c r="S15" s="115" t="s">
        <v>60</v>
      </c>
      <c r="T15" s="115"/>
      <c r="U15" s="116"/>
      <c r="V15" s="116">
        <v>26</v>
      </c>
      <c r="W15" s="116">
        <v>29</v>
      </c>
      <c r="X15" s="116">
        <v>51</v>
      </c>
      <c r="Y15" s="112">
        <v>50</v>
      </c>
      <c r="Z15" s="112">
        <v>49</v>
      </c>
      <c r="AB15" s="117">
        <f t="shared" ref="AB15:AB34" si="2">IF(Z15="np",0,Z15/$Z$34)</f>
        <v>0.18352059925093633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12.452830188679245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78.98089171974523</v>
      </c>
      <c r="P16" s="37" t="s">
        <v>84</v>
      </c>
      <c r="S16" s="115" t="s">
        <v>61</v>
      </c>
      <c r="T16" s="115"/>
      <c r="U16" s="116"/>
      <c r="V16" s="116">
        <v>0</v>
      </c>
      <c r="W16" s="116">
        <v>7</v>
      </c>
      <c r="X16" s="116">
        <v>0</v>
      </c>
      <c r="Y16" s="112">
        <v>2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</v>
      </c>
      <c r="W17" s="116">
        <v>0</v>
      </c>
      <c r="X17" s="116">
        <v>0</v>
      </c>
      <c r="Y17" s="112">
        <v>3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Croydon (2017-18 to 2021-22)</v>
      </c>
      <c r="B19" s="63"/>
      <c r="C19" s="63"/>
      <c r="D19" s="63"/>
      <c r="E19" s="63"/>
      <c r="F19" s="63"/>
      <c r="G19" s="63" t="str">
        <f>$S$1&amp;" ("&amp;$V$2&amp;" to "&amp;$Z$2&amp;")"</f>
        <v>Croydon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32</v>
      </c>
      <c r="W19" s="116">
        <v>25</v>
      </c>
      <c r="X19" s="116">
        <v>21</v>
      </c>
      <c r="Y19" s="112">
        <v>36</v>
      </c>
      <c r="Z19" s="112">
        <v>26</v>
      </c>
      <c r="AB19" s="117">
        <f t="shared" si="2"/>
        <v>9.7378277153558054E-2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66</v>
      </c>
      <c r="T21" s="115"/>
      <c r="U21" s="116"/>
      <c r="V21" s="116">
        <v>8</v>
      </c>
      <c r="W21" s="116">
        <v>0</v>
      </c>
      <c r="X21" s="116">
        <v>6</v>
      </c>
      <c r="Y21" s="112">
        <v>6</v>
      </c>
      <c r="Z21" s="112">
        <v>6</v>
      </c>
      <c r="AB21" s="117">
        <f t="shared" si="2"/>
        <v>2.247191011235955E-2</v>
      </c>
    </row>
    <row r="22" spans="1:28" x14ac:dyDescent="0.25">
      <c r="S22" s="115" t="s">
        <v>67</v>
      </c>
      <c r="T22" s="115"/>
      <c r="U22" s="116"/>
      <c r="V22" s="116">
        <v>10</v>
      </c>
      <c r="W22" s="116">
        <v>11</v>
      </c>
      <c r="X22" s="116">
        <v>18</v>
      </c>
      <c r="Y22" s="112">
        <v>19</v>
      </c>
      <c r="Z22" s="112">
        <v>19</v>
      </c>
      <c r="AB22" s="117">
        <f t="shared" si="2"/>
        <v>7.116104868913857E-2</v>
      </c>
    </row>
    <row r="23" spans="1:28" x14ac:dyDescent="0.25">
      <c r="S23" s="115" t="s">
        <v>68</v>
      </c>
      <c r="T23" s="115"/>
      <c r="U23" s="116"/>
      <c r="V23" s="116">
        <v>12</v>
      </c>
      <c r="W23" s="116">
        <v>7</v>
      </c>
      <c r="X23" s="116">
        <v>4</v>
      </c>
      <c r="Y23" s="112">
        <v>4</v>
      </c>
      <c r="Z23" s="112">
        <v>0</v>
      </c>
      <c r="AB23" s="117">
        <f t="shared" si="2"/>
        <v>0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0</v>
      </c>
      <c r="W25" s="116">
        <v>3</v>
      </c>
      <c r="X25" s="116">
        <v>8</v>
      </c>
      <c r="Y25" s="112">
        <v>5</v>
      </c>
      <c r="Z25" s="112">
        <v>7</v>
      </c>
      <c r="AB25" s="117">
        <f t="shared" si="2"/>
        <v>2.6217228464419477E-2</v>
      </c>
    </row>
    <row r="26" spans="1:28" x14ac:dyDescent="0.25">
      <c r="S26" s="115" t="s">
        <v>71</v>
      </c>
      <c r="T26" s="115"/>
      <c r="U26" s="116"/>
      <c r="V26" s="116">
        <v>7</v>
      </c>
      <c r="W26" s="116">
        <v>4</v>
      </c>
      <c r="X26" s="116">
        <v>6</v>
      </c>
      <c r="Y26" s="112">
        <v>4</v>
      </c>
      <c r="Z26" s="112">
        <v>5</v>
      </c>
      <c r="AB26" s="117">
        <f t="shared" si="2"/>
        <v>1.8726591760299626E-2</v>
      </c>
    </row>
    <row r="27" spans="1:28" x14ac:dyDescent="0.25">
      <c r="S27" s="115" t="s">
        <v>72</v>
      </c>
      <c r="T27" s="115"/>
      <c r="U27" s="116"/>
      <c r="V27" s="116">
        <v>7</v>
      </c>
      <c r="W27" s="116">
        <v>17</v>
      </c>
      <c r="X27" s="116">
        <v>4</v>
      </c>
      <c r="Y27" s="112">
        <v>9</v>
      </c>
      <c r="Z27" s="112">
        <v>16</v>
      </c>
      <c r="AB27" s="117">
        <f t="shared" si="2"/>
        <v>5.9925093632958802E-2</v>
      </c>
    </row>
    <row r="28" spans="1:28" x14ac:dyDescent="0.25">
      <c r="S28" s="115" t="s">
        <v>73</v>
      </c>
      <c r="T28" s="115"/>
      <c r="U28" s="116"/>
      <c r="V28" s="116">
        <v>12</v>
      </c>
      <c r="W28" s="116">
        <v>9</v>
      </c>
      <c r="X28" s="116">
        <v>14</v>
      </c>
      <c r="Y28" s="112">
        <v>8</v>
      </c>
      <c r="Z28" s="112">
        <v>10</v>
      </c>
      <c r="AB28" s="117">
        <f t="shared" si="2"/>
        <v>3.7453183520599252E-2</v>
      </c>
    </row>
    <row r="29" spans="1:28" x14ac:dyDescent="0.25">
      <c r="S29" s="115" t="s">
        <v>74</v>
      </c>
      <c r="T29" s="115"/>
      <c r="U29" s="116"/>
      <c r="V29" s="116">
        <v>56</v>
      </c>
      <c r="W29" s="116">
        <v>54</v>
      </c>
      <c r="X29" s="116">
        <v>59</v>
      </c>
      <c r="Y29" s="112">
        <v>55</v>
      </c>
      <c r="Z29" s="112">
        <v>62</v>
      </c>
      <c r="AB29" s="117">
        <f t="shared" si="2"/>
        <v>0.23220973782771537</v>
      </c>
    </row>
    <row r="30" spans="1:28" x14ac:dyDescent="0.25">
      <c r="S30" s="115" t="s">
        <v>75</v>
      </c>
      <c r="T30" s="115"/>
      <c r="U30" s="116"/>
      <c r="V30" s="116">
        <v>16</v>
      </c>
      <c r="W30" s="116">
        <v>13</v>
      </c>
      <c r="X30" s="116">
        <v>12</v>
      </c>
      <c r="Y30" s="112">
        <v>10</v>
      </c>
      <c r="Z30" s="112">
        <v>16</v>
      </c>
      <c r="AB30" s="117">
        <f t="shared" si="2"/>
        <v>5.9925093632958802E-2</v>
      </c>
    </row>
    <row r="31" spans="1:28" x14ac:dyDescent="0.25">
      <c r="S31" s="115" t="s">
        <v>76</v>
      </c>
      <c r="T31" s="115"/>
      <c r="U31" s="116"/>
      <c r="V31" s="116">
        <v>6</v>
      </c>
      <c r="W31" s="116">
        <v>8</v>
      </c>
      <c r="X31" s="116">
        <v>10</v>
      </c>
      <c r="Y31" s="112">
        <v>8</v>
      </c>
      <c r="Z31" s="112">
        <v>10</v>
      </c>
      <c r="AB31" s="117">
        <f t="shared" si="2"/>
        <v>3.7453183520599252E-2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0</v>
      </c>
      <c r="W32" s="116">
        <v>0</v>
      </c>
      <c r="X32" s="116">
        <v>0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78</v>
      </c>
      <c r="T33" s="115"/>
      <c r="U33" s="116"/>
      <c r="V33" s="116">
        <v>0</v>
      </c>
      <c r="W33" s="116">
        <v>5</v>
      </c>
      <c r="X33" s="116">
        <v>16</v>
      </c>
      <c r="Y33" s="112">
        <v>13</v>
      </c>
      <c r="Z33" s="112">
        <v>16</v>
      </c>
      <c r="AB33" s="117">
        <f t="shared" si="2"/>
        <v>5.9925093632958802E-2</v>
      </c>
    </row>
    <row r="34" spans="19:32" x14ac:dyDescent="0.25">
      <c r="S34" s="118" t="s">
        <v>53</v>
      </c>
      <c r="T34" s="118"/>
      <c r="U34" s="119"/>
      <c r="V34" s="119">
        <v>212</v>
      </c>
      <c r="W34" s="119">
        <v>214</v>
      </c>
      <c r="X34" s="119">
        <v>240</v>
      </c>
      <c r="Y34" s="120">
        <v>251</v>
      </c>
      <c r="Z34" s="120">
        <v>267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116</v>
      </c>
      <c r="W37" s="112">
        <v>96</v>
      </c>
      <c r="X37" s="112">
        <v>123</v>
      </c>
      <c r="Y37" s="112">
        <v>107</v>
      </c>
      <c r="Z37" s="112">
        <v>124</v>
      </c>
      <c r="AB37" s="132">
        <f>Z37/Z40*100</f>
        <v>78.98089171974523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21</v>
      </c>
      <c r="W38" s="112">
        <v>34</v>
      </c>
      <c r="X38" s="112">
        <v>31</v>
      </c>
      <c r="Y38" s="112">
        <v>41</v>
      </c>
      <c r="Z38" s="112">
        <v>33</v>
      </c>
      <c r="AB38" s="132">
        <f>Z38/Z40*100</f>
        <v>21.019108280254777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137</v>
      </c>
      <c r="W40" s="112">
        <v>130</v>
      </c>
      <c r="X40" s="112">
        <v>154</v>
      </c>
      <c r="Y40" s="112">
        <v>148</v>
      </c>
      <c r="Z40" s="112">
        <v>157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6</v>
      </c>
      <c r="X45" s="112">
        <v>9</v>
      </c>
      <c r="Y45" s="112">
        <v>1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0</v>
      </c>
      <c r="W46" s="112">
        <v>5</v>
      </c>
      <c r="X46" s="112">
        <v>3</v>
      </c>
      <c r="Y46" s="112">
        <v>6</v>
      </c>
      <c r="Z46" s="112">
        <v>13</v>
      </c>
    </row>
    <row r="47" spans="19:32" x14ac:dyDescent="0.25">
      <c r="S47" s="115" t="s">
        <v>39</v>
      </c>
      <c r="T47" s="115"/>
      <c r="U47" s="112"/>
      <c r="V47" s="112">
        <v>19</v>
      </c>
      <c r="W47" s="112">
        <v>10</v>
      </c>
      <c r="X47" s="112">
        <v>15</v>
      </c>
      <c r="Y47" s="112">
        <v>4</v>
      </c>
      <c r="Z47" s="112">
        <v>4</v>
      </c>
    </row>
    <row r="48" spans="19:32" x14ac:dyDescent="0.25">
      <c r="S48" s="115" t="s">
        <v>40</v>
      </c>
      <c r="T48" s="115"/>
      <c r="U48" s="112"/>
      <c r="V48" s="112">
        <v>9</v>
      </c>
      <c r="W48" s="112">
        <v>23</v>
      </c>
      <c r="X48" s="112">
        <v>12</v>
      </c>
      <c r="Y48" s="112">
        <v>29</v>
      </c>
      <c r="Z48" s="112">
        <v>17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</v>
      </c>
      <c r="W49" s="112">
        <v>11</v>
      </c>
      <c r="X49" s="112">
        <v>9</v>
      </c>
      <c r="Y49" s="112">
        <v>14</v>
      </c>
      <c r="Z49" s="112">
        <v>22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Croydon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</v>
      </c>
      <c r="W50" s="112">
        <v>8</v>
      </c>
      <c r="X50" s="112">
        <v>7</v>
      </c>
      <c r="Y50" s="112">
        <v>15</v>
      </c>
      <c r="Z50" s="112">
        <v>12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</v>
      </c>
      <c r="W51" s="112">
        <v>9</v>
      </c>
      <c r="X51" s="112">
        <v>6</v>
      </c>
      <c r="Y51" s="112">
        <v>9</v>
      </c>
      <c r="Z51" s="112">
        <v>11</v>
      </c>
    </row>
    <row r="52" spans="1:26" ht="15" customHeight="1" x14ac:dyDescent="0.25">
      <c r="S52" s="115" t="s">
        <v>44</v>
      </c>
      <c r="T52" s="115"/>
      <c r="U52" s="112"/>
      <c r="V52" s="112">
        <v>19</v>
      </c>
      <c r="W52" s="112">
        <v>19</v>
      </c>
      <c r="X52" s="112">
        <v>18</v>
      </c>
      <c r="Y52" s="112">
        <v>22</v>
      </c>
      <c r="Z52" s="112">
        <v>19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</v>
      </c>
      <c r="W53" s="112">
        <v>8</v>
      </c>
      <c r="X53" s="112">
        <v>14</v>
      </c>
      <c r="Y53" s="112">
        <v>15</v>
      </c>
      <c r="Z53" s="112">
        <v>11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9</v>
      </c>
      <c r="W54" s="112">
        <v>10</v>
      </c>
      <c r="X54" s="112">
        <v>5</v>
      </c>
      <c r="Y54" s="112">
        <v>9</v>
      </c>
      <c r="Z54" s="112">
        <v>10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11</v>
      </c>
      <c r="W55" s="112">
        <v>5</v>
      </c>
      <c r="X55" s="112">
        <v>12</v>
      </c>
      <c r="Y55" s="112">
        <v>8</v>
      </c>
      <c r="Z55" s="112">
        <v>8</v>
      </c>
    </row>
    <row r="56" spans="1:26" ht="15" customHeight="1" x14ac:dyDescent="0.25">
      <c r="S56" s="115" t="s">
        <v>48</v>
      </c>
      <c r="T56" s="115"/>
      <c r="U56" s="112"/>
      <c r="V56" s="112">
        <v>8</v>
      </c>
      <c r="W56" s="112">
        <v>6</v>
      </c>
      <c r="X56" s="112">
        <v>8</v>
      </c>
      <c r="Y56" s="112">
        <v>11</v>
      </c>
      <c r="Z56" s="112">
        <v>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</v>
      </c>
      <c r="W57" s="112">
        <v>4</v>
      </c>
      <c r="X57" s="112">
        <v>0</v>
      </c>
      <c r="Y57" s="112">
        <v>2</v>
      </c>
      <c r="Z57" s="112">
        <v>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1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109</v>
      </c>
      <c r="W61" s="112">
        <v>125</v>
      </c>
      <c r="X61" s="112">
        <v>130</v>
      </c>
      <c r="Y61" s="112">
        <v>146</v>
      </c>
      <c r="Z61" s="112">
        <v>141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0</v>
      </c>
      <c r="Y64" s="112">
        <v>0</v>
      </c>
      <c r="Z64" s="112">
        <v>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Croydon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</v>
      </c>
      <c r="W65" s="112">
        <v>5</v>
      </c>
      <c r="X65" s="112">
        <v>3</v>
      </c>
      <c r="Y65" s="112">
        <v>7</v>
      </c>
      <c r="Z65" s="112">
        <v>3</v>
      </c>
    </row>
    <row r="66" spans="1:26" x14ac:dyDescent="0.25">
      <c r="S66" s="115" t="s">
        <v>39</v>
      </c>
      <c r="T66" s="115"/>
      <c r="U66" s="112"/>
      <c r="V66" s="112">
        <v>9</v>
      </c>
      <c r="W66" s="112">
        <v>7</v>
      </c>
      <c r="X66" s="112">
        <v>14</v>
      </c>
      <c r="Y66" s="112">
        <v>12</v>
      </c>
      <c r="Z66" s="112">
        <v>15</v>
      </c>
    </row>
    <row r="67" spans="1:26" x14ac:dyDescent="0.25">
      <c r="S67" s="115" t="s">
        <v>40</v>
      </c>
      <c r="T67" s="115"/>
      <c r="U67" s="112"/>
      <c r="V67" s="112">
        <v>3</v>
      </c>
      <c r="W67" s="112">
        <v>10</v>
      </c>
      <c r="X67" s="112">
        <v>13</v>
      </c>
      <c r="Y67" s="112">
        <v>6</v>
      </c>
      <c r="Z67" s="112">
        <v>6</v>
      </c>
    </row>
    <row r="68" spans="1:26" x14ac:dyDescent="0.25">
      <c r="S68" s="115" t="s">
        <v>41</v>
      </c>
      <c r="T68" s="115"/>
      <c r="U68" s="112"/>
      <c r="V68" s="112">
        <v>11</v>
      </c>
      <c r="W68" s="112">
        <v>8</v>
      </c>
      <c r="X68" s="112">
        <v>12</v>
      </c>
      <c r="Y68" s="112">
        <v>14</v>
      </c>
      <c r="Z68" s="112">
        <v>17</v>
      </c>
    </row>
    <row r="69" spans="1:26" x14ac:dyDescent="0.25">
      <c r="S69" s="115" t="s">
        <v>42</v>
      </c>
      <c r="T69" s="115"/>
      <c r="U69" s="112"/>
      <c r="V69" s="112">
        <v>20</v>
      </c>
      <c r="W69" s="112">
        <v>16</v>
      </c>
      <c r="X69" s="112">
        <v>12</v>
      </c>
      <c r="Y69" s="112">
        <v>6</v>
      </c>
      <c r="Z69" s="112">
        <v>11</v>
      </c>
    </row>
    <row r="70" spans="1:26" x14ac:dyDescent="0.25">
      <c r="S70" s="115" t="s">
        <v>43</v>
      </c>
      <c r="T70" s="115"/>
      <c r="U70" s="112"/>
      <c r="V70" s="112">
        <v>9</v>
      </c>
      <c r="W70" s="112">
        <v>13</v>
      </c>
      <c r="X70" s="112">
        <v>10</v>
      </c>
      <c r="Y70" s="112">
        <v>16</v>
      </c>
      <c r="Z70" s="112">
        <v>13</v>
      </c>
    </row>
    <row r="71" spans="1:26" x14ac:dyDescent="0.25">
      <c r="S71" s="115" t="s">
        <v>44</v>
      </c>
      <c r="T71" s="115"/>
      <c r="U71" s="112"/>
      <c r="V71" s="112">
        <v>14</v>
      </c>
      <c r="W71" s="112">
        <v>8</v>
      </c>
      <c r="X71" s="112">
        <v>14</v>
      </c>
      <c r="Y71" s="112">
        <v>12</v>
      </c>
      <c r="Z71" s="112">
        <v>19</v>
      </c>
    </row>
    <row r="72" spans="1:26" x14ac:dyDescent="0.25">
      <c r="S72" s="115" t="s">
        <v>45</v>
      </c>
      <c r="T72" s="115"/>
      <c r="U72" s="112"/>
      <c r="V72" s="112">
        <v>9</v>
      </c>
      <c r="W72" s="112">
        <v>7</v>
      </c>
      <c r="X72" s="112">
        <v>10</v>
      </c>
      <c r="Y72" s="112">
        <v>13</v>
      </c>
      <c r="Z72" s="112">
        <v>9</v>
      </c>
    </row>
    <row r="73" spans="1:26" x14ac:dyDescent="0.25">
      <c r="S73" s="115" t="s">
        <v>46</v>
      </c>
      <c r="T73" s="115"/>
      <c r="U73" s="112"/>
      <c r="V73" s="112">
        <v>8</v>
      </c>
      <c r="W73" s="112">
        <v>6</v>
      </c>
      <c r="X73" s="112">
        <v>11</v>
      </c>
      <c r="Y73" s="112">
        <v>11</v>
      </c>
      <c r="Z73" s="112">
        <v>10</v>
      </c>
    </row>
    <row r="74" spans="1:26" x14ac:dyDescent="0.25">
      <c r="S74" s="115" t="s">
        <v>47</v>
      </c>
      <c r="T74" s="115"/>
      <c r="U74" s="112"/>
      <c r="V74" s="112">
        <v>0</v>
      </c>
      <c r="W74" s="112">
        <v>6</v>
      </c>
      <c r="X74" s="112">
        <v>5</v>
      </c>
      <c r="Y74" s="112">
        <v>3</v>
      </c>
      <c r="Z74" s="112">
        <v>9</v>
      </c>
    </row>
    <row r="75" spans="1:26" x14ac:dyDescent="0.25">
      <c r="S75" s="115" t="s">
        <v>48</v>
      </c>
      <c r="T75" s="115"/>
      <c r="U75" s="112"/>
      <c r="V75" s="112">
        <v>8</v>
      </c>
      <c r="W75" s="112">
        <v>0</v>
      </c>
      <c r="X75" s="112">
        <v>7</v>
      </c>
      <c r="Y75" s="112">
        <v>3</v>
      </c>
      <c r="Z75" s="112">
        <v>4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1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100</v>
      </c>
      <c r="W80" s="112">
        <v>87</v>
      </c>
      <c r="X80" s="112">
        <v>112</v>
      </c>
      <c r="Y80" s="112">
        <v>104</v>
      </c>
      <c r="Z80" s="112">
        <v>125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Croydon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</v>
      </c>
      <c r="W83" s="112">
        <v>11</v>
      </c>
      <c r="X83" s="112">
        <v>10</v>
      </c>
      <c r="Y83" s="112">
        <v>11</v>
      </c>
      <c r="Z83" s="112">
        <v>12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0</v>
      </c>
      <c r="W84" s="112">
        <v>6</v>
      </c>
      <c r="X84" s="112">
        <v>4</v>
      </c>
      <c r="Y84" s="112">
        <v>0</v>
      </c>
      <c r="Z84" s="112">
        <v>3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9</v>
      </c>
      <c r="W85" s="112">
        <v>8</v>
      </c>
      <c r="X85" s="112">
        <v>10</v>
      </c>
      <c r="Y85" s="112">
        <v>6</v>
      </c>
      <c r="Z85" s="112">
        <v>13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265</v>
      </c>
      <c r="D86" s="96">
        <f t="shared" ref="D86:D91" si="4">AD4</f>
        <v>5.5776892430278835E-2</v>
      </c>
      <c r="E86" s="97">
        <f t="shared" ref="E86:E91" si="5">AD4</f>
        <v>5.5776892430278835E-2</v>
      </c>
      <c r="F86" s="96">
        <f t="shared" ref="F86:F91" si="6">AF4</f>
        <v>0.25592417061611372</v>
      </c>
      <c r="G86" s="97">
        <f t="shared" ref="G86:G91" si="7">AF4</f>
        <v>0.25592417061611372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0</v>
      </c>
      <c r="W86" s="112">
        <v>0</v>
      </c>
      <c r="X86" s="112">
        <v>4</v>
      </c>
      <c r="Y86" s="112">
        <v>5</v>
      </c>
      <c r="Z86" s="112">
        <v>0</v>
      </c>
    </row>
    <row r="87" spans="1:30" ht="15" customHeight="1" x14ac:dyDescent="0.25">
      <c r="A87" s="98" t="s">
        <v>4</v>
      </c>
      <c r="B87" s="49"/>
      <c r="C87" s="57" t="str">
        <f t="shared" si="3"/>
        <v>145</v>
      </c>
      <c r="D87" s="96">
        <f t="shared" si="4"/>
        <v>-6.8493150684931781E-3</v>
      </c>
      <c r="E87" s="97">
        <f t="shared" si="5"/>
        <v>-6.8493150684931781E-3</v>
      </c>
      <c r="F87" s="96">
        <f t="shared" si="6"/>
        <v>0.27192982456140347</v>
      </c>
      <c r="G87" s="97">
        <f t="shared" si="7"/>
        <v>0.27192982456140347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6</v>
      </c>
    </row>
    <row r="88" spans="1:30" ht="15" customHeight="1" x14ac:dyDescent="0.25">
      <c r="A88" s="98" t="s">
        <v>5</v>
      </c>
      <c r="B88" s="49"/>
      <c r="C88" s="57" t="str">
        <f t="shared" si="3"/>
        <v>123</v>
      </c>
      <c r="D88" s="96">
        <f t="shared" si="4"/>
        <v>0.18269230769230771</v>
      </c>
      <c r="E88" s="97">
        <f t="shared" si="5"/>
        <v>0.18269230769230771</v>
      </c>
      <c r="F88" s="96">
        <f t="shared" si="6"/>
        <v>0.16037735849056611</v>
      </c>
      <c r="G88" s="97">
        <f t="shared" si="7"/>
        <v>0.16037735849056611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157</v>
      </c>
      <c r="D89" s="96">
        <f t="shared" si="4"/>
        <v>3.9735099337748325E-2</v>
      </c>
      <c r="E89" s="97">
        <f t="shared" si="5"/>
        <v>3.9735099337748325E-2</v>
      </c>
      <c r="F89" s="96">
        <f t="shared" si="6"/>
        <v>0.1376811594202898</v>
      </c>
      <c r="G89" s="97">
        <f t="shared" si="7"/>
        <v>0.1376811594202898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10</v>
      </c>
      <c r="W89" s="112">
        <v>15</v>
      </c>
      <c r="X89" s="112">
        <v>16</v>
      </c>
      <c r="Y89" s="112">
        <v>16</v>
      </c>
      <c r="Z89" s="112">
        <v>17</v>
      </c>
    </row>
    <row r="90" spans="1:30" ht="15" customHeight="1" x14ac:dyDescent="0.25">
      <c r="A90" s="49" t="s">
        <v>96</v>
      </c>
      <c r="B90" s="49"/>
      <c r="C90" s="57" t="str">
        <f t="shared" si="3"/>
        <v>$38,502</v>
      </c>
      <c r="D90" s="96">
        <f t="shared" si="4"/>
        <v>-0.14151686771165461</v>
      </c>
      <c r="E90" s="97">
        <f t="shared" si="5"/>
        <v>-0.14151686771165461</v>
      </c>
      <c r="F90" s="96">
        <f t="shared" si="6"/>
        <v>-4.3352158799808249E-2</v>
      </c>
      <c r="G90" s="97">
        <f t="shared" si="7"/>
        <v>-4.3352158799808249E-2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24</v>
      </c>
      <c r="W90" s="112">
        <v>24</v>
      </c>
      <c r="X90" s="112">
        <v>15</v>
      </c>
      <c r="Y90" s="112">
        <v>26</v>
      </c>
      <c r="Z90" s="112">
        <v>20</v>
      </c>
    </row>
    <row r="91" spans="1:30" ht="15" customHeight="1" x14ac:dyDescent="0.25">
      <c r="A91" s="49" t="s">
        <v>7</v>
      </c>
      <c r="B91" s="49"/>
      <c r="C91" s="57" t="str">
        <f t="shared" si="3"/>
        <v>$9.1 mil</v>
      </c>
      <c r="D91" s="96">
        <f t="shared" si="4"/>
        <v>0.20197941987878987</v>
      </c>
      <c r="E91" s="97">
        <f t="shared" si="5"/>
        <v>0.20197941987878987</v>
      </c>
      <c r="F91" s="96">
        <f t="shared" si="6"/>
        <v>0.51479435078919478</v>
      </c>
      <c r="G91" s="97">
        <f t="shared" si="7"/>
        <v>0.51479435078919478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71</v>
      </c>
      <c r="W91" s="112">
        <v>68</v>
      </c>
      <c r="X91" s="112">
        <v>84</v>
      </c>
      <c r="Y91" s="112">
        <v>87</v>
      </c>
      <c r="Z91" s="112">
        <v>83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5</v>
      </c>
      <c r="W93" s="112">
        <v>3</v>
      </c>
      <c r="X93" s="112">
        <v>11</v>
      </c>
      <c r="Y93" s="112">
        <v>9</v>
      </c>
      <c r="Z93" s="112">
        <v>4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3</v>
      </c>
      <c r="W94" s="112">
        <v>5</v>
      </c>
      <c r="X94" s="112">
        <v>3</v>
      </c>
      <c r="Y94" s="112">
        <v>5</v>
      </c>
      <c r="Z94" s="112">
        <v>3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4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14</v>
      </c>
      <c r="W96" s="112">
        <v>18</v>
      </c>
      <c r="X96" s="112">
        <v>13</v>
      </c>
      <c r="Y96" s="112">
        <v>11</v>
      </c>
      <c r="Z96" s="112">
        <v>16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9</v>
      </c>
      <c r="W97" s="112">
        <v>11</v>
      </c>
      <c r="X97" s="112">
        <v>6</v>
      </c>
      <c r="Y97" s="112">
        <v>5</v>
      </c>
      <c r="Z97" s="112">
        <v>9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0</v>
      </c>
      <c r="W98" s="112">
        <v>0</v>
      </c>
      <c r="X98" s="112">
        <v>0</v>
      </c>
      <c r="Y98" s="112">
        <v>0</v>
      </c>
      <c r="Z98" s="112">
        <v>0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0</v>
      </c>
      <c r="Y99" s="112">
        <v>7</v>
      </c>
      <c r="Z99" s="112">
        <v>8</v>
      </c>
    </row>
    <row r="100" spans="1:32" ht="15" customHeight="1" x14ac:dyDescent="0.25">
      <c r="S100" s="115" t="s">
        <v>58</v>
      </c>
      <c r="T100" s="115"/>
      <c r="U100" s="112"/>
      <c r="V100" s="112">
        <v>10</v>
      </c>
      <c r="W100" s="112">
        <v>13</v>
      </c>
      <c r="X100" s="112">
        <v>17</v>
      </c>
      <c r="Y100" s="112">
        <v>15</v>
      </c>
      <c r="Z100" s="112">
        <v>22</v>
      </c>
    </row>
    <row r="101" spans="1:32" x14ac:dyDescent="0.25">
      <c r="A101" s="18"/>
      <c r="S101" s="118" t="s">
        <v>53</v>
      </c>
      <c r="T101" s="118"/>
      <c r="U101" s="112"/>
      <c r="V101" s="112">
        <v>61</v>
      </c>
      <c r="W101" s="112">
        <v>60</v>
      </c>
      <c r="X101" s="112">
        <v>69</v>
      </c>
      <c r="Y101" s="112">
        <v>59</v>
      </c>
      <c r="Z101" s="112">
        <v>70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116</v>
      </c>
      <c r="W104" s="112">
        <v>100</v>
      </c>
      <c r="X104" s="112">
        <v>135</v>
      </c>
      <c r="Y104" s="112">
        <v>138</v>
      </c>
      <c r="Z104" s="112">
        <v>140</v>
      </c>
      <c r="AB104" s="109" t="str">
        <f>TEXT(Z104,"###,###")</f>
        <v>140</v>
      </c>
      <c r="AD104" s="130">
        <f>Z104/($Z$4)*100</f>
        <v>52.830188679245282</v>
      </c>
      <c r="AF104" s="109"/>
    </row>
    <row r="105" spans="1:32" x14ac:dyDescent="0.25">
      <c r="S105" s="115" t="s">
        <v>17</v>
      </c>
      <c r="T105" s="115"/>
      <c r="U105" s="112"/>
      <c r="V105" s="112">
        <v>74</v>
      </c>
      <c r="W105" s="112">
        <v>74</v>
      </c>
      <c r="X105" s="112">
        <v>80</v>
      </c>
      <c r="Y105" s="112">
        <v>75</v>
      </c>
      <c r="Z105" s="112">
        <v>91</v>
      </c>
      <c r="AB105" s="109" t="str">
        <f>TEXT(Z105,"###,###")</f>
        <v>91</v>
      </c>
      <c r="AD105" s="130">
        <f>Z105/($Z$4)*100</f>
        <v>34.339622641509429</v>
      </c>
      <c r="AF105" s="109"/>
    </row>
    <row r="106" spans="1:32" x14ac:dyDescent="0.25">
      <c r="S106" s="118" t="s">
        <v>53</v>
      </c>
      <c r="T106" s="118"/>
      <c r="U106" s="120"/>
      <c r="V106" s="120">
        <v>190</v>
      </c>
      <c r="W106" s="120">
        <v>174</v>
      </c>
      <c r="X106" s="120">
        <v>215</v>
      </c>
      <c r="Y106" s="120">
        <v>213</v>
      </c>
      <c r="Z106" s="120">
        <v>231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35</v>
      </c>
      <c r="W108" s="112">
        <v>28</v>
      </c>
      <c r="X108" s="112">
        <v>22</v>
      </c>
      <c r="Y108" s="112">
        <v>35</v>
      </c>
      <c r="Z108" s="112">
        <v>42</v>
      </c>
      <c r="AB108" s="109" t="str">
        <f>TEXT(Z108,"###,###")</f>
        <v>42</v>
      </c>
      <c r="AD108" s="130">
        <f>Z108/($Z$4)*100</f>
        <v>15.849056603773585</v>
      </c>
      <c r="AF108" s="109"/>
    </row>
    <row r="109" spans="1:32" x14ac:dyDescent="0.25">
      <c r="S109" s="115" t="s">
        <v>20</v>
      </c>
      <c r="T109" s="115"/>
      <c r="U109" s="112"/>
      <c r="V109" s="112">
        <v>34</v>
      </c>
      <c r="W109" s="112">
        <v>48</v>
      </c>
      <c r="X109" s="112">
        <v>58</v>
      </c>
      <c r="Y109" s="112">
        <v>61</v>
      </c>
      <c r="Z109" s="112">
        <v>49</v>
      </c>
      <c r="AB109" s="109" t="str">
        <f>TEXT(Z109,"###,###")</f>
        <v>49</v>
      </c>
      <c r="AD109" s="130">
        <f>Z109/($Z$4)*100</f>
        <v>18.490566037735849</v>
      </c>
      <c r="AF109" s="109"/>
    </row>
    <row r="110" spans="1:32" x14ac:dyDescent="0.25">
      <c r="S110" s="115" t="s">
        <v>21</v>
      </c>
      <c r="T110" s="115"/>
      <c r="U110" s="112"/>
      <c r="V110" s="112">
        <v>73</v>
      </c>
      <c r="W110" s="112">
        <v>68</v>
      </c>
      <c r="X110" s="112">
        <v>86</v>
      </c>
      <c r="Y110" s="112">
        <v>84</v>
      </c>
      <c r="Z110" s="112">
        <v>109</v>
      </c>
      <c r="AB110" s="109" t="str">
        <f>TEXT(Z110,"###,###")</f>
        <v>109</v>
      </c>
      <c r="AD110" s="130">
        <f>Z110/($Z$4)*100</f>
        <v>41.132075471698116</v>
      </c>
      <c r="AF110" s="109"/>
    </row>
    <row r="111" spans="1:32" x14ac:dyDescent="0.25">
      <c r="S111" s="115" t="s">
        <v>22</v>
      </c>
      <c r="T111" s="115"/>
      <c r="U111" s="112"/>
      <c r="V111" s="112">
        <v>30</v>
      </c>
      <c r="W111" s="112">
        <v>40</v>
      </c>
      <c r="X111" s="112">
        <v>38</v>
      </c>
      <c r="Y111" s="112">
        <v>33</v>
      </c>
      <c r="Z111" s="112">
        <v>33</v>
      </c>
      <c r="AB111" s="109" t="str">
        <f>TEXT(Z111,"###,###")</f>
        <v>33</v>
      </c>
      <c r="AD111" s="130">
        <f>Z111/($Z$4)*100</f>
        <v>12.452830188679245</v>
      </c>
      <c r="AF111" s="109"/>
    </row>
    <row r="112" spans="1:32" x14ac:dyDescent="0.25">
      <c r="S112" s="118" t="s">
        <v>53</v>
      </c>
      <c r="T112" s="118"/>
      <c r="U112" s="112"/>
      <c r="V112" s="112">
        <v>217</v>
      </c>
      <c r="W112" s="112">
        <v>211</v>
      </c>
      <c r="X112" s="112">
        <v>240</v>
      </c>
      <c r="Y112" s="112">
        <v>251</v>
      </c>
      <c r="Z112" s="112">
        <v>268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40.880000000000003</v>
      </c>
      <c r="W118" s="131">
        <v>40.869999999999997</v>
      </c>
      <c r="X118" s="131">
        <v>41.3</v>
      </c>
      <c r="Y118" s="131">
        <v>42.44</v>
      </c>
      <c r="Z118" s="131">
        <v>41.4</v>
      </c>
      <c r="AB118" s="109" t="str">
        <f>TEXT(Z118,"##.0")</f>
        <v>41.4</v>
      </c>
    </row>
    <row r="120" spans="19:32" x14ac:dyDescent="0.25">
      <c r="S120" s="101" t="s">
        <v>98</v>
      </c>
      <c r="T120" s="112"/>
      <c r="U120" s="112"/>
      <c r="V120" s="112">
        <v>93</v>
      </c>
      <c r="W120" s="112">
        <v>93</v>
      </c>
      <c r="X120" s="112">
        <v>113</v>
      </c>
      <c r="Y120" s="112">
        <v>102</v>
      </c>
      <c r="Z120" s="112">
        <v>122</v>
      </c>
      <c r="AB120" s="109" t="str">
        <f>TEXT(Z120,"###,###")</f>
        <v>122</v>
      </c>
    </row>
    <row r="121" spans="19:32" x14ac:dyDescent="0.25">
      <c r="S121" s="101" t="s">
        <v>99</v>
      </c>
      <c r="T121" s="112"/>
      <c r="U121" s="112"/>
      <c r="V121" s="112">
        <v>20</v>
      </c>
      <c r="W121" s="112">
        <v>10</v>
      </c>
      <c r="X121" s="112">
        <v>16</v>
      </c>
      <c r="Y121" s="112">
        <v>18</v>
      </c>
      <c r="Z121" s="112">
        <v>12</v>
      </c>
      <c r="AB121" s="109" t="str">
        <f>TEXT(Z121,"###,###")</f>
        <v>12</v>
      </c>
    </row>
    <row r="122" spans="19:32" x14ac:dyDescent="0.25">
      <c r="S122" s="101" t="s">
        <v>100</v>
      </c>
      <c r="T122" s="112"/>
      <c r="U122" s="112"/>
      <c r="V122" s="112">
        <v>26</v>
      </c>
      <c r="W122" s="112">
        <v>22</v>
      </c>
      <c r="X122" s="112">
        <v>28</v>
      </c>
      <c r="Y122" s="112">
        <v>29</v>
      </c>
      <c r="Z122" s="112">
        <v>29</v>
      </c>
      <c r="AB122" s="109" t="str">
        <f>TEXT(Z122,"###,###")</f>
        <v>29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119</v>
      </c>
      <c r="W124" s="112">
        <v>115</v>
      </c>
      <c r="X124" s="112">
        <v>141</v>
      </c>
      <c r="Y124" s="112">
        <v>131</v>
      </c>
      <c r="Z124" s="112">
        <v>151</v>
      </c>
      <c r="AB124" s="109" t="str">
        <f>TEXT(Z124,"###,###")</f>
        <v>151</v>
      </c>
      <c r="AD124" s="127">
        <f>Z124/$Z$7*100</f>
        <v>96.178343949044589</v>
      </c>
    </row>
    <row r="125" spans="19:32" x14ac:dyDescent="0.25">
      <c r="S125" s="101" t="s">
        <v>102</v>
      </c>
      <c r="T125" s="112"/>
      <c r="U125" s="112"/>
      <c r="V125" s="112">
        <v>46</v>
      </c>
      <c r="W125" s="112">
        <v>32</v>
      </c>
      <c r="X125" s="112">
        <v>44</v>
      </c>
      <c r="Y125" s="112">
        <v>47</v>
      </c>
      <c r="Z125" s="112">
        <v>41</v>
      </c>
      <c r="AB125" s="109" t="str">
        <f>TEXT(Z125,"###,###")</f>
        <v>41</v>
      </c>
      <c r="AD125" s="127">
        <f>Z125/$Z$7*100</f>
        <v>26.114649681528661</v>
      </c>
    </row>
    <row r="127" spans="19:32" x14ac:dyDescent="0.25">
      <c r="S127" s="101" t="s">
        <v>103</v>
      </c>
      <c r="T127" s="112"/>
      <c r="U127" s="112"/>
      <c r="V127" s="112">
        <v>77</v>
      </c>
      <c r="W127" s="112">
        <v>66</v>
      </c>
      <c r="X127" s="112">
        <v>82</v>
      </c>
      <c r="Y127" s="112">
        <v>90</v>
      </c>
      <c r="Z127" s="112">
        <v>85</v>
      </c>
      <c r="AB127" s="109" t="str">
        <f>TEXT(Z127,"###,###")</f>
        <v>85</v>
      </c>
      <c r="AD127" s="127">
        <f>Z127/$Z$7*100</f>
        <v>54.140127388535028</v>
      </c>
    </row>
    <row r="128" spans="19:32" x14ac:dyDescent="0.25">
      <c r="S128" s="101" t="s">
        <v>104</v>
      </c>
      <c r="T128" s="112"/>
      <c r="U128" s="112"/>
      <c r="V128" s="112">
        <v>63</v>
      </c>
      <c r="W128" s="112">
        <v>59</v>
      </c>
      <c r="X128" s="112">
        <v>71</v>
      </c>
      <c r="Y128" s="112">
        <v>59</v>
      </c>
      <c r="Z128" s="112">
        <v>75</v>
      </c>
      <c r="AB128" s="109" t="str">
        <f>TEXT(Z128,"###,###")</f>
        <v>75</v>
      </c>
      <c r="AD128" s="127">
        <f>Z128/$Z$7*100</f>
        <v>47.770700636942678</v>
      </c>
    </row>
    <row r="130" spans="19:20" x14ac:dyDescent="0.25">
      <c r="S130" s="101" t="s">
        <v>278</v>
      </c>
      <c r="T130" s="127">
        <v>77.70700636942675</v>
      </c>
    </row>
    <row r="131" spans="19:20" x14ac:dyDescent="0.25">
      <c r="S131" s="101" t="s">
        <v>279</v>
      </c>
      <c r="T131" s="127">
        <v>7.6433121019108281</v>
      </c>
    </row>
    <row r="132" spans="19:20" x14ac:dyDescent="0.25">
      <c r="S132" s="101" t="s">
        <v>280</v>
      </c>
      <c r="T132" s="127">
        <v>18.471337579617835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A49E529-701A-4CB0-9E82-C109532DE8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5AD4D1E-D6DA-41D9-8324-9A8D2175E3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0443B39-E4FA-4AB5-85E5-DF73A07958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43E5AF3-9722-4BD7-BC7C-5952123C54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D1BF7-3603-4A44-B486-9C2D4DA89ADC}">
  <sheetPr codeName="Sheet8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128</v>
      </c>
      <c r="T1" s="99"/>
      <c r="U1" s="99"/>
      <c r="V1" s="99"/>
      <c r="W1" s="99"/>
      <c r="X1" s="99"/>
      <c r="Y1" s="100" t="s">
        <v>221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128</v>
      </c>
      <c r="Y3" s="105" t="s">
        <v>221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9.22 Diamantina,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313</v>
      </c>
      <c r="W4" s="108">
        <v>314</v>
      </c>
      <c r="X4" s="108">
        <v>326</v>
      </c>
      <c r="Y4" s="108">
        <v>324</v>
      </c>
      <c r="Z4" s="108">
        <v>323</v>
      </c>
      <c r="AB4" s="109" t="str">
        <f>TEXT(Z4,"###,###")</f>
        <v>323</v>
      </c>
      <c r="AD4" s="110">
        <f>Z4/Y4-1</f>
        <v>-3.0864197530864335E-3</v>
      </c>
      <c r="AF4" s="110">
        <f>Z4/V4-1</f>
        <v>3.1948881789137351E-2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168</v>
      </c>
      <c r="W5" s="108">
        <v>153</v>
      </c>
      <c r="X5" s="108">
        <v>187</v>
      </c>
      <c r="Y5" s="108">
        <v>184</v>
      </c>
      <c r="Z5" s="108">
        <v>182</v>
      </c>
      <c r="AB5" s="109" t="str">
        <f>TEXT(Z5,"###,###")</f>
        <v>182</v>
      </c>
      <c r="AD5" s="110">
        <f t="shared" ref="AD5:AD9" si="0">Z5/Y5-1</f>
        <v>-1.0869565217391353E-2</v>
      </c>
      <c r="AF5" s="110">
        <f t="shared" ref="AF5:AF9" si="1">Z5/V5-1</f>
        <v>8.3333333333333259E-2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137</v>
      </c>
      <c r="W6" s="108">
        <v>158</v>
      </c>
      <c r="X6" s="108">
        <v>140</v>
      </c>
      <c r="Y6" s="108">
        <v>140</v>
      </c>
      <c r="Z6" s="108">
        <v>137</v>
      </c>
      <c r="AB6" s="109" t="str">
        <f>TEXT(Z6,"###,###")</f>
        <v>137</v>
      </c>
      <c r="AD6" s="110">
        <f t="shared" si="0"/>
        <v>-2.1428571428571463E-2</v>
      </c>
      <c r="AF6" s="110">
        <f t="shared" si="1"/>
        <v>0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187</v>
      </c>
      <c r="W7" s="108">
        <v>190</v>
      </c>
      <c r="X7" s="108">
        <v>205</v>
      </c>
      <c r="Y7" s="108">
        <v>195</v>
      </c>
      <c r="Z7" s="108">
        <v>177</v>
      </c>
      <c r="AB7" s="109" t="str">
        <f>TEXT(Z7,"###,###")</f>
        <v>177</v>
      </c>
      <c r="AD7" s="110">
        <f t="shared" si="0"/>
        <v>-9.2307692307692313E-2</v>
      </c>
      <c r="AF7" s="110">
        <f t="shared" si="1"/>
        <v>-5.3475935828876997E-2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323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177</v>
      </c>
      <c r="P8" s="67"/>
      <c r="S8" s="107" t="s">
        <v>83</v>
      </c>
      <c r="T8" s="108"/>
      <c r="U8" s="108"/>
      <c r="V8" s="108">
        <v>43511.839999999997</v>
      </c>
      <c r="W8" s="108">
        <v>46013.48</v>
      </c>
      <c r="X8" s="108">
        <v>46550.25</v>
      </c>
      <c r="Y8" s="108">
        <v>53078.98</v>
      </c>
      <c r="Z8" s="108">
        <v>55335.5</v>
      </c>
      <c r="AB8" s="109" t="str">
        <f>TEXT(Z8,"$###,###")</f>
        <v>$55,336</v>
      </c>
      <c r="AD8" s="110">
        <f t="shared" si="0"/>
        <v>4.2512497414230577E-2</v>
      </c>
      <c r="AF8" s="110">
        <f t="shared" si="1"/>
        <v>0.27173431415449234</v>
      </c>
    </row>
    <row r="9" spans="1:32" x14ac:dyDescent="0.25">
      <c r="A9" s="30" t="s">
        <v>14</v>
      </c>
      <c r="B9" s="71"/>
      <c r="C9" s="72"/>
      <c r="D9" s="73">
        <f>AD104</f>
        <v>67.182662538699688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57.627118644067799</v>
      </c>
      <c r="P9" s="74" t="s">
        <v>84</v>
      </c>
      <c r="S9" s="107" t="s">
        <v>7</v>
      </c>
      <c r="T9" s="108"/>
      <c r="U9" s="108"/>
      <c r="V9" s="108">
        <v>10257806</v>
      </c>
      <c r="W9" s="108">
        <v>11081951</v>
      </c>
      <c r="X9" s="108">
        <v>12374688</v>
      </c>
      <c r="Y9" s="108">
        <v>12583233</v>
      </c>
      <c r="Z9" s="108">
        <v>12144835</v>
      </c>
      <c r="AB9" s="109" t="str">
        <f>TEXT(Z9/1000000,"$#,###.0")&amp;" mil"</f>
        <v>$12.1 mil</v>
      </c>
      <c r="AD9" s="110">
        <f t="shared" si="0"/>
        <v>-3.4839853954861999E-2</v>
      </c>
      <c r="AF9" s="110">
        <f t="shared" si="1"/>
        <v>0.18396029326349117</v>
      </c>
    </row>
    <row r="10" spans="1:32" x14ac:dyDescent="0.25">
      <c r="A10" s="30" t="s">
        <v>17</v>
      </c>
      <c r="B10" s="71"/>
      <c r="C10" s="72"/>
      <c r="D10" s="73">
        <f>AD105</f>
        <v>28.482972136222912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42.93785310734463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85.875706214689259</v>
      </c>
      <c r="P11" s="74" t="s">
        <v>84</v>
      </c>
      <c r="S11" s="107" t="s">
        <v>29</v>
      </c>
      <c r="T11" s="112"/>
      <c r="U11" s="112"/>
      <c r="V11" s="112">
        <v>282</v>
      </c>
      <c r="W11" s="112">
        <v>287</v>
      </c>
      <c r="X11" s="112">
        <v>308</v>
      </c>
      <c r="Y11" s="112">
        <v>296</v>
      </c>
      <c r="Z11" s="112">
        <v>299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5.6497175141242941</v>
      </c>
      <c r="P12" s="74" t="s">
        <v>84</v>
      </c>
      <c r="S12" s="107" t="s">
        <v>30</v>
      </c>
      <c r="T12" s="112"/>
      <c r="U12" s="112"/>
      <c r="V12" s="112">
        <v>28</v>
      </c>
      <c r="W12" s="112">
        <v>24</v>
      </c>
      <c r="X12" s="112">
        <v>22</v>
      </c>
      <c r="Y12" s="112">
        <v>28</v>
      </c>
      <c r="Z12" s="112">
        <v>27</v>
      </c>
    </row>
    <row r="13" spans="1:32" ht="15" customHeight="1" x14ac:dyDescent="0.25">
      <c r="A13" s="30" t="s">
        <v>19</v>
      </c>
      <c r="B13" s="72"/>
      <c r="C13" s="72"/>
      <c r="D13" s="73">
        <f>AD108</f>
        <v>10.526315789473683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11.299435028248588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18.575851393188856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42.1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51.702786377708975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24.858757062146893</v>
      </c>
      <c r="P15" s="74" t="s">
        <v>84</v>
      </c>
      <c r="S15" s="115" t="s">
        <v>60</v>
      </c>
      <c r="T15" s="115"/>
      <c r="U15" s="116"/>
      <c r="V15" s="116">
        <v>69</v>
      </c>
      <c r="W15" s="116">
        <v>84</v>
      </c>
      <c r="X15" s="116">
        <v>73</v>
      </c>
      <c r="Y15" s="112">
        <v>76</v>
      </c>
      <c r="Z15" s="112">
        <v>75</v>
      </c>
      <c r="AB15" s="117">
        <f t="shared" ref="AB15:AB34" si="2">IF(Z15="np",0,Z15/$Z$34)</f>
        <v>0.22935779816513763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13.622291021671826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75.141242937853107</v>
      </c>
      <c r="P16" s="37" t="s">
        <v>84</v>
      </c>
      <c r="S16" s="115" t="s">
        <v>61</v>
      </c>
      <c r="T16" s="115"/>
      <c r="U16" s="116"/>
      <c r="V16" s="116">
        <v>12</v>
      </c>
      <c r="W16" s="116">
        <v>14</v>
      </c>
      <c r="X16" s="116">
        <v>19</v>
      </c>
      <c r="Y16" s="112">
        <v>14</v>
      </c>
      <c r="Z16" s="112">
        <v>7</v>
      </c>
      <c r="AB16" s="117">
        <f t="shared" si="2"/>
        <v>2.1406727828746176E-2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</v>
      </c>
      <c r="W17" s="116">
        <v>5</v>
      </c>
      <c r="X17" s="116">
        <v>3</v>
      </c>
      <c r="Y17" s="112">
        <v>8</v>
      </c>
      <c r="Z17" s="112">
        <v>7</v>
      </c>
      <c r="AB17" s="117">
        <f t="shared" si="2"/>
        <v>2.1406727828746176E-2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0</v>
      </c>
      <c r="W18" s="116">
        <v>0</v>
      </c>
      <c r="X18" s="116">
        <v>4</v>
      </c>
      <c r="Y18" s="112">
        <v>2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Diamantina (2017-18 to 2021-22)</v>
      </c>
      <c r="B19" s="63"/>
      <c r="C19" s="63"/>
      <c r="D19" s="63"/>
      <c r="E19" s="63"/>
      <c r="F19" s="63"/>
      <c r="G19" s="63" t="str">
        <f>$S$1&amp;" ("&amp;$V$2&amp;" to "&amp;$Z$2&amp;")"</f>
        <v>Diamantina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8</v>
      </c>
      <c r="W19" s="116">
        <v>11</v>
      </c>
      <c r="X19" s="116">
        <v>14</v>
      </c>
      <c r="Y19" s="112">
        <v>13</v>
      </c>
      <c r="Z19" s="112">
        <v>19</v>
      </c>
      <c r="AB19" s="117">
        <f t="shared" si="2"/>
        <v>5.8103975535168197E-2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5</v>
      </c>
      <c r="X20" s="116">
        <v>4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66</v>
      </c>
      <c r="T21" s="115"/>
      <c r="U21" s="116"/>
      <c r="V21" s="116">
        <v>14</v>
      </c>
      <c r="W21" s="116">
        <v>13</v>
      </c>
      <c r="X21" s="116">
        <v>17</v>
      </c>
      <c r="Y21" s="112">
        <v>17</v>
      </c>
      <c r="Z21" s="112">
        <v>25</v>
      </c>
      <c r="AB21" s="117">
        <f t="shared" si="2"/>
        <v>7.64525993883792E-2</v>
      </c>
    </row>
    <row r="22" spans="1:28" x14ac:dyDescent="0.25">
      <c r="S22" s="115" t="s">
        <v>67</v>
      </c>
      <c r="T22" s="115"/>
      <c r="U22" s="116"/>
      <c r="V22" s="116">
        <v>39</v>
      </c>
      <c r="W22" s="116">
        <v>36</v>
      </c>
      <c r="X22" s="116">
        <v>49</v>
      </c>
      <c r="Y22" s="112">
        <v>28</v>
      </c>
      <c r="Z22" s="112">
        <v>44</v>
      </c>
      <c r="AB22" s="117">
        <f t="shared" si="2"/>
        <v>0.13455657492354739</v>
      </c>
    </row>
    <row r="23" spans="1:28" x14ac:dyDescent="0.25">
      <c r="S23" s="115" t="s">
        <v>68</v>
      </c>
      <c r="T23" s="115"/>
      <c r="U23" s="116"/>
      <c r="V23" s="116">
        <v>9</v>
      </c>
      <c r="W23" s="116">
        <v>7</v>
      </c>
      <c r="X23" s="116">
        <v>13</v>
      </c>
      <c r="Y23" s="112">
        <v>10</v>
      </c>
      <c r="Z23" s="112">
        <v>10</v>
      </c>
      <c r="AB23" s="117">
        <f t="shared" si="2"/>
        <v>3.0581039755351681E-2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0</v>
      </c>
      <c r="W25" s="116">
        <v>0</v>
      </c>
      <c r="X25" s="116">
        <v>8</v>
      </c>
      <c r="Y25" s="112">
        <v>4</v>
      </c>
      <c r="Z25" s="112">
        <v>5</v>
      </c>
      <c r="AB25" s="117">
        <f t="shared" si="2"/>
        <v>1.5290519877675841E-2</v>
      </c>
    </row>
    <row r="26" spans="1:28" x14ac:dyDescent="0.25">
      <c r="S26" s="115" t="s">
        <v>71</v>
      </c>
      <c r="T26" s="115"/>
      <c r="U26" s="116"/>
      <c r="V26" s="116">
        <v>0</v>
      </c>
      <c r="W26" s="116">
        <v>0</v>
      </c>
      <c r="X26" s="116">
        <v>0</v>
      </c>
      <c r="Y26" s="112">
        <v>2</v>
      </c>
      <c r="Z26" s="112">
        <v>0</v>
      </c>
      <c r="AB26" s="117">
        <f t="shared" si="2"/>
        <v>0</v>
      </c>
    </row>
    <row r="27" spans="1:28" x14ac:dyDescent="0.25">
      <c r="S27" s="115" t="s">
        <v>72</v>
      </c>
      <c r="T27" s="115"/>
      <c r="U27" s="116"/>
      <c r="V27" s="116">
        <v>8</v>
      </c>
      <c r="W27" s="116">
        <v>8</v>
      </c>
      <c r="X27" s="116">
        <v>9</v>
      </c>
      <c r="Y27" s="112">
        <v>11</v>
      </c>
      <c r="Z27" s="112">
        <v>16</v>
      </c>
      <c r="AB27" s="117">
        <f t="shared" si="2"/>
        <v>4.8929663608562692E-2</v>
      </c>
    </row>
    <row r="28" spans="1:28" x14ac:dyDescent="0.25">
      <c r="S28" s="115" t="s">
        <v>73</v>
      </c>
      <c r="T28" s="115"/>
      <c r="U28" s="116"/>
      <c r="V28" s="116">
        <v>7</v>
      </c>
      <c r="W28" s="116">
        <v>10</v>
      </c>
      <c r="X28" s="116">
        <v>10</v>
      </c>
      <c r="Y28" s="112">
        <v>9</v>
      </c>
      <c r="Z28" s="112">
        <v>7</v>
      </c>
      <c r="AB28" s="117">
        <f t="shared" si="2"/>
        <v>2.1406727828746176E-2</v>
      </c>
    </row>
    <row r="29" spans="1:28" x14ac:dyDescent="0.25">
      <c r="S29" s="115" t="s">
        <v>74</v>
      </c>
      <c r="T29" s="115"/>
      <c r="U29" s="116"/>
      <c r="V29" s="116">
        <v>77</v>
      </c>
      <c r="W29" s="116">
        <v>75</v>
      </c>
      <c r="X29" s="116">
        <v>74</v>
      </c>
      <c r="Y29" s="112">
        <v>77</v>
      </c>
      <c r="Z29" s="112">
        <v>65</v>
      </c>
      <c r="AB29" s="117">
        <f t="shared" si="2"/>
        <v>0.19877675840978593</v>
      </c>
    </row>
    <row r="30" spans="1:28" x14ac:dyDescent="0.25">
      <c r="S30" s="115" t="s">
        <v>75</v>
      </c>
      <c r="T30" s="115"/>
      <c r="U30" s="116"/>
      <c r="V30" s="116">
        <v>19</v>
      </c>
      <c r="W30" s="116">
        <v>17</v>
      </c>
      <c r="X30" s="116">
        <v>14</v>
      </c>
      <c r="Y30" s="112">
        <v>16</v>
      </c>
      <c r="Z30" s="112">
        <v>14</v>
      </c>
      <c r="AB30" s="117">
        <f t="shared" si="2"/>
        <v>4.2813455657492352E-2</v>
      </c>
    </row>
    <row r="31" spans="1:28" x14ac:dyDescent="0.25">
      <c r="S31" s="115" t="s">
        <v>76</v>
      </c>
      <c r="T31" s="115"/>
      <c r="U31" s="116"/>
      <c r="V31" s="116">
        <v>11</v>
      </c>
      <c r="W31" s="116">
        <v>18</v>
      </c>
      <c r="X31" s="116">
        <v>8</v>
      </c>
      <c r="Y31" s="112">
        <v>10</v>
      </c>
      <c r="Z31" s="112">
        <v>6</v>
      </c>
      <c r="AB31" s="117">
        <f t="shared" si="2"/>
        <v>1.834862385321101E-2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0</v>
      </c>
      <c r="W32" s="116">
        <v>5</v>
      </c>
      <c r="X32" s="116">
        <v>0</v>
      </c>
      <c r="Y32" s="112">
        <v>2</v>
      </c>
      <c r="Z32" s="112">
        <v>3</v>
      </c>
      <c r="AB32" s="117">
        <f t="shared" si="2"/>
        <v>9.1743119266055051E-3</v>
      </c>
    </row>
    <row r="33" spans="19:32" x14ac:dyDescent="0.25">
      <c r="S33" s="115" t="s">
        <v>78</v>
      </c>
      <c r="T33" s="115"/>
      <c r="U33" s="116"/>
      <c r="V33" s="116">
        <v>6</v>
      </c>
      <c r="W33" s="116">
        <v>8</v>
      </c>
      <c r="X33" s="116">
        <v>0</v>
      </c>
      <c r="Y33" s="112">
        <v>8</v>
      </c>
      <c r="Z33" s="112">
        <v>7</v>
      </c>
      <c r="AB33" s="117">
        <f t="shared" si="2"/>
        <v>2.1406727828746176E-2</v>
      </c>
    </row>
    <row r="34" spans="19:32" x14ac:dyDescent="0.25">
      <c r="S34" s="118" t="s">
        <v>53</v>
      </c>
      <c r="T34" s="118"/>
      <c r="U34" s="119"/>
      <c r="V34" s="119">
        <v>308</v>
      </c>
      <c r="W34" s="119">
        <v>314</v>
      </c>
      <c r="X34" s="119">
        <v>328</v>
      </c>
      <c r="Y34" s="120">
        <v>324</v>
      </c>
      <c r="Z34" s="120">
        <v>327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133</v>
      </c>
      <c r="W37" s="112">
        <v>153</v>
      </c>
      <c r="X37" s="112">
        <v>157</v>
      </c>
      <c r="Y37" s="112">
        <v>144</v>
      </c>
      <c r="Z37" s="112">
        <v>133</v>
      </c>
      <c r="AB37" s="132">
        <f>Z37/Z40*100</f>
        <v>75.141242937853107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54</v>
      </c>
      <c r="W38" s="112">
        <v>41</v>
      </c>
      <c r="X38" s="112">
        <v>47</v>
      </c>
      <c r="Y38" s="112">
        <v>48</v>
      </c>
      <c r="Z38" s="112">
        <v>44</v>
      </c>
      <c r="AB38" s="132">
        <f>Z38/Z40*100</f>
        <v>24.858757062146893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187</v>
      </c>
      <c r="W40" s="112">
        <v>194</v>
      </c>
      <c r="X40" s="112">
        <v>204</v>
      </c>
      <c r="Y40" s="112">
        <v>192</v>
      </c>
      <c r="Z40" s="112">
        <v>177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5</v>
      </c>
      <c r="W45" s="112">
        <v>6</v>
      </c>
      <c r="X45" s="112">
        <v>0</v>
      </c>
      <c r="Y45" s="112">
        <v>1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9</v>
      </c>
      <c r="W46" s="112">
        <v>13</v>
      </c>
      <c r="X46" s="112">
        <v>13</v>
      </c>
      <c r="Y46" s="112">
        <v>10</v>
      </c>
      <c r="Z46" s="112">
        <v>6</v>
      </c>
    </row>
    <row r="47" spans="19:32" x14ac:dyDescent="0.25">
      <c r="S47" s="115" t="s">
        <v>39</v>
      </c>
      <c r="T47" s="115"/>
      <c r="U47" s="112"/>
      <c r="V47" s="112">
        <v>22</v>
      </c>
      <c r="W47" s="112">
        <v>9</v>
      </c>
      <c r="X47" s="112">
        <v>18</v>
      </c>
      <c r="Y47" s="112">
        <v>20</v>
      </c>
      <c r="Z47" s="112">
        <v>17</v>
      </c>
    </row>
    <row r="48" spans="19:32" x14ac:dyDescent="0.25">
      <c r="S48" s="115" t="s">
        <v>40</v>
      </c>
      <c r="T48" s="115"/>
      <c r="U48" s="112"/>
      <c r="V48" s="112">
        <v>27</v>
      </c>
      <c r="W48" s="112">
        <v>20</v>
      </c>
      <c r="X48" s="112">
        <v>24</v>
      </c>
      <c r="Y48" s="112">
        <v>29</v>
      </c>
      <c r="Z48" s="112">
        <v>29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</v>
      </c>
      <c r="W49" s="112">
        <v>10</v>
      </c>
      <c r="X49" s="112">
        <v>17</v>
      </c>
      <c r="Y49" s="112">
        <v>20</v>
      </c>
      <c r="Z49" s="112">
        <v>20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Diamantina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</v>
      </c>
      <c r="W50" s="112">
        <v>12</v>
      </c>
      <c r="X50" s="112">
        <v>10</v>
      </c>
      <c r="Y50" s="112">
        <v>6</v>
      </c>
      <c r="Z50" s="112">
        <v>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22</v>
      </c>
      <c r="W51" s="112">
        <v>12</v>
      </c>
      <c r="X51" s="112">
        <v>23</v>
      </c>
      <c r="Y51" s="112">
        <v>19</v>
      </c>
      <c r="Z51" s="112">
        <v>13</v>
      </c>
    </row>
    <row r="52" spans="1:26" ht="15" customHeight="1" x14ac:dyDescent="0.25">
      <c r="S52" s="115" t="s">
        <v>44</v>
      </c>
      <c r="T52" s="115"/>
      <c r="U52" s="112"/>
      <c r="V52" s="112">
        <v>13</v>
      </c>
      <c r="W52" s="112">
        <v>8</v>
      </c>
      <c r="X52" s="112">
        <v>19</v>
      </c>
      <c r="Y52" s="112">
        <v>21</v>
      </c>
      <c r="Z52" s="112">
        <v>32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13</v>
      </c>
      <c r="W53" s="112">
        <v>16</v>
      </c>
      <c r="X53" s="112">
        <v>16</v>
      </c>
      <c r="Y53" s="112">
        <v>15</v>
      </c>
      <c r="Z53" s="112">
        <v>18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15</v>
      </c>
      <c r="W54" s="112">
        <v>16</v>
      </c>
      <c r="X54" s="112">
        <v>27</v>
      </c>
      <c r="Y54" s="112">
        <v>23</v>
      </c>
      <c r="Z54" s="112">
        <v>22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</v>
      </c>
      <c r="W55" s="112">
        <v>10</v>
      </c>
      <c r="X55" s="112">
        <v>0</v>
      </c>
      <c r="Y55" s="112">
        <v>4</v>
      </c>
      <c r="Z55" s="112">
        <v>9</v>
      </c>
    </row>
    <row r="56" spans="1:26" ht="15" customHeight="1" x14ac:dyDescent="0.25">
      <c r="S56" s="115" t="s">
        <v>48</v>
      </c>
      <c r="T56" s="115"/>
      <c r="U56" s="112"/>
      <c r="V56" s="112">
        <v>8</v>
      </c>
      <c r="W56" s="112">
        <v>8</v>
      </c>
      <c r="X56" s="112">
        <v>11</v>
      </c>
      <c r="Y56" s="112">
        <v>9</v>
      </c>
      <c r="Z56" s="112">
        <v>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</v>
      </c>
      <c r="W57" s="112">
        <v>4</v>
      </c>
      <c r="X57" s="112">
        <v>7</v>
      </c>
      <c r="Y57" s="112">
        <v>7</v>
      </c>
      <c r="Z57" s="112">
        <v>10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171</v>
      </c>
      <c r="W61" s="112">
        <v>154</v>
      </c>
      <c r="X61" s="112">
        <v>185</v>
      </c>
      <c r="Y61" s="112">
        <v>184</v>
      </c>
      <c r="Z61" s="112">
        <v>186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</v>
      </c>
      <c r="W64" s="112">
        <v>0</v>
      </c>
      <c r="X64" s="112">
        <v>7</v>
      </c>
      <c r="Y64" s="112">
        <v>1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Diamantina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</v>
      </c>
      <c r="W65" s="112">
        <v>20</v>
      </c>
      <c r="X65" s="112">
        <v>7</v>
      </c>
      <c r="Y65" s="112">
        <v>13</v>
      </c>
      <c r="Z65" s="112">
        <v>21</v>
      </c>
    </row>
    <row r="66" spans="1:26" x14ac:dyDescent="0.25">
      <c r="S66" s="115" t="s">
        <v>39</v>
      </c>
      <c r="T66" s="115"/>
      <c r="U66" s="112"/>
      <c r="V66" s="112">
        <v>6</v>
      </c>
      <c r="W66" s="112">
        <v>21</v>
      </c>
      <c r="X66" s="112">
        <v>23</v>
      </c>
      <c r="Y66" s="112">
        <v>23</v>
      </c>
      <c r="Z66" s="112">
        <v>19</v>
      </c>
    </row>
    <row r="67" spans="1:26" x14ac:dyDescent="0.25">
      <c r="S67" s="115" t="s">
        <v>40</v>
      </c>
      <c r="T67" s="115"/>
      <c r="U67" s="112"/>
      <c r="V67" s="112">
        <v>16</v>
      </c>
      <c r="W67" s="112">
        <v>24</v>
      </c>
      <c r="X67" s="112">
        <v>19</v>
      </c>
      <c r="Y67" s="112">
        <v>15</v>
      </c>
      <c r="Z67" s="112">
        <v>18</v>
      </c>
    </row>
    <row r="68" spans="1:26" x14ac:dyDescent="0.25">
      <c r="S68" s="115" t="s">
        <v>41</v>
      </c>
      <c r="T68" s="115"/>
      <c r="U68" s="112"/>
      <c r="V68" s="112">
        <v>23</v>
      </c>
      <c r="W68" s="112">
        <v>24</v>
      </c>
      <c r="X68" s="112">
        <v>17</v>
      </c>
      <c r="Y68" s="112">
        <v>24</v>
      </c>
      <c r="Z68" s="112">
        <v>3</v>
      </c>
    </row>
    <row r="69" spans="1:26" x14ac:dyDescent="0.25">
      <c r="S69" s="115" t="s">
        <v>42</v>
      </c>
      <c r="T69" s="115"/>
      <c r="U69" s="112"/>
      <c r="V69" s="112">
        <v>3</v>
      </c>
      <c r="W69" s="112">
        <v>5</v>
      </c>
      <c r="X69" s="112">
        <v>8</v>
      </c>
      <c r="Y69" s="112">
        <v>7</v>
      </c>
      <c r="Z69" s="112">
        <v>20</v>
      </c>
    </row>
    <row r="70" spans="1:26" x14ac:dyDescent="0.25">
      <c r="S70" s="115" t="s">
        <v>43</v>
      </c>
      <c r="T70" s="115"/>
      <c r="U70" s="112"/>
      <c r="V70" s="112">
        <v>19</v>
      </c>
      <c r="W70" s="112">
        <v>24</v>
      </c>
      <c r="X70" s="112">
        <v>13</v>
      </c>
      <c r="Y70" s="112">
        <v>5</v>
      </c>
      <c r="Z70" s="112">
        <v>3</v>
      </c>
    </row>
    <row r="71" spans="1:26" x14ac:dyDescent="0.25">
      <c r="S71" s="115" t="s">
        <v>44</v>
      </c>
      <c r="T71" s="115"/>
      <c r="U71" s="112"/>
      <c r="V71" s="112">
        <v>3</v>
      </c>
      <c r="W71" s="112">
        <v>3</v>
      </c>
      <c r="X71" s="112">
        <v>4</v>
      </c>
      <c r="Y71" s="112">
        <v>11</v>
      </c>
      <c r="Z71" s="112">
        <v>16</v>
      </c>
    </row>
    <row r="72" spans="1:26" x14ac:dyDescent="0.25">
      <c r="S72" s="115" t="s">
        <v>45</v>
      </c>
      <c r="T72" s="115"/>
      <c r="U72" s="112"/>
      <c r="V72" s="112">
        <v>24</v>
      </c>
      <c r="W72" s="112">
        <v>19</v>
      </c>
      <c r="X72" s="112">
        <v>19</v>
      </c>
      <c r="Y72" s="112">
        <v>10</v>
      </c>
      <c r="Z72" s="112">
        <v>17</v>
      </c>
    </row>
    <row r="73" spans="1:26" x14ac:dyDescent="0.25">
      <c r="S73" s="115" t="s">
        <v>46</v>
      </c>
      <c r="T73" s="115"/>
      <c r="U73" s="112"/>
      <c r="V73" s="112">
        <v>9</v>
      </c>
      <c r="W73" s="112">
        <v>7</v>
      </c>
      <c r="X73" s="112">
        <v>18</v>
      </c>
      <c r="Y73" s="112">
        <v>13</v>
      </c>
      <c r="Z73" s="112">
        <v>7</v>
      </c>
    </row>
    <row r="74" spans="1:26" x14ac:dyDescent="0.25">
      <c r="S74" s="115" t="s">
        <v>47</v>
      </c>
      <c r="T74" s="115"/>
      <c r="U74" s="112"/>
      <c r="V74" s="112">
        <v>10</v>
      </c>
      <c r="W74" s="112">
        <v>5</v>
      </c>
      <c r="X74" s="112">
        <v>9</v>
      </c>
      <c r="Y74" s="112">
        <v>7</v>
      </c>
      <c r="Z74" s="112">
        <v>7</v>
      </c>
    </row>
    <row r="75" spans="1:26" x14ac:dyDescent="0.25">
      <c r="S75" s="115" t="s">
        <v>48</v>
      </c>
      <c r="T75" s="115"/>
      <c r="U75" s="112"/>
      <c r="V75" s="112">
        <v>5</v>
      </c>
      <c r="W75" s="112">
        <v>0</v>
      </c>
      <c r="X75" s="112">
        <v>9</v>
      </c>
      <c r="Y75" s="112">
        <v>8</v>
      </c>
      <c r="Z75" s="112">
        <v>6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5</v>
      </c>
      <c r="X76" s="112">
        <v>0</v>
      </c>
      <c r="Y76" s="112">
        <v>2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1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137</v>
      </c>
      <c r="W80" s="112">
        <v>162</v>
      </c>
      <c r="X80" s="112">
        <v>145</v>
      </c>
      <c r="Y80" s="112">
        <v>140</v>
      </c>
      <c r="Z80" s="112">
        <v>141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Diamantina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17</v>
      </c>
      <c r="W83" s="112">
        <v>14</v>
      </c>
      <c r="X83" s="112">
        <v>15</v>
      </c>
      <c r="Y83" s="112">
        <v>15</v>
      </c>
      <c r="Z83" s="112">
        <v>14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3</v>
      </c>
      <c r="W84" s="112">
        <v>5</v>
      </c>
      <c r="X84" s="112">
        <v>3</v>
      </c>
      <c r="Y84" s="112">
        <v>8</v>
      </c>
      <c r="Z84" s="112">
        <v>6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14</v>
      </c>
      <c r="W85" s="112">
        <v>9</v>
      </c>
      <c r="X85" s="112">
        <v>14</v>
      </c>
      <c r="Y85" s="112">
        <v>18</v>
      </c>
      <c r="Z85" s="112">
        <v>11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323</v>
      </c>
      <c r="D86" s="96">
        <f t="shared" ref="D86:D91" si="4">AD4</f>
        <v>-3.0864197530864335E-3</v>
      </c>
      <c r="E86" s="97">
        <f t="shared" ref="E86:E91" si="5">AD4</f>
        <v>-3.0864197530864335E-3</v>
      </c>
      <c r="F86" s="96">
        <f t="shared" ref="F86:F91" si="6">AF4</f>
        <v>3.1948881789137351E-2</v>
      </c>
      <c r="G86" s="97">
        <f t="shared" ref="G86:G91" si="7">AF4</f>
        <v>3.1948881789137351E-2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0</v>
      </c>
      <c r="W86" s="112">
        <v>6</v>
      </c>
      <c r="X86" s="112">
        <v>5</v>
      </c>
      <c r="Y86" s="112">
        <v>8</v>
      </c>
      <c r="Z86" s="112">
        <v>3</v>
      </c>
    </row>
    <row r="87" spans="1:30" ht="15" customHeight="1" x14ac:dyDescent="0.25">
      <c r="A87" s="98" t="s">
        <v>4</v>
      </c>
      <c r="B87" s="49"/>
      <c r="C87" s="57" t="str">
        <f t="shared" si="3"/>
        <v>182</v>
      </c>
      <c r="D87" s="96">
        <f t="shared" si="4"/>
        <v>-1.0869565217391353E-2</v>
      </c>
      <c r="E87" s="97">
        <f t="shared" si="5"/>
        <v>-1.0869565217391353E-2</v>
      </c>
      <c r="F87" s="96">
        <f t="shared" si="6"/>
        <v>8.3333333333333259E-2</v>
      </c>
      <c r="G87" s="97">
        <f t="shared" si="7"/>
        <v>8.3333333333333259E-2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0</v>
      </c>
      <c r="W87" s="112">
        <v>0</v>
      </c>
      <c r="X87" s="112">
        <v>0</v>
      </c>
      <c r="Y87" s="112">
        <v>3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137</v>
      </c>
      <c r="D88" s="96">
        <f t="shared" si="4"/>
        <v>-2.1428571428571463E-2</v>
      </c>
      <c r="E88" s="97">
        <f t="shared" si="5"/>
        <v>-2.1428571428571463E-2</v>
      </c>
      <c r="F88" s="96">
        <f t="shared" si="6"/>
        <v>0</v>
      </c>
      <c r="G88" s="97">
        <f t="shared" si="7"/>
        <v>0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177</v>
      </c>
      <c r="D89" s="96">
        <f t="shared" si="4"/>
        <v>-9.2307692307692313E-2</v>
      </c>
      <c r="E89" s="97">
        <f t="shared" si="5"/>
        <v>-9.2307692307692313E-2</v>
      </c>
      <c r="F89" s="96">
        <f t="shared" si="6"/>
        <v>-5.3475935828876997E-2</v>
      </c>
      <c r="G89" s="97">
        <f t="shared" si="7"/>
        <v>-5.3475935828876997E-2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10</v>
      </c>
      <c r="W89" s="112">
        <v>14</v>
      </c>
      <c r="X89" s="112">
        <v>14</v>
      </c>
      <c r="Y89" s="112">
        <v>16</v>
      </c>
      <c r="Z89" s="112">
        <v>10</v>
      </c>
    </row>
    <row r="90" spans="1:30" ht="15" customHeight="1" x14ac:dyDescent="0.25">
      <c r="A90" s="49" t="s">
        <v>96</v>
      </c>
      <c r="B90" s="49"/>
      <c r="C90" s="57" t="str">
        <f t="shared" si="3"/>
        <v>$55,336</v>
      </c>
      <c r="D90" s="96">
        <f t="shared" si="4"/>
        <v>4.2512497414230577E-2</v>
      </c>
      <c r="E90" s="97">
        <f t="shared" si="5"/>
        <v>4.2512497414230577E-2</v>
      </c>
      <c r="F90" s="96">
        <f t="shared" si="6"/>
        <v>0.27173431415449234</v>
      </c>
      <c r="G90" s="97">
        <f t="shared" si="7"/>
        <v>0.27173431415449234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35</v>
      </c>
      <c r="W90" s="112">
        <v>30</v>
      </c>
      <c r="X90" s="112">
        <v>34</v>
      </c>
      <c r="Y90" s="112">
        <v>34</v>
      </c>
      <c r="Z90" s="112">
        <v>26</v>
      </c>
    </row>
    <row r="91" spans="1:30" ht="15" customHeight="1" x14ac:dyDescent="0.25">
      <c r="A91" s="49" t="s">
        <v>7</v>
      </c>
      <c r="B91" s="49"/>
      <c r="C91" s="57" t="str">
        <f t="shared" si="3"/>
        <v>$12.1 mil</v>
      </c>
      <c r="D91" s="96">
        <f t="shared" si="4"/>
        <v>-3.4839853954861999E-2</v>
      </c>
      <c r="E91" s="97">
        <f t="shared" si="5"/>
        <v>-3.4839853954861999E-2</v>
      </c>
      <c r="F91" s="96">
        <f t="shared" si="6"/>
        <v>0.18396029326349117</v>
      </c>
      <c r="G91" s="97">
        <f t="shared" si="7"/>
        <v>0.18396029326349117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107</v>
      </c>
      <c r="W91" s="112">
        <v>99</v>
      </c>
      <c r="X91" s="112">
        <v>110</v>
      </c>
      <c r="Y91" s="112">
        <v>113</v>
      </c>
      <c r="Z91" s="112">
        <v>99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6</v>
      </c>
      <c r="W93" s="112">
        <v>6</v>
      </c>
      <c r="X93" s="112">
        <v>3</v>
      </c>
      <c r="Y93" s="112">
        <v>4</v>
      </c>
      <c r="Z93" s="112">
        <v>8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14</v>
      </c>
      <c r="W94" s="112">
        <v>11</v>
      </c>
      <c r="X94" s="112">
        <v>12</v>
      </c>
      <c r="Y94" s="112">
        <v>6</v>
      </c>
      <c r="Z94" s="112">
        <v>12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6</v>
      </c>
      <c r="W95" s="112">
        <v>10</v>
      </c>
      <c r="X95" s="112">
        <v>10</v>
      </c>
      <c r="Y95" s="112">
        <v>4</v>
      </c>
      <c r="Z95" s="112">
        <v>6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8</v>
      </c>
      <c r="W96" s="112">
        <v>9</v>
      </c>
      <c r="X96" s="112">
        <v>9</v>
      </c>
      <c r="Y96" s="112">
        <v>15</v>
      </c>
      <c r="Z96" s="112">
        <v>12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20</v>
      </c>
      <c r="W97" s="112">
        <v>21</v>
      </c>
      <c r="X97" s="112">
        <v>19</v>
      </c>
      <c r="Y97" s="112">
        <v>16</v>
      </c>
      <c r="Z97" s="112">
        <v>12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0</v>
      </c>
      <c r="W98" s="112">
        <v>0</v>
      </c>
      <c r="X98" s="112">
        <v>5</v>
      </c>
      <c r="Y98" s="112">
        <v>4</v>
      </c>
      <c r="Z98" s="112">
        <v>5</v>
      </c>
    </row>
    <row r="99" spans="1:32" ht="15" customHeight="1" x14ac:dyDescent="0.25">
      <c r="S99" s="115" t="s">
        <v>197</v>
      </c>
      <c r="T99" s="115"/>
      <c r="U99" s="112"/>
      <c r="V99" s="112">
        <v>3</v>
      </c>
      <c r="W99" s="112">
        <v>3</v>
      </c>
      <c r="X99" s="112">
        <v>0</v>
      </c>
      <c r="Y99" s="112">
        <v>3</v>
      </c>
      <c r="Z99" s="112">
        <v>9</v>
      </c>
    </row>
    <row r="100" spans="1:32" ht="15" customHeight="1" x14ac:dyDescent="0.25">
      <c r="S100" s="115" t="s">
        <v>58</v>
      </c>
      <c r="T100" s="115"/>
      <c r="U100" s="112"/>
      <c r="V100" s="112">
        <v>14</v>
      </c>
      <c r="W100" s="112">
        <v>13</v>
      </c>
      <c r="X100" s="112">
        <v>13</v>
      </c>
      <c r="Y100" s="112">
        <v>18</v>
      </c>
      <c r="Z100" s="112">
        <v>13</v>
      </c>
    </row>
    <row r="101" spans="1:32" x14ac:dyDescent="0.25">
      <c r="A101" s="18"/>
      <c r="S101" s="118" t="s">
        <v>53</v>
      </c>
      <c r="T101" s="118"/>
      <c r="U101" s="112"/>
      <c r="V101" s="112">
        <v>82</v>
      </c>
      <c r="W101" s="112">
        <v>93</v>
      </c>
      <c r="X101" s="112">
        <v>93</v>
      </c>
      <c r="Y101" s="112">
        <v>79</v>
      </c>
      <c r="Z101" s="112">
        <v>80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175</v>
      </c>
      <c r="W104" s="112">
        <v>179</v>
      </c>
      <c r="X104" s="112">
        <v>183</v>
      </c>
      <c r="Y104" s="112">
        <v>188</v>
      </c>
      <c r="Z104" s="112">
        <v>217</v>
      </c>
      <c r="AB104" s="109" t="str">
        <f>TEXT(Z104,"###,###")</f>
        <v>217</v>
      </c>
      <c r="AD104" s="130">
        <f>Z104/($Z$4)*100</f>
        <v>67.182662538699688</v>
      </c>
      <c r="AF104" s="109"/>
    </row>
    <row r="105" spans="1:32" x14ac:dyDescent="0.25">
      <c r="S105" s="115" t="s">
        <v>17</v>
      </c>
      <c r="T105" s="115"/>
      <c r="U105" s="112"/>
      <c r="V105" s="112">
        <v>105</v>
      </c>
      <c r="W105" s="112">
        <v>107</v>
      </c>
      <c r="X105" s="112">
        <v>101</v>
      </c>
      <c r="Y105" s="112">
        <v>110</v>
      </c>
      <c r="Z105" s="112">
        <v>92</v>
      </c>
      <c r="AB105" s="109" t="str">
        <f>TEXT(Z105,"###,###")</f>
        <v>92</v>
      </c>
      <c r="AD105" s="130">
        <f>Z105/($Z$4)*100</f>
        <v>28.482972136222912</v>
      </c>
      <c r="AF105" s="109"/>
    </row>
    <row r="106" spans="1:32" x14ac:dyDescent="0.25">
      <c r="S106" s="118" t="s">
        <v>53</v>
      </c>
      <c r="T106" s="118"/>
      <c r="U106" s="120"/>
      <c r="V106" s="120">
        <v>280</v>
      </c>
      <c r="W106" s="120">
        <v>286</v>
      </c>
      <c r="X106" s="120">
        <v>284</v>
      </c>
      <c r="Y106" s="120">
        <v>298</v>
      </c>
      <c r="Z106" s="120">
        <v>309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36</v>
      </c>
      <c r="W108" s="112">
        <v>23</v>
      </c>
      <c r="X108" s="112">
        <v>29</v>
      </c>
      <c r="Y108" s="112">
        <v>37</v>
      </c>
      <c r="Z108" s="112">
        <v>34</v>
      </c>
      <c r="AB108" s="109" t="str">
        <f>TEXT(Z108,"###,###")</f>
        <v>34</v>
      </c>
      <c r="AD108" s="130">
        <f>Z108/($Z$4)*100</f>
        <v>10.526315789473683</v>
      </c>
      <c r="AF108" s="109"/>
    </row>
    <row r="109" spans="1:32" x14ac:dyDescent="0.25">
      <c r="S109" s="115" t="s">
        <v>20</v>
      </c>
      <c r="T109" s="115"/>
      <c r="U109" s="112"/>
      <c r="V109" s="112">
        <v>57</v>
      </c>
      <c r="W109" s="112">
        <v>51</v>
      </c>
      <c r="X109" s="112">
        <v>60</v>
      </c>
      <c r="Y109" s="112">
        <v>60</v>
      </c>
      <c r="Z109" s="112">
        <v>60</v>
      </c>
      <c r="AB109" s="109" t="str">
        <f>TEXT(Z109,"###,###")</f>
        <v>60</v>
      </c>
      <c r="AD109" s="130">
        <f>Z109/($Z$4)*100</f>
        <v>18.575851393188856</v>
      </c>
      <c r="AF109" s="109"/>
    </row>
    <row r="110" spans="1:32" x14ac:dyDescent="0.25">
      <c r="S110" s="115" t="s">
        <v>21</v>
      </c>
      <c r="T110" s="115"/>
      <c r="U110" s="112"/>
      <c r="V110" s="112">
        <v>150</v>
      </c>
      <c r="W110" s="112">
        <v>170</v>
      </c>
      <c r="X110" s="112">
        <v>167</v>
      </c>
      <c r="Y110" s="112">
        <v>140</v>
      </c>
      <c r="Z110" s="112">
        <v>167</v>
      </c>
      <c r="AB110" s="109" t="str">
        <f>TEXT(Z110,"###,###")</f>
        <v>167</v>
      </c>
      <c r="AD110" s="130">
        <f>Z110/($Z$4)*100</f>
        <v>51.702786377708975</v>
      </c>
      <c r="AF110" s="109"/>
    </row>
    <row r="111" spans="1:32" x14ac:dyDescent="0.25">
      <c r="S111" s="115" t="s">
        <v>22</v>
      </c>
      <c r="T111" s="115"/>
      <c r="U111" s="112"/>
      <c r="V111" s="112">
        <v>44</v>
      </c>
      <c r="W111" s="112">
        <v>54</v>
      </c>
      <c r="X111" s="112">
        <v>57</v>
      </c>
      <c r="Y111" s="112">
        <v>61</v>
      </c>
      <c r="Z111" s="112">
        <v>44</v>
      </c>
      <c r="AB111" s="109" t="str">
        <f>TEXT(Z111,"###,###")</f>
        <v>44</v>
      </c>
      <c r="AD111" s="130">
        <f>Z111/($Z$4)*100</f>
        <v>13.622291021671826</v>
      </c>
      <c r="AF111" s="109"/>
    </row>
    <row r="112" spans="1:32" x14ac:dyDescent="0.25">
      <c r="S112" s="118" t="s">
        <v>53</v>
      </c>
      <c r="T112" s="118"/>
      <c r="U112" s="112"/>
      <c r="V112" s="112">
        <v>313</v>
      </c>
      <c r="W112" s="112">
        <v>310</v>
      </c>
      <c r="X112" s="112">
        <v>331</v>
      </c>
      <c r="Y112" s="112">
        <v>324</v>
      </c>
      <c r="Z112" s="112">
        <v>322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41.17</v>
      </c>
      <c r="W118" s="131">
        <v>40.090000000000003</v>
      </c>
      <c r="X118" s="131">
        <v>40.880000000000003</v>
      </c>
      <c r="Y118" s="131">
        <v>41.54</v>
      </c>
      <c r="Z118" s="131">
        <v>42.13</v>
      </c>
      <c r="AB118" s="109" t="str">
        <f>TEXT(Z118,"##.0")</f>
        <v>42.1</v>
      </c>
    </row>
    <row r="120" spans="19:32" x14ac:dyDescent="0.25">
      <c r="S120" s="101" t="s">
        <v>98</v>
      </c>
      <c r="T120" s="112"/>
      <c r="U120" s="112"/>
      <c r="V120" s="112">
        <v>161</v>
      </c>
      <c r="W120" s="112">
        <v>169</v>
      </c>
      <c r="X120" s="112">
        <v>182</v>
      </c>
      <c r="Y120" s="112">
        <v>166</v>
      </c>
      <c r="Z120" s="112">
        <v>152</v>
      </c>
      <c r="AB120" s="109" t="str">
        <f>TEXT(Z120,"###,###")</f>
        <v>152</v>
      </c>
    </row>
    <row r="121" spans="19:32" x14ac:dyDescent="0.25">
      <c r="S121" s="101" t="s">
        <v>99</v>
      </c>
      <c r="T121" s="112"/>
      <c r="U121" s="112"/>
      <c r="V121" s="112">
        <v>7</v>
      </c>
      <c r="W121" s="112">
        <v>10</v>
      </c>
      <c r="X121" s="112">
        <v>7</v>
      </c>
      <c r="Y121" s="112">
        <v>10</v>
      </c>
      <c r="Z121" s="112">
        <v>10</v>
      </c>
      <c r="AB121" s="109" t="str">
        <f>TEXT(Z121,"###,###")</f>
        <v>10</v>
      </c>
    </row>
    <row r="122" spans="19:32" x14ac:dyDescent="0.25">
      <c r="S122" s="101" t="s">
        <v>100</v>
      </c>
      <c r="T122" s="112"/>
      <c r="U122" s="112"/>
      <c r="V122" s="112">
        <v>18</v>
      </c>
      <c r="W122" s="112">
        <v>15</v>
      </c>
      <c r="X122" s="112">
        <v>13</v>
      </c>
      <c r="Y122" s="112">
        <v>20</v>
      </c>
      <c r="Z122" s="112">
        <v>20</v>
      </c>
      <c r="AB122" s="109" t="str">
        <f>TEXT(Z122,"###,###")</f>
        <v>20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179</v>
      </c>
      <c r="W124" s="112">
        <v>184</v>
      </c>
      <c r="X124" s="112">
        <v>195</v>
      </c>
      <c r="Y124" s="112">
        <v>186</v>
      </c>
      <c r="Z124" s="112">
        <v>172</v>
      </c>
      <c r="AB124" s="109" t="str">
        <f>TEXT(Z124,"###,###")</f>
        <v>172</v>
      </c>
      <c r="AD124" s="127">
        <f>Z124/$Z$7*100</f>
        <v>97.175141242937855</v>
      </c>
    </row>
    <row r="125" spans="19:32" x14ac:dyDescent="0.25">
      <c r="S125" s="101" t="s">
        <v>102</v>
      </c>
      <c r="T125" s="112"/>
      <c r="U125" s="112"/>
      <c r="V125" s="112">
        <v>25</v>
      </c>
      <c r="W125" s="112">
        <v>25</v>
      </c>
      <c r="X125" s="112">
        <v>20</v>
      </c>
      <c r="Y125" s="112">
        <v>30</v>
      </c>
      <c r="Z125" s="112">
        <v>30</v>
      </c>
      <c r="AB125" s="109" t="str">
        <f>TEXT(Z125,"###,###")</f>
        <v>30</v>
      </c>
      <c r="AD125" s="127">
        <f>Z125/$Z$7*100</f>
        <v>16.949152542372879</v>
      </c>
    </row>
    <row r="127" spans="19:32" x14ac:dyDescent="0.25">
      <c r="S127" s="101" t="s">
        <v>103</v>
      </c>
      <c r="T127" s="112"/>
      <c r="U127" s="112"/>
      <c r="V127" s="112">
        <v>108</v>
      </c>
      <c r="W127" s="112">
        <v>100</v>
      </c>
      <c r="X127" s="112">
        <v>113</v>
      </c>
      <c r="Y127" s="112">
        <v>113</v>
      </c>
      <c r="Z127" s="112">
        <v>102</v>
      </c>
      <c r="AB127" s="109" t="str">
        <f>TEXT(Z127,"###,###")</f>
        <v>102</v>
      </c>
      <c r="AD127" s="127">
        <f>Z127/$Z$7*100</f>
        <v>57.627118644067799</v>
      </c>
    </row>
    <row r="128" spans="19:32" x14ac:dyDescent="0.25">
      <c r="S128" s="101" t="s">
        <v>104</v>
      </c>
      <c r="T128" s="112"/>
      <c r="U128" s="112"/>
      <c r="V128" s="112">
        <v>80</v>
      </c>
      <c r="W128" s="112">
        <v>90</v>
      </c>
      <c r="X128" s="112">
        <v>92</v>
      </c>
      <c r="Y128" s="112">
        <v>81</v>
      </c>
      <c r="Z128" s="112">
        <v>76</v>
      </c>
      <c r="AB128" s="109" t="str">
        <f>TEXT(Z128,"###,###")</f>
        <v>76</v>
      </c>
      <c r="AD128" s="127">
        <f>Z128/$Z$7*100</f>
        <v>42.93785310734463</v>
      </c>
    </row>
    <row r="130" spans="19:20" x14ac:dyDescent="0.25">
      <c r="S130" s="101" t="s">
        <v>278</v>
      </c>
      <c r="T130" s="127">
        <v>85.875706214689259</v>
      </c>
    </row>
    <row r="131" spans="19:20" x14ac:dyDescent="0.25">
      <c r="S131" s="101" t="s">
        <v>279</v>
      </c>
      <c r="T131" s="127">
        <v>5.6497175141242941</v>
      </c>
    </row>
    <row r="132" spans="19:20" x14ac:dyDescent="0.25">
      <c r="S132" s="101" t="s">
        <v>280</v>
      </c>
      <c r="T132" s="127">
        <v>11.299435028248588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9ACA73C-6C79-4972-BE6D-510F1C2ADD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E970066-5A42-4A34-BB9E-88884862E9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54333BD-A40B-4FC9-B9BE-BF22FC17D8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8B6A445-66B0-4250-A83B-460510B1B9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140DB-9FE5-4865-84EB-5AF7B9F7C859}">
  <sheetPr codeName="Sheet8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129</v>
      </c>
      <c r="T1" s="99"/>
      <c r="U1" s="99"/>
      <c r="V1" s="99"/>
      <c r="W1" s="99"/>
      <c r="X1" s="99"/>
      <c r="Y1" s="100" t="s">
        <v>222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129</v>
      </c>
      <c r="Y3" s="105" t="s">
        <v>222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9.23 Doomadgee,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701</v>
      </c>
      <c r="W4" s="108">
        <v>702</v>
      </c>
      <c r="X4" s="108">
        <v>595</v>
      </c>
      <c r="Y4" s="108">
        <v>652</v>
      </c>
      <c r="Z4" s="108">
        <v>651</v>
      </c>
      <c r="AB4" s="109" t="str">
        <f>TEXT(Z4,"###,###")</f>
        <v>651</v>
      </c>
      <c r="AD4" s="110">
        <f>Z4/Y4-1</f>
        <v>-1.5337423312883347E-3</v>
      </c>
      <c r="AF4" s="110">
        <f>Z4/V4-1</f>
        <v>-7.1326676176890147E-2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377</v>
      </c>
      <c r="W5" s="108">
        <v>388</v>
      </c>
      <c r="X5" s="108">
        <v>288</v>
      </c>
      <c r="Y5" s="108">
        <v>305</v>
      </c>
      <c r="Z5" s="108">
        <v>333</v>
      </c>
      <c r="AB5" s="109" t="str">
        <f>TEXT(Z5,"###,###")</f>
        <v>333</v>
      </c>
      <c r="AD5" s="110">
        <f t="shared" ref="AD5:AD9" si="0">Z5/Y5-1</f>
        <v>9.1803278688524559E-2</v>
      </c>
      <c r="AF5" s="110">
        <f t="shared" ref="AF5:AF9" si="1">Z5/V5-1</f>
        <v>-0.11671087533156499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330</v>
      </c>
      <c r="W6" s="108">
        <v>314</v>
      </c>
      <c r="X6" s="108">
        <v>310</v>
      </c>
      <c r="Y6" s="108">
        <v>346</v>
      </c>
      <c r="Z6" s="108">
        <v>317</v>
      </c>
      <c r="AB6" s="109" t="str">
        <f>TEXT(Z6,"###,###")</f>
        <v>317</v>
      </c>
      <c r="AD6" s="110">
        <f t="shared" si="0"/>
        <v>-8.381502890173409E-2</v>
      </c>
      <c r="AF6" s="110">
        <f t="shared" si="1"/>
        <v>-3.9393939393939426E-2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511</v>
      </c>
      <c r="W7" s="108">
        <v>518</v>
      </c>
      <c r="X7" s="108">
        <v>451</v>
      </c>
      <c r="Y7" s="108">
        <v>456</v>
      </c>
      <c r="Z7" s="108">
        <v>466</v>
      </c>
      <c r="AB7" s="109" t="str">
        <f>TEXT(Z7,"###,###")</f>
        <v>466</v>
      </c>
      <c r="AD7" s="110">
        <f t="shared" si="0"/>
        <v>2.1929824561403466E-2</v>
      </c>
      <c r="AF7" s="110">
        <f t="shared" si="1"/>
        <v>-8.8062622309197702E-2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651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466</v>
      </c>
      <c r="P8" s="67"/>
      <c r="S8" s="107" t="s">
        <v>83</v>
      </c>
      <c r="T8" s="108"/>
      <c r="U8" s="108"/>
      <c r="V8" s="108">
        <v>23941</v>
      </c>
      <c r="W8" s="108">
        <v>24510.29</v>
      </c>
      <c r="X8" s="108">
        <v>25352.54</v>
      </c>
      <c r="Y8" s="108">
        <v>24784.080000000002</v>
      </c>
      <c r="Z8" s="108">
        <v>26193.1</v>
      </c>
      <c r="AB8" s="109" t="str">
        <f>TEXT(Z8,"$###,###")</f>
        <v>$26,193</v>
      </c>
      <c r="AD8" s="110">
        <f t="shared" si="0"/>
        <v>5.6851817779800529E-2</v>
      </c>
      <c r="AF8" s="110">
        <f t="shared" si="1"/>
        <v>9.406875234952583E-2</v>
      </c>
    </row>
    <row r="9" spans="1:32" x14ac:dyDescent="0.25">
      <c r="A9" s="30" t="s">
        <v>14</v>
      </c>
      <c r="B9" s="71"/>
      <c r="C9" s="72"/>
      <c r="D9" s="73">
        <f>AD104</f>
        <v>51.766513056835642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52.575107296137332</v>
      </c>
      <c r="P9" s="74" t="s">
        <v>84</v>
      </c>
      <c r="S9" s="107" t="s">
        <v>7</v>
      </c>
      <c r="T9" s="108"/>
      <c r="U9" s="108"/>
      <c r="V9" s="108">
        <v>16684718</v>
      </c>
      <c r="W9" s="108">
        <v>17506605</v>
      </c>
      <c r="X9" s="108">
        <v>17149465</v>
      </c>
      <c r="Y9" s="108">
        <v>17289641</v>
      </c>
      <c r="Z9" s="108">
        <v>18691659</v>
      </c>
      <c r="AB9" s="109" t="str">
        <f>TEXT(Z9/1000000,"$#,###.0")&amp;" mil"</f>
        <v>$18.7 mil</v>
      </c>
      <c r="AD9" s="110">
        <f t="shared" si="0"/>
        <v>8.1090058492249817E-2</v>
      </c>
      <c r="AF9" s="110">
        <f t="shared" si="1"/>
        <v>0.120286180443685</v>
      </c>
    </row>
    <row r="10" spans="1:32" x14ac:dyDescent="0.25">
      <c r="A10" s="30" t="s">
        <v>17</v>
      </c>
      <c r="B10" s="71"/>
      <c r="C10" s="72"/>
      <c r="D10" s="73">
        <f>AD105</f>
        <v>47.158218125960062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48.712446351931334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100</v>
      </c>
      <c r="P11" s="74" t="s">
        <v>84</v>
      </c>
      <c r="S11" s="107" t="s">
        <v>29</v>
      </c>
      <c r="T11" s="112"/>
      <c r="U11" s="112"/>
      <c r="V11" s="112">
        <v>698</v>
      </c>
      <c r="W11" s="112">
        <v>698</v>
      </c>
      <c r="X11" s="112">
        <v>592</v>
      </c>
      <c r="Y11" s="112">
        <v>648</v>
      </c>
      <c r="Z11" s="112">
        <v>646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84</v>
      </c>
      <c r="S12" s="107" t="s">
        <v>30</v>
      </c>
      <c r="T12" s="112"/>
      <c r="U12" s="112"/>
      <c r="V12" s="112">
        <v>5</v>
      </c>
      <c r="W12" s="112">
        <v>4</v>
      </c>
      <c r="X12" s="112">
        <v>0</v>
      </c>
      <c r="Y12" s="112">
        <v>4</v>
      </c>
      <c r="Z12" s="112">
        <v>6</v>
      </c>
    </row>
    <row r="13" spans="1:32" ht="15" customHeight="1" x14ac:dyDescent="0.25">
      <c r="A13" s="30" t="s">
        <v>19</v>
      </c>
      <c r="B13" s="72"/>
      <c r="C13" s="72"/>
      <c r="D13" s="73">
        <f>AD108</f>
        <v>2.3041474654377883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0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6.4516129032258061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39.1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45.314900153609834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19.914346895074946</v>
      </c>
      <c r="P15" s="74" t="s">
        <v>84</v>
      </c>
      <c r="S15" s="115" t="s">
        <v>60</v>
      </c>
      <c r="T15" s="115"/>
      <c r="U15" s="116"/>
      <c r="V15" s="116">
        <v>14</v>
      </c>
      <c r="W15" s="116">
        <v>17</v>
      </c>
      <c r="X15" s="116">
        <v>21</v>
      </c>
      <c r="Y15" s="112">
        <v>16</v>
      </c>
      <c r="Z15" s="112">
        <v>22</v>
      </c>
      <c r="AB15" s="117">
        <f t="shared" ref="AB15:AB34" si="2">IF(Z15="np",0,Z15/$Z$34)</f>
        <v>3.4108527131782945E-2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45.775729646697386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80.085653104925058</v>
      </c>
      <c r="P16" s="37" t="s">
        <v>84</v>
      </c>
      <c r="S16" s="115" t="s">
        <v>61</v>
      </c>
      <c r="T16" s="115"/>
      <c r="U16" s="116"/>
      <c r="V16" s="116">
        <v>8</v>
      </c>
      <c r="W16" s="116">
        <v>11</v>
      </c>
      <c r="X16" s="116">
        <v>7</v>
      </c>
      <c r="Y16" s="112">
        <v>4</v>
      </c>
      <c r="Z16" s="112">
        <v>5</v>
      </c>
      <c r="AB16" s="117">
        <f t="shared" si="2"/>
        <v>7.7519379844961239E-3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4</v>
      </c>
      <c r="AB17" s="117">
        <f t="shared" si="2"/>
        <v>6.2015503875968991E-3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6</v>
      </c>
      <c r="W18" s="116">
        <v>0</v>
      </c>
      <c r="X18" s="116">
        <v>0</v>
      </c>
      <c r="Y18" s="112">
        <v>1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Doomadgee (2017-18 to 2021-22)</v>
      </c>
      <c r="B19" s="63"/>
      <c r="C19" s="63"/>
      <c r="D19" s="63"/>
      <c r="E19" s="63"/>
      <c r="F19" s="63"/>
      <c r="G19" s="63" t="str">
        <f>$S$1&amp;" ("&amp;$V$2&amp;" to "&amp;$Z$2&amp;")"</f>
        <v>Doomadgee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23</v>
      </c>
      <c r="W19" s="116">
        <v>29</v>
      </c>
      <c r="X19" s="116">
        <v>11</v>
      </c>
      <c r="Y19" s="112">
        <v>21</v>
      </c>
      <c r="Z19" s="112">
        <v>23</v>
      </c>
      <c r="AB19" s="117">
        <f t="shared" si="2"/>
        <v>3.565891472868217E-2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0</v>
      </c>
      <c r="X20" s="116">
        <v>5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66</v>
      </c>
      <c r="T21" s="115"/>
      <c r="U21" s="116"/>
      <c r="V21" s="116">
        <v>76</v>
      </c>
      <c r="W21" s="116">
        <v>78</v>
      </c>
      <c r="X21" s="116">
        <v>77</v>
      </c>
      <c r="Y21" s="112">
        <v>95</v>
      </c>
      <c r="Z21" s="112">
        <v>91</v>
      </c>
      <c r="AB21" s="117">
        <f t="shared" si="2"/>
        <v>0.14108527131782947</v>
      </c>
    </row>
    <row r="22" spans="1:28" x14ac:dyDescent="0.25">
      <c r="S22" s="115" t="s">
        <v>67</v>
      </c>
      <c r="T22" s="115"/>
      <c r="U22" s="116"/>
      <c r="V22" s="116">
        <v>5</v>
      </c>
      <c r="W22" s="116">
        <v>0</v>
      </c>
      <c r="X22" s="116">
        <v>0</v>
      </c>
      <c r="Y22" s="112">
        <v>17</v>
      </c>
      <c r="Z22" s="112">
        <v>19</v>
      </c>
      <c r="AB22" s="117">
        <f t="shared" si="2"/>
        <v>2.9457364341085271E-2</v>
      </c>
    </row>
    <row r="23" spans="1:28" x14ac:dyDescent="0.25">
      <c r="S23" s="115" t="s">
        <v>68</v>
      </c>
      <c r="T23" s="115"/>
      <c r="U23" s="116"/>
      <c r="V23" s="116">
        <v>21</v>
      </c>
      <c r="W23" s="116">
        <v>10</v>
      </c>
      <c r="X23" s="116">
        <v>14</v>
      </c>
      <c r="Y23" s="112">
        <v>10</v>
      </c>
      <c r="Z23" s="112">
        <v>18</v>
      </c>
      <c r="AB23" s="117">
        <f t="shared" si="2"/>
        <v>2.7906976744186046E-2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6</v>
      </c>
      <c r="W25" s="116">
        <v>8</v>
      </c>
      <c r="X25" s="116">
        <v>7</v>
      </c>
      <c r="Y25" s="112">
        <v>5</v>
      </c>
      <c r="Z25" s="112">
        <v>3</v>
      </c>
      <c r="AB25" s="117">
        <f t="shared" si="2"/>
        <v>4.6511627906976744E-3</v>
      </c>
    </row>
    <row r="26" spans="1:28" x14ac:dyDescent="0.25">
      <c r="S26" s="115" t="s">
        <v>71</v>
      </c>
      <c r="T26" s="115"/>
      <c r="U26" s="116"/>
      <c r="V26" s="116">
        <v>22</v>
      </c>
      <c r="W26" s="116">
        <v>0</v>
      </c>
      <c r="X26" s="116">
        <v>0</v>
      </c>
      <c r="Y26" s="112">
        <v>0</v>
      </c>
      <c r="Z26" s="112">
        <v>0</v>
      </c>
      <c r="AB26" s="117">
        <f t="shared" si="2"/>
        <v>0</v>
      </c>
    </row>
    <row r="27" spans="1:28" x14ac:dyDescent="0.25">
      <c r="S27" s="115" t="s">
        <v>72</v>
      </c>
      <c r="T27" s="115"/>
      <c r="U27" s="116"/>
      <c r="V27" s="116">
        <v>50</v>
      </c>
      <c r="W27" s="116">
        <v>12</v>
      </c>
      <c r="X27" s="116">
        <v>9</v>
      </c>
      <c r="Y27" s="112">
        <v>11</v>
      </c>
      <c r="Z27" s="112">
        <v>37</v>
      </c>
      <c r="AB27" s="117">
        <f t="shared" si="2"/>
        <v>5.7364341085271317E-2</v>
      </c>
    </row>
    <row r="28" spans="1:28" x14ac:dyDescent="0.25">
      <c r="S28" s="115" t="s">
        <v>73</v>
      </c>
      <c r="T28" s="115"/>
      <c r="U28" s="116"/>
      <c r="V28" s="116">
        <v>13</v>
      </c>
      <c r="W28" s="116">
        <v>8</v>
      </c>
      <c r="X28" s="116">
        <v>6</v>
      </c>
      <c r="Y28" s="112">
        <v>12</v>
      </c>
      <c r="Z28" s="112">
        <v>12</v>
      </c>
      <c r="AB28" s="117">
        <f t="shared" si="2"/>
        <v>1.8604651162790697E-2</v>
      </c>
    </row>
    <row r="29" spans="1:28" x14ac:dyDescent="0.25">
      <c r="S29" s="115" t="s">
        <v>74</v>
      </c>
      <c r="T29" s="115"/>
      <c r="U29" s="116"/>
      <c r="V29" s="116">
        <v>29</v>
      </c>
      <c r="W29" s="116">
        <v>134</v>
      </c>
      <c r="X29" s="116">
        <v>119</v>
      </c>
      <c r="Y29" s="112">
        <v>101</v>
      </c>
      <c r="Z29" s="112">
        <v>100</v>
      </c>
      <c r="AB29" s="117">
        <f t="shared" si="2"/>
        <v>0.15503875968992248</v>
      </c>
    </row>
    <row r="30" spans="1:28" x14ac:dyDescent="0.25">
      <c r="S30" s="115" t="s">
        <v>75</v>
      </c>
      <c r="T30" s="115"/>
      <c r="U30" s="116"/>
      <c r="V30" s="116">
        <v>154</v>
      </c>
      <c r="W30" s="116">
        <v>165</v>
      </c>
      <c r="X30" s="116">
        <v>136</v>
      </c>
      <c r="Y30" s="112">
        <v>104</v>
      </c>
      <c r="Z30" s="112">
        <v>101</v>
      </c>
      <c r="AB30" s="117">
        <f t="shared" si="2"/>
        <v>0.15658914728682172</v>
      </c>
    </row>
    <row r="31" spans="1:28" x14ac:dyDescent="0.25">
      <c r="S31" s="115" t="s">
        <v>76</v>
      </c>
      <c r="T31" s="115"/>
      <c r="U31" s="116"/>
      <c r="V31" s="116">
        <v>164</v>
      </c>
      <c r="W31" s="116">
        <v>168</v>
      </c>
      <c r="X31" s="116">
        <v>171</v>
      </c>
      <c r="Y31" s="112">
        <v>237</v>
      </c>
      <c r="Z31" s="112">
        <v>179</v>
      </c>
      <c r="AB31" s="117">
        <f t="shared" si="2"/>
        <v>0.27751937984496122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5</v>
      </c>
      <c r="W32" s="116">
        <v>0</v>
      </c>
      <c r="X32" s="116">
        <v>0</v>
      </c>
      <c r="Y32" s="112">
        <v>1</v>
      </c>
      <c r="Z32" s="112">
        <v>0</v>
      </c>
      <c r="AB32" s="117">
        <f t="shared" si="2"/>
        <v>0</v>
      </c>
    </row>
    <row r="33" spans="19:32" x14ac:dyDescent="0.25">
      <c r="S33" s="115" t="s">
        <v>78</v>
      </c>
      <c r="T33" s="115"/>
      <c r="U33" s="116"/>
      <c r="V33" s="116">
        <v>56</v>
      </c>
      <c r="W33" s="116">
        <v>41</v>
      </c>
      <c r="X33" s="116">
        <v>12</v>
      </c>
      <c r="Y33" s="112">
        <v>15</v>
      </c>
      <c r="Z33" s="112">
        <v>28</v>
      </c>
      <c r="AB33" s="117">
        <f t="shared" si="2"/>
        <v>4.3410852713178294E-2</v>
      </c>
    </row>
    <row r="34" spans="19:32" x14ac:dyDescent="0.25">
      <c r="S34" s="118" t="s">
        <v>53</v>
      </c>
      <c r="T34" s="118"/>
      <c r="U34" s="119"/>
      <c r="V34" s="119">
        <v>701</v>
      </c>
      <c r="W34" s="119">
        <v>700</v>
      </c>
      <c r="X34" s="119">
        <v>595</v>
      </c>
      <c r="Y34" s="120">
        <v>652</v>
      </c>
      <c r="Z34" s="120">
        <v>645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425</v>
      </c>
      <c r="W37" s="112">
        <v>449</v>
      </c>
      <c r="X37" s="112">
        <v>375</v>
      </c>
      <c r="Y37" s="112">
        <v>355</v>
      </c>
      <c r="Z37" s="112">
        <v>374</v>
      </c>
      <c r="AB37" s="132">
        <f>Z37/Z40*100</f>
        <v>80.085653104925058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91</v>
      </c>
      <c r="W38" s="112">
        <v>71</v>
      </c>
      <c r="X38" s="112">
        <v>80</v>
      </c>
      <c r="Y38" s="112">
        <v>95</v>
      </c>
      <c r="Z38" s="112">
        <v>93</v>
      </c>
      <c r="AB38" s="132">
        <f>Z38/Z40*100</f>
        <v>19.914346895074946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516</v>
      </c>
      <c r="W40" s="112">
        <v>520</v>
      </c>
      <c r="X40" s="112">
        <v>455</v>
      </c>
      <c r="Y40" s="112">
        <v>450</v>
      </c>
      <c r="Z40" s="112">
        <v>467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4</v>
      </c>
      <c r="W45" s="112">
        <v>5</v>
      </c>
      <c r="X45" s="112">
        <v>6</v>
      </c>
      <c r="Y45" s="112">
        <v>2</v>
      </c>
      <c r="Z45" s="112">
        <v>3</v>
      </c>
    </row>
    <row r="46" spans="19:32" x14ac:dyDescent="0.25">
      <c r="S46" s="115" t="s">
        <v>38</v>
      </c>
      <c r="T46" s="115"/>
      <c r="U46" s="112"/>
      <c r="V46" s="112">
        <v>27</v>
      </c>
      <c r="W46" s="112">
        <v>23</v>
      </c>
      <c r="X46" s="112">
        <v>5</v>
      </c>
      <c r="Y46" s="112">
        <v>13</v>
      </c>
      <c r="Z46" s="112">
        <v>13</v>
      </c>
    </row>
    <row r="47" spans="19:32" x14ac:dyDescent="0.25">
      <c r="S47" s="115" t="s">
        <v>39</v>
      </c>
      <c r="T47" s="115"/>
      <c r="U47" s="112"/>
      <c r="V47" s="112">
        <v>43</v>
      </c>
      <c r="W47" s="112">
        <v>45</v>
      </c>
      <c r="X47" s="112">
        <v>27</v>
      </c>
      <c r="Y47" s="112">
        <v>30</v>
      </c>
      <c r="Z47" s="112">
        <v>31</v>
      </c>
    </row>
    <row r="48" spans="19:32" x14ac:dyDescent="0.25">
      <c r="S48" s="115" t="s">
        <v>40</v>
      </c>
      <c r="T48" s="115"/>
      <c r="U48" s="112"/>
      <c r="V48" s="112">
        <v>53</v>
      </c>
      <c r="W48" s="112">
        <v>55</v>
      </c>
      <c r="X48" s="112">
        <v>37</v>
      </c>
      <c r="Y48" s="112">
        <v>46</v>
      </c>
      <c r="Z48" s="112">
        <v>36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36</v>
      </c>
      <c r="W49" s="112">
        <v>46</v>
      </c>
      <c r="X49" s="112">
        <v>38</v>
      </c>
      <c r="Y49" s="112">
        <v>40</v>
      </c>
      <c r="Z49" s="112">
        <v>45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Doomadgee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43</v>
      </c>
      <c r="W50" s="112">
        <v>54</v>
      </c>
      <c r="X50" s="112">
        <v>26</v>
      </c>
      <c r="Y50" s="112">
        <v>18</v>
      </c>
      <c r="Z50" s="112">
        <v>30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59</v>
      </c>
      <c r="W51" s="112">
        <v>47</v>
      </c>
      <c r="X51" s="112">
        <v>38</v>
      </c>
      <c r="Y51" s="112">
        <v>44</v>
      </c>
      <c r="Z51" s="112">
        <v>28</v>
      </c>
    </row>
    <row r="52" spans="1:26" ht="15" customHeight="1" x14ac:dyDescent="0.25">
      <c r="S52" s="115" t="s">
        <v>44</v>
      </c>
      <c r="T52" s="115"/>
      <c r="U52" s="112"/>
      <c r="V52" s="112">
        <v>40</v>
      </c>
      <c r="W52" s="112">
        <v>63</v>
      </c>
      <c r="X52" s="112">
        <v>50</v>
      </c>
      <c r="Y52" s="112">
        <v>40</v>
      </c>
      <c r="Z52" s="112">
        <v>54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18</v>
      </c>
      <c r="W53" s="112">
        <v>7</v>
      </c>
      <c r="X53" s="112">
        <v>26</v>
      </c>
      <c r="Y53" s="112">
        <v>28</v>
      </c>
      <c r="Z53" s="112">
        <v>33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24</v>
      </c>
      <c r="W54" s="112">
        <v>25</v>
      </c>
      <c r="X54" s="112">
        <v>10</v>
      </c>
      <c r="Y54" s="112">
        <v>16</v>
      </c>
      <c r="Z54" s="112">
        <v>16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</v>
      </c>
      <c r="W55" s="112">
        <v>11</v>
      </c>
      <c r="X55" s="112">
        <v>11</v>
      </c>
      <c r="Y55" s="112">
        <v>19</v>
      </c>
      <c r="Z55" s="112">
        <v>24</v>
      </c>
    </row>
    <row r="56" spans="1:26" ht="15" customHeight="1" x14ac:dyDescent="0.25">
      <c r="S56" s="115" t="s">
        <v>48</v>
      </c>
      <c r="T56" s="115"/>
      <c r="U56" s="112"/>
      <c r="V56" s="112">
        <v>15</v>
      </c>
      <c r="W56" s="112">
        <v>7</v>
      </c>
      <c r="X56" s="112">
        <v>8</v>
      </c>
      <c r="Y56" s="112">
        <v>5</v>
      </c>
      <c r="Z56" s="112">
        <v>11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4</v>
      </c>
      <c r="Z57" s="112">
        <v>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376</v>
      </c>
      <c r="W61" s="112">
        <v>385</v>
      </c>
      <c r="X61" s="112">
        <v>289</v>
      </c>
      <c r="Y61" s="112">
        <v>305</v>
      </c>
      <c r="Z61" s="112">
        <v>334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</v>
      </c>
      <c r="W64" s="112">
        <v>3</v>
      </c>
      <c r="X64" s="112">
        <v>7</v>
      </c>
      <c r="Y64" s="112">
        <v>3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Doomadgee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21</v>
      </c>
      <c r="W65" s="112">
        <v>25</v>
      </c>
      <c r="X65" s="112">
        <v>21</v>
      </c>
      <c r="Y65" s="112">
        <v>38</v>
      </c>
      <c r="Z65" s="112">
        <v>27</v>
      </c>
    </row>
    <row r="66" spans="1:26" x14ac:dyDescent="0.25">
      <c r="S66" s="115" t="s">
        <v>39</v>
      </c>
      <c r="T66" s="115"/>
      <c r="U66" s="112"/>
      <c r="V66" s="112">
        <v>36</v>
      </c>
      <c r="W66" s="112">
        <v>30</v>
      </c>
      <c r="X66" s="112">
        <v>24</v>
      </c>
      <c r="Y66" s="112">
        <v>28</v>
      </c>
      <c r="Z66" s="112">
        <v>41</v>
      </c>
    </row>
    <row r="67" spans="1:26" x14ac:dyDescent="0.25">
      <c r="S67" s="115" t="s">
        <v>40</v>
      </c>
      <c r="T67" s="115"/>
      <c r="U67" s="112"/>
      <c r="V67" s="112">
        <v>52</v>
      </c>
      <c r="W67" s="112">
        <v>52</v>
      </c>
      <c r="X67" s="112">
        <v>52</v>
      </c>
      <c r="Y67" s="112">
        <v>56</v>
      </c>
      <c r="Z67" s="112">
        <v>38</v>
      </c>
    </row>
    <row r="68" spans="1:26" x14ac:dyDescent="0.25">
      <c r="S68" s="115" t="s">
        <v>41</v>
      </c>
      <c r="T68" s="115"/>
      <c r="U68" s="112"/>
      <c r="V68" s="112">
        <v>31</v>
      </c>
      <c r="W68" s="112">
        <v>37</v>
      </c>
      <c r="X68" s="112">
        <v>40</v>
      </c>
      <c r="Y68" s="112">
        <v>42</v>
      </c>
      <c r="Z68" s="112">
        <v>46</v>
      </c>
    </row>
    <row r="69" spans="1:26" x14ac:dyDescent="0.25">
      <c r="S69" s="115" t="s">
        <v>42</v>
      </c>
      <c r="T69" s="115"/>
      <c r="U69" s="112"/>
      <c r="V69" s="112">
        <v>49</v>
      </c>
      <c r="W69" s="112">
        <v>38</v>
      </c>
      <c r="X69" s="112">
        <v>32</v>
      </c>
      <c r="Y69" s="112">
        <v>33</v>
      </c>
      <c r="Z69" s="112">
        <v>27</v>
      </c>
    </row>
    <row r="70" spans="1:26" x14ac:dyDescent="0.25">
      <c r="S70" s="115" t="s">
        <v>43</v>
      </c>
      <c r="T70" s="115"/>
      <c r="U70" s="112"/>
      <c r="V70" s="112">
        <v>43</v>
      </c>
      <c r="W70" s="112">
        <v>43</v>
      </c>
      <c r="X70" s="112">
        <v>37</v>
      </c>
      <c r="Y70" s="112">
        <v>45</v>
      </c>
      <c r="Z70" s="112">
        <v>44</v>
      </c>
    </row>
    <row r="71" spans="1:26" x14ac:dyDescent="0.25">
      <c r="S71" s="115" t="s">
        <v>44</v>
      </c>
      <c r="T71" s="115"/>
      <c r="U71" s="112"/>
      <c r="V71" s="112">
        <v>41</v>
      </c>
      <c r="W71" s="112">
        <v>32</v>
      </c>
      <c r="X71" s="112">
        <v>31</v>
      </c>
      <c r="Y71" s="112">
        <v>31</v>
      </c>
      <c r="Z71" s="112">
        <v>40</v>
      </c>
    </row>
    <row r="72" spans="1:26" x14ac:dyDescent="0.25">
      <c r="S72" s="115" t="s">
        <v>45</v>
      </c>
      <c r="T72" s="115"/>
      <c r="U72" s="112"/>
      <c r="V72" s="112">
        <v>15</v>
      </c>
      <c r="W72" s="112">
        <v>17</v>
      </c>
      <c r="X72" s="112">
        <v>26</v>
      </c>
      <c r="Y72" s="112">
        <v>28</v>
      </c>
      <c r="Z72" s="112">
        <v>23</v>
      </c>
    </row>
    <row r="73" spans="1:26" x14ac:dyDescent="0.25">
      <c r="S73" s="115" t="s">
        <v>46</v>
      </c>
      <c r="T73" s="115"/>
      <c r="U73" s="112"/>
      <c r="V73" s="112">
        <v>24</v>
      </c>
      <c r="W73" s="112">
        <v>21</v>
      </c>
      <c r="X73" s="112">
        <v>18</v>
      </c>
      <c r="Y73" s="112">
        <v>14</v>
      </c>
      <c r="Z73" s="112">
        <v>9</v>
      </c>
    </row>
    <row r="74" spans="1:26" x14ac:dyDescent="0.25">
      <c r="S74" s="115" t="s">
        <v>47</v>
      </c>
      <c r="T74" s="115"/>
      <c r="U74" s="112"/>
      <c r="V74" s="112">
        <v>12</v>
      </c>
      <c r="W74" s="112">
        <v>11</v>
      </c>
      <c r="X74" s="112">
        <v>14</v>
      </c>
      <c r="Y74" s="112">
        <v>26</v>
      </c>
      <c r="Z74" s="112">
        <v>23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0</v>
      </c>
      <c r="X75" s="112">
        <v>0</v>
      </c>
      <c r="Y75" s="112">
        <v>2</v>
      </c>
      <c r="Z75" s="112">
        <v>7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327</v>
      </c>
      <c r="W80" s="112">
        <v>318</v>
      </c>
      <c r="X80" s="112">
        <v>309</v>
      </c>
      <c r="Y80" s="112">
        <v>346</v>
      </c>
      <c r="Z80" s="112">
        <v>317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Doomadgee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</v>
      </c>
      <c r="W83" s="112">
        <v>4</v>
      </c>
      <c r="X83" s="112">
        <v>10</v>
      </c>
      <c r="Y83" s="112">
        <v>8</v>
      </c>
      <c r="Z83" s="112">
        <v>8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21</v>
      </c>
      <c r="W84" s="112">
        <v>21</v>
      </c>
      <c r="X84" s="112">
        <v>25</v>
      </c>
      <c r="Y84" s="112">
        <v>23</v>
      </c>
      <c r="Z84" s="112">
        <v>18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33</v>
      </c>
      <c r="W85" s="112">
        <v>28</v>
      </c>
      <c r="X85" s="112">
        <v>26</v>
      </c>
      <c r="Y85" s="112">
        <v>25</v>
      </c>
      <c r="Z85" s="112">
        <v>28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651</v>
      </c>
      <c r="D86" s="96">
        <f t="shared" ref="D86:D91" si="4">AD4</f>
        <v>-1.5337423312883347E-3</v>
      </c>
      <c r="E86" s="97">
        <f t="shared" ref="E86:E91" si="5">AD4</f>
        <v>-1.5337423312883347E-3</v>
      </c>
      <c r="F86" s="96">
        <f t="shared" ref="F86:F91" si="6">AF4</f>
        <v>-7.1326676176890147E-2</v>
      </c>
      <c r="G86" s="97">
        <f t="shared" ref="G86:G91" si="7">AF4</f>
        <v>-7.1326676176890147E-2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43</v>
      </c>
      <c r="W86" s="112">
        <v>49</v>
      </c>
      <c r="X86" s="112">
        <v>35</v>
      </c>
      <c r="Y86" s="112">
        <v>43</v>
      </c>
      <c r="Z86" s="112">
        <v>49</v>
      </c>
    </row>
    <row r="87" spans="1:30" ht="15" customHeight="1" x14ac:dyDescent="0.25">
      <c r="A87" s="98" t="s">
        <v>4</v>
      </c>
      <c r="B87" s="49"/>
      <c r="C87" s="57" t="str">
        <f t="shared" si="3"/>
        <v>333</v>
      </c>
      <c r="D87" s="96">
        <f t="shared" si="4"/>
        <v>9.1803278688524559E-2</v>
      </c>
      <c r="E87" s="97">
        <f t="shared" si="5"/>
        <v>9.1803278688524559E-2</v>
      </c>
      <c r="F87" s="96">
        <f t="shared" si="6"/>
        <v>-0.11671087533156499</v>
      </c>
      <c r="G87" s="97">
        <f t="shared" si="7"/>
        <v>-0.11671087533156499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0</v>
      </c>
      <c r="W87" s="112">
        <v>0</v>
      </c>
      <c r="X87" s="112">
        <v>0</v>
      </c>
      <c r="Y87" s="112">
        <v>5</v>
      </c>
      <c r="Z87" s="112">
        <v>4</v>
      </c>
    </row>
    <row r="88" spans="1:30" ht="15" customHeight="1" x14ac:dyDescent="0.25">
      <c r="A88" s="98" t="s">
        <v>5</v>
      </c>
      <c r="B88" s="49"/>
      <c r="C88" s="57" t="str">
        <f t="shared" si="3"/>
        <v>317</v>
      </c>
      <c r="D88" s="96">
        <f t="shared" si="4"/>
        <v>-8.381502890173409E-2</v>
      </c>
      <c r="E88" s="97">
        <f t="shared" si="5"/>
        <v>-8.381502890173409E-2</v>
      </c>
      <c r="F88" s="96">
        <f t="shared" si="6"/>
        <v>-3.9393939393939426E-2</v>
      </c>
      <c r="G88" s="97">
        <f t="shared" si="7"/>
        <v>-3.9393939393939426E-2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6</v>
      </c>
      <c r="W88" s="112">
        <v>6</v>
      </c>
      <c r="X88" s="112">
        <v>5</v>
      </c>
      <c r="Y88" s="112">
        <v>3</v>
      </c>
      <c r="Z88" s="112">
        <v>5</v>
      </c>
    </row>
    <row r="89" spans="1:30" ht="15" customHeight="1" x14ac:dyDescent="0.25">
      <c r="A89" s="49" t="s">
        <v>6</v>
      </c>
      <c r="B89" s="49"/>
      <c r="C89" s="57" t="str">
        <f t="shared" si="3"/>
        <v>466</v>
      </c>
      <c r="D89" s="96">
        <f t="shared" si="4"/>
        <v>2.1929824561403466E-2</v>
      </c>
      <c r="E89" s="97">
        <f t="shared" si="5"/>
        <v>2.1929824561403466E-2</v>
      </c>
      <c r="F89" s="96">
        <f t="shared" si="6"/>
        <v>-8.8062622309197702E-2</v>
      </c>
      <c r="G89" s="97">
        <f t="shared" si="7"/>
        <v>-8.8062622309197702E-2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19</v>
      </c>
      <c r="W89" s="112">
        <v>29</v>
      </c>
      <c r="X89" s="112">
        <v>30</v>
      </c>
      <c r="Y89" s="112">
        <v>20</v>
      </c>
      <c r="Z89" s="112">
        <v>31</v>
      </c>
    </row>
    <row r="90" spans="1:30" ht="15" customHeight="1" x14ac:dyDescent="0.25">
      <c r="A90" s="49" t="s">
        <v>96</v>
      </c>
      <c r="B90" s="49"/>
      <c r="C90" s="57" t="str">
        <f t="shared" si="3"/>
        <v>$26,193</v>
      </c>
      <c r="D90" s="96">
        <f t="shared" si="4"/>
        <v>5.6851817779800529E-2</v>
      </c>
      <c r="E90" s="97">
        <f t="shared" si="5"/>
        <v>5.6851817779800529E-2</v>
      </c>
      <c r="F90" s="96">
        <f t="shared" si="6"/>
        <v>9.406875234952583E-2</v>
      </c>
      <c r="G90" s="97">
        <f t="shared" si="7"/>
        <v>9.406875234952583E-2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76</v>
      </c>
      <c r="W90" s="112">
        <v>71</v>
      </c>
      <c r="X90" s="112">
        <v>48</v>
      </c>
      <c r="Y90" s="112">
        <v>48</v>
      </c>
      <c r="Z90" s="112">
        <v>48</v>
      </c>
    </row>
    <row r="91" spans="1:30" ht="15" customHeight="1" x14ac:dyDescent="0.25">
      <c r="A91" s="49" t="s">
        <v>7</v>
      </c>
      <c r="B91" s="49"/>
      <c r="C91" s="57" t="str">
        <f t="shared" si="3"/>
        <v>$18.7 mil</v>
      </c>
      <c r="D91" s="96">
        <f t="shared" si="4"/>
        <v>8.1090058492249817E-2</v>
      </c>
      <c r="E91" s="97">
        <f t="shared" si="5"/>
        <v>8.1090058492249817E-2</v>
      </c>
      <c r="F91" s="96">
        <f t="shared" si="6"/>
        <v>0.120286180443685</v>
      </c>
      <c r="G91" s="97">
        <f t="shared" si="7"/>
        <v>0.120286180443685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272</v>
      </c>
      <c r="W91" s="112">
        <v>278</v>
      </c>
      <c r="X91" s="112">
        <v>220</v>
      </c>
      <c r="Y91" s="112">
        <v>226</v>
      </c>
      <c r="Z91" s="112">
        <v>241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7</v>
      </c>
      <c r="W93" s="112">
        <v>5</v>
      </c>
      <c r="X93" s="112">
        <v>3</v>
      </c>
      <c r="Y93" s="112">
        <v>7</v>
      </c>
      <c r="Z93" s="112">
        <v>9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29</v>
      </c>
      <c r="W94" s="112">
        <v>32</v>
      </c>
      <c r="X94" s="112">
        <v>39</v>
      </c>
      <c r="Y94" s="112">
        <v>38</v>
      </c>
      <c r="Z94" s="112">
        <v>34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8</v>
      </c>
      <c r="W95" s="112">
        <v>4</v>
      </c>
      <c r="X95" s="112">
        <v>6</v>
      </c>
      <c r="Y95" s="112">
        <v>5</v>
      </c>
      <c r="Z95" s="112">
        <v>0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84</v>
      </c>
      <c r="W96" s="112">
        <v>82</v>
      </c>
      <c r="X96" s="112">
        <v>72</v>
      </c>
      <c r="Y96" s="112">
        <v>74</v>
      </c>
      <c r="Z96" s="112">
        <v>79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30</v>
      </c>
      <c r="W97" s="112">
        <v>23</v>
      </c>
      <c r="X97" s="112">
        <v>26</v>
      </c>
      <c r="Y97" s="112">
        <v>20</v>
      </c>
      <c r="Z97" s="112">
        <v>22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8</v>
      </c>
      <c r="W98" s="112">
        <v>8</v>
      </c>
      <c r="X98" s="112">
        <v>6</v>
      </c>
      <c r="Y98" s="112">
        <v>6</v>
      </c>
      <c r="Z98" s="112">
        <v>9</v>
      </c>
    </row>
    <row r="99" spans="1:32" ht="15" customHeight="1" x14ac:dyDescent="0.25">
      <c r="S99" s="115" t="s">
        <v>197</v>
      </c>
      <c r="T99" s="115"/>
      <c r="U99" s="112"/>
      <c r="V99" s="112">
        <v>12</v>
      </c>
      <c r="W99" s="112">
        <v>13</v>
      </c>
      <c r="X99" s="112">
        <v>9</v>
      </c>
      <c r="Y99" s="112">
        <v>12</v>
      </c>
      <c r="Z99" s="112">
        <v>7</v>
      </c>
    </row>
    <row r="100" spans="1:32" ht="15" customHeight="1" x14ac:dyDescent="0.25">
      <c r="S100" s="115" t="s">
        <v>58</v>
      </c>
      <c r="T100" s="115"/>
      <c r="U100" s="112"/>
      <c r="V100" s="112">
        <v>22</v>
      </c>
      <c r="W100" s="112">
        <v>20</v>
      </c>
      <c r="X100" s="112">
        <v>14</v>
      </c>
      <c r="Y100" s="112">
        <v>22</v>
      </c>
      <c r="Z100" s="112">
        <v>24</v>
      </c>
    </row>
    <row r="101" spans="1:32" x14ac:dyDescent="0.25">
      <c r="A101" s="18"/>
      <c r="S101" s="118" t="s">
        <v>53</v>
      </c>
      <c r="T101" s="118"/>
      <c r="U101" s="112"/>
      <c r="V101" s="112">
        <v>237</v>
      </c>
      <c r="W101" s="112">
        <v>243</v>
      </c>
      <c r="X101" s="112">
        <v>230</v>
      </c>
      <c r="Y101" s="112">
        <v>224</v>
      </c>
      <c r="Z101" s="112">
        <v>226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354</v>
      </c>
      <c r="W104" s="112">
        <v>294</v>
      </c>
      <c r="X104" s="112">
        <v>326</v>
      </c>
      <c r="Y104" s="112">
        <v>347</v>
      </c>
      <c r="Z104" s="112">
        <v>337</v>
      </c>
      <c r="AB104" s="109" t="str">
        <f>TEXT(Z104,"###,###")</f>
        <v>337</v>
      </c>
      <c r="AD104" s="130">
        <f>Z104/($Z$4)*100</f>
        <v>51.766513056835642</v>
      </c>
      <c r="AF104" s="109"/>
    </row>
    <row r="105" spans="1:32" x14ac:dyDescent="0.25">
      <c r="S105" s="115" t="s">
        <v>17</v>
      </c>
      <c r="T105" s="115"/>
      <c r="U105" s="112"/>
      <c r="V105" s="112">
        <v>282</v>
      </c>
      <c r="W105" s="112">
        <v>389</v>
      </c>
      <c r="X105" s="112">
        <v>345</v>
      </c>
      <c r="Y105" s="112">
        <v>300</v>
      </c>
      <c r="Z105" s="112">
        <v>307</v>
      </c>
      <c r="AB105" s="109" t="str">
        <f>TEXT(Z105,"###,###")</f>
        <v>307</v>
      </c>
      <c r="AD105" s="130">
        <f>Z105/($Z$4)*100</f>
        <v>47.158218125960062</v>
      </c>
      <c r="AF105" s="109"/>
    </row>
    <row r="106" spans="1:32" x14ac:dyDescent="0.25">
      <c r="S106" s="118" t="s">
        <v>53</v>
      </c>
      <c r="T106" s="118"/>
      <c r="U106" s="120"/>
      <c r="V106" s="120">
        <v>636</v>
      </c>
      <c r="W106" s="120">
        <v>683</v>
      </c>
      <c r="X106" s="120">
        <v>671</v>
      </c>
      <c r="Y106" s="120">
        <v>647</v>
      </c>
      <c r="Z106" s="120">
        <v>644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115</v>
      </c>
      <c r="W108" s="112">
        <v>49</v>
      </c>
      <c r="X108" s="112">
        <v>36</v>
      </c>
      <c r="Y108" s="112">
        <v>16</v>
      </c>
      <c r="Z108" s="112">
        <v>15</v>
      </c>
      <c r="AB108" s="109" t="str">
        <f>TEXT(Z108,"###,###")</f>
        <v>15</v>
      </c>
      <c r="AD108" s="130">
        <f>Z108/($Z$4)*100</f>
        <v>2.3041474654377883</v>
      </c>
      <c r="AF108" s="109"/>
    </row>
    <row r="109" spans="1:32" x14ac:dyDescent="0.25">
      <c r="S109" s="115" t="s">
        <v>20</v>
      </c>
      <c r="T109" s="115"/>
      <c r="U109" s="112"/>
      <c r="V109" s="112">
        <v>50</v>
      </c>
      <c r="W109" s="112">
        <v>30</v>
      </c>
      <c r="X109" s="112">
        <v>21</v>
      </c>
      <c r="Y109" s="112">
        <v>47</v>
      </c>
      <c r="Z109" s="112">
        <v>42</v>
      </c>
      <c r="AB109" s="109" t="str">
        <f>TEXT(Z109,"###,###")</f>
        <v>42</v>
      </c>
      <c r="AD109" s="130">
        <f>Z109/($Z$4)*100</f>
        <v>6.4516129032258061</v>
      </c>
      <c r="AF109" s="109"/>
    </row>
    <row r="110" spans="1:32" x14ac:dyDescent="0.25">
      <c r="S110" s="115" t="s">
        <v>21</v>
      </c>
      <c r="T110" s="115"/>
      <c r="U110" s="112"/>
      <c r="V110" s="112">
        <v>130</v>
      </c>
      <c r="W110" s="112">
        <v>266</v>
      </c>
      <c r="X110" s="112">
        <v>238</v>
      </c>
      <c r="Y110" s="112">
        <v>286</v>
      </c>
      <c r="Z110" s="112">
        <v>295</v>
      </c>
      <c r="AB110" s="109" t="str">
        <f>TEXT(Z110,"###,###")</f>
        <v>295</v>
      </c>
      <c r="AD110" s="130">
        <f>Z110/($Z$4)*100</f>
        <v>45.314900153609834</v>
      </c>
      <c r="AF110" s="109"/>
    </row>
    <row r="111" spans="1:32" x14ac:dyDescent="0.25">
      <c r="S111" s="115" t="s">
        <v>22</v>
      </c>
      <c r="T111" s="115"/>
      <c r="U111" s="112"/>
      <c r="V111" s="112">
        <v>347</v>
      </c>
      <c r="W111" s="112">
        <v>333</v>
      </c>
      <c r="X111" s="112">
        <v>299</v>
      </c>
      <c r="Y111" s="112">
        <v>298</v>
      </c>
      <c r="Z111" s="112">
        <v>298</v>
      </c>
      <c r="AB111" s="109" t="str">
        <f>TEXT(Z111,"###,###")</f>
        <v>298</v>
      </c>
      <c r="AD111" s="130">
        <f>Z111/($Z$4)*100</f>
        <v>45.775729646697386</v>
      </c>
      <c r="AF111" s="109"/>
    </row>
    <row r="112" spans="1:32" x14ac:dyDescent="0.25">
      <c r="S112" s="118" t="s">
        <v>53</v>
      </c>
      <c r="T112" s="118"/>
      <c r="U112" s="112"/>
      <c r="V112" s="112">
        <v>704</v>
      </c>
      <c r="W112" s="112">
        <v>706</v>
      </c>
      <c r="X112" s="112">
        <v>592</v>
      </c>
      <c r="Y112" s="112">
        <v>652</v>
      </c>
      <c r="Z112" s="112">
        <v>650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37.159999999999997</v>
      </c>
      <c r="W118" s="131">
        <v>37.22</v>
      </c>
      <c r="X118" s="131">
        <v>37.99</v>
      </c>
      <c r="Y118" s="131">
        <v>38.5</v>
      </c>
      <c r="Z118" s="131">
        <v>39.14</v>
      </c>
      <c r="AB118" s="109" t="str">
        <f>TEXT(Z118,"##.0")</f>
        <v>39.1</v>
      </c>
    </row>
    <row r="120" spans="19:32" x14ac:dyDescent="0.25">
      <c r="S120" s="101" t="s">
        <v>98</v>
      </c>
      <c r="T120" s="112"/>
      <c r="U120" s="112"/>
      <c r="V120" s="112">
        <v>505</v>
      </c>
      <c r="W120" s="112">
        <v>515</v>
      </c>
      <c r="X120" s="112">
        <v>452</v>
      </c>
      <c r="Y120" s="112">
        <v>451</v>
      </c>
      <c r="Z120" s="112">
        <v>466</v>
      </c>
      <c r="AB120" s="109" t="str">
        <f>TEXT(Z120,"###,###")</f>
        <v>466</v>
      </c>
    </row>
    <row r="121" spans="19:32" x14ac:dyDescent="0.25">
      <c r="S121" s="101" t="s">
        <v>99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100</v>
      </c>
      <c r="T122" s="112"/>
      <c r="U122" s="112"/>
      <c r="V122" s="112">
        <v>11</v>
      </c>
      <c r="W122" s="112">
        <v>4</v>
      </c>
      <c r="X122" s="112">
        <v>0</v>
      </c>
      <c r="Y122" s="112">
        <v>3</v>
      </c>
      <c r="Z122" s="112">
        <v>0</v>
      </c>
      <c r="AB122" s="109" t="str">
        <f>TEXT(Z122,"###,###")</f>
        <v/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516</v>
      </c>
      <c r="W124" s="112">
        <v>519</v>
      </c>
      <c r="X124" s="112">
        <v>452</v>
      </c>
      <c r="Y124" s="112">
        <v>454</v>
      </c>
      <c r="Z124" s="112">
        <v>466</v>
      </c>
      <c r="AB124" s="109" t="str">
        <f>TEXT(Z124,"###,###")</f>
        <v>466</v>
      </c>
      <c r="AD124" s="127">
        <f>Z124/$Z$7*100</f>
        <v>100</v>
      </c>
    </row>
    <row r="125" spans="19:32" x14ac:dyDescent="0.25">
      <c r="S125" s="101" t="s">
        <v>102</v>
      </c>
      <c r="T125" s="112"/>
      <c r="U125" s="112"/>
      <c r="V125" s="112">
        <v>11</v>
      </c>
      <c r="W125" s="112">
        <v>4</v>
      </c>
      <c r="X125" s="112">
        <v>0</v>
      </c>
      <c r="Y125" s="112">
        <v>3</v>
      </c>
      <c r="Z125" s="112">
        <v>0</v>
      </c>
      <c r="AB125" s="109" t="str">
        <f>TEXT(Z125,"###,###")</f>
        <v/>
      </c>
      <c r="AD125" s="127">
        <f>Z125/$Z$7*100</f>
        <v>0</v>
      </c>
    </row>
    <row r="127" spans="19:32" x14ac:dyDescent="0.25">
      <c r="S127" s="101" t="s">
        <v>103</v>
      </c>
      <c r="T127" s="112"/>
      <c r="U127" s="112"/>
      <c r="V127" s="112">
        <v>271</v>
      </c>
      <c r="W127" s="112">
        <v>274</v>
      </c>
      <c r="X127" s="112">
        <v>220</v>
      </c>
      <c r="Y127" s="112">
        <v>226</v>
      </c>
      <c r="Z127" s="112">
        <v>245</v>
      </c>
      <c r="AB127" s="109" t="str">
        <f>TEXT(Z127,"###,###")</f>
        <v>245</v>
      </c>
      <c r="AD127" s="127">
        <f>Z127/$Z$7*100</f>
        <v>52.575107296137332</v>
      </c>
    </row>
    <row r="128" spans="19:32" x14ac:dyDescent="0.25">
      <c r="S128" s="101" t="s">
        <v>104</v>
      </c>
      <c r="T128" s="112"/>
      <c r="U128" s="112"/>
      <c r="V128" s="112">
        <v>238</v>
      </c>
      <c r="W128" s="112">
        <v>241</v>
      </c>
      <c r="X128" s="112">
        <v>230</v>
      </c>
      <c r="Y128" s="112">
        <v>225</v>
      </c>
      <c r="Z128" s="112">
        <v>227</v>
      </c>
      <c r="AB128" s="109" t="str">
        <f>TEXT(Z128,"###,###")</f>
        <v>227</v>
      </c>
      <c r="AD128" s="127">
        <f>Z128/$Z$7*100</f>
        <v>48.712446351931334</v>
      </c>
    </row>
    <row r="130" spans="19:20" x14ac:dyDescent="0.25">
      <c r="S130" s="101" t="s">
        <v>278</v>
      </c>
      <c r="T130" s="127">
        <v>100</v>
      </c>
    </row>
    <row r="131" spans="19:20" x14ac:dyDescent="0.25">
      <c r="S131" s="101" t="s">
        <v>279</v>
      </c>
      <c r="T131" s="127">
        <v>0</v>
      </c>
    </row>
    <row r="132" spans="19:20" x14ac:dyDescent="0.25">
      <c r="S132" s="101" t="s">
        <v>280</v>
      </c>
      <c r="T132" s="127">
        <v>0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08696D6-0EB2-4B57-A96A-DEB5495B0D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828C6C2-EF48-4C37-9052-05A3E50BDA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62CC72F-E9CF-499D-92F4-3F00F4364F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C26693C-6B05-41AA-9662-4078610362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4B77B-B8E0-4273-9CA4-5DF3776495B1}">
  <sheetPr codeName="Sheet8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130</v>
      </c>
      <c r="T1" s="99"/>
      <c r="U1" s="99"/>
      <c r="V1" s="99"/>
      <c r="W1" s="99"/>
      <c r="X1" s="99"/>
      <c r="Y1" s="100" t="s">
        <v>223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130</v>
      </c>
      <c r="Y3" s="105" t="s">
        <v>223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9.24 Douglas,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12817</v>
      </c>
      <c r="W4" s="108">
        <v>12412</v>
      </c>
      <c r="X4" s="108">
        <v>11767</v>
      </c>
      <c r="Y4" s="108">
        <v>13023</v>
      </c>
      <c r="Z4" s="108">
        <v>13120</v>
      </c>
      <c r="AB4" s="109" t="str">
        <f>TEXT(Z4,"###,###")</f>
        <v>13,120</v>
      </c>
      <c r="AD4" s="110">
        <f>Z4/Y4-1</f>
        <v>7.4483605927972985E-3</v>
      </c>
      <c r="AF4" s="110">
        <f>Z4/V4-1</f>
        <v>2.3640477490832534E-2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6500</v>
      </c>
      <c r="W5" s="108">
        <v>6205</v>
      </c>
      <c r="X5" s="108">
        <v>5855</v>
      </c>
      <c r="Y5" s="108">
        <v>6565</v>
      </c>
      <c r="Z5" s="108">
        <v>6425</v>
      </c>
      <c r="AB5" s="109" t="str">
        <f>TEXT(Z5,"###,###")</f>
        <v>6,425</v>
      </c>
      <c r="AD5" s="110">
        <f t="shared" ref="AD5:AD9" si="0">Z5/Y5-1</f>
        <v>-2.1325209444021276E-2</v>
      </c>
      <c r="AF5" s="110">
        <f t="shared" ref="AF5:AF9" si="1">Z5/V5-1</f>
        <v>-1.1538461538461497E-2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6315</v>
      </c>
      <c r="W6" s="108">
        <v>6205</v>
      </c>
      <c r="X6" s="108">
        <v>5909</v>
      </c>
      <c r="Y6" s="108">
        <v>6451</v>
      </c>
      <c r="Z6" s="108">
        <v>6683</v>
      </c>
      <c r="AB6" s="109" t="str">
        <f>TEXT(Z6,"###,###")</f>
        <v>6,683</v>
      </c>
      <c r="AD6" s="110">
        <f t="shared" si="0"/>
        <v>3.5963416524569913E-2</v>
      </c>
      <c r="AF6" s="110">
        <f t="shared" si="1"/>
        <v>5.8273950910530559E-2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8146</v>
      </c>
      <c r="W7" s="108">
        <v>7847</v>
      </c>
      <c r="X7" s="108">
        <v>7781</v>
      </c>
      <c r="Y7" s="108">
        <v>8084</v>
      </c>
      <c r="Z7" s="108">
        <v>7992</v>
      </c>
      <c r="AB7" s="109" t="str">
        <f>TEXT(Z7,"###,###")</f>
        <v>7,992</v>
      </c>
      <c r="AD7" s="110">
        <f t="shared" si="0"/>
        <v>-1.1380504700643224E-2</v>
      </c>
      <c r="AF7" s="110">
        <f t="shared" si="1"/>
        <v>-1.8904984041247186E-2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13,120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7,992</v>
      </c>
      <c r="P8" s="67"/>
      <c r="S8" s="107" t="s">
        <v>83</v>
      </c>
      <c r="T8" s="108"/>
      <c r="U8" s="108"/>
      <c r="V8" s="108">
        <v>34355.800000000003</v>
      </c>
      <c r="W8" s="108">
        <v>34955.26</v>
      </c>
      <c r="X8" s="108">
        <v>36135</v>
      </c>
      <c r="Y8" s="108">
        <v>34660.959999999999</v>
      </c>
      <c r="Z8" s="108">
        <v>38919</v>
      </c>
      <c r="AB8" s="109" t="str">
        <f>TEXT(Z8,"$###,###")</f>
        <v>$38,919</v>
      </c>
      <c r="AD8" s="110">
        <f t="shared" si="0"/>
        <v>0.12284829964317212</v>
      </c>
      <c r="AF8" s="110">
        <f t="shared" si="1"/>
        <v>0.13282182338935478</v>
      </c>
    </row>
    <row r="9" spans="1:32" x14ac:dyDescent="0.25">
      <c r="A9" s="30" t="s">
        <v>14</v>
      </c>
      <c r="B9" s="71"/>
      <c r="C9" s="72"/>
      <c r="D9" s="73">
        <f>AD104</f>
        <v>80.228658536585357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51.013513513513509</v>
      </c>
      <c r="P9" s="74" t="s">
        <v>84</v>
      </c>
      <c r="S9" s="107" t="s">
        <v>7</v>
      </c>
      <c r="T9" s="108"/>
      <c r="U9" s="108"/>
      <c r="V9" s="108">
        <v>338820989</v>
      </c>
      <c r="W9" s="108">
        <v>336132176</v>
      </c>
      <c r="X9" s="108">
        <v>342259174</v>
      </c>
      <c r="Y9" s="108">
        <v>368795799</v>
      </c>
      <c r="Z9" s="108">
        <v>395487670</v>
      </c>
      <c r="AB9" s="109" t="str">
        <f>TEXT(Z9/1000000,"$#,###.0")&amp;" mil"</f>
        <v>$395.5 mil</v>
      </c>
      <c r="AD9" s="110">
        <f t="shared" si="0"/>
        <v>7.2375745798557656E-2</v>
      </c>
      <c r="AF9" s="110">
        <f t="shared" si="1"/>
        <v>0.16724666664614452</v>
      </c>
    </row>
    <row r="10" spans="1:32" x14ac:dyDescent="0.25">
      <c r="A10" s="30" t="s">
        <v>17</v>
      </c>
      <c r="B10" s="71"/>
      <c r="C10" s="72"/>
      <c r="D10" s="73">
        <f>AD105</f>
        <v>11.699695121951221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48.961461461461461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79.241741741741748</v>
      </c>
      <c r="P11" s="74" t="s">
        <v>84</v>
      </c>
      <c r="S11" s="107" t="s">
        <v>29</v>
      </c>
      <c r="T11" s="112"/>
      <c r="U11" s="112"/>
      <c r="V11" s="112">
        <v>11184</v>
      </c>
      <c r="W11" s="112">
        <v>10859</v>
      </c>
      <c r="X11" s="112">
        <v>10165</v>
      </c>
      <c r="Y11" s="112">
        <v>11337</v>
      </c>
      <c r="Z11" s="112">
        <v>11459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11.148648648648649</v>
      </c>
      <c r="P12" s="74" t="s">
        <v>84</v>
      </c>
      <c r="S12" s="107" t="s">
        <v>30</v>
      </c>
      <c r="T12" s="112"/>
      <c r="U12" s="112"/>
      <c r="V12" s="112">
        <v>1632</v>
      </c>
      <c r="W12" s="112">
        <v>1544</v>
      </c>
      <c r="X12" s="112">
        <v>1604</v>
      </c>
      <c r="Y12" s="112">
        <v>1686</v>
      </c>
      <c r="Z12" s="112">
        <v>1661</v>
      </c>
    </row>
    <row r="13" spans="1:32" ht="15" customHeight="1" x14ac:dyDescent="0.25">
      <c r="A13" s="30" t="s">
        <v>19</v>
      </c>
      <c r="B13" s="72"/>
      <c r="C13" s="72"/>
      <c r="D13" s="73">
        <f>AD108</f>
        <v>16.730182926829269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9.5845845845845847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18.574695121951219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43.4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26.448170731707314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21.801125703564729</v>
      </c>
      <c r="P15" s="74" t="s">
        <v>84</v>
      </c>
      <c r="S15" s="115" t="s">
        <v>60</v>
      </c>
      <c r="T15" s="115"/>
      <c r="U15" s="116"/>
      <c r="V15" s="116">
        <v>586</v>
      </c>
      <c r="W15" s="116">
        <v>666</v>
      </c>
      <c r="X15" s="116">
        <v>707</v>
      </c>
      <c r="Y15" s="112">
        <v>733</v>
      </c>
      <c r="Z15" s="112">
        <v>609</v>
      </c>
      <c r="AB15" s="117">
        <f t="shared" ref="AB15:AB34" si="2">IF(Z15="np",0,Z15/$Z$34)</f>
        <v>4.6421221129659275E-2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30.152439024390244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78.198874296435278</v>
      </c>
      <c r="P16" s="37" t="s">
        <v>84</v>
      </c>
      <c r="S16" s="115" t="s">
        <v>61</v>
      </c>
      <c r="T16" s="115"/>
      <c r="U16" s="116"/>
      <c r="V16" s="116">
        <v>104</v>
      </c>
      <c r="W16" s="116">
        <v>107</v>
      </c>
      <c r="X16" s="116">
        <v>129</v>
      </c>
      <c r="Y16" s="112">
        <v>133</v>
      </c>
      <c r="Z16" s="112">
        <v>173</v>
      </c>
      <c r="AB16" s="117">
        <f t="shared" si="2"/>
        <v>1.318698071499352E-2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525</v>
      </c>
      <c r="W17" s="116">
        <v>459</v>
      </c>
      <c r="X17" s="116">
        <v>536</v>
      </c>
      <c r="Y17" s="112">
        <v>488</v>
      </c>
      <c r="Z17" s="112">
        <v>491</v>
      </c>
      <c r="AB17" s="117">
        <f t="shared" si="2"/>
        <v>3.7426633127524964E-2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36</v>
      </c>
      <c r="W18" s="116">
        <v>28</v>
      </c>
      <c r="X18" s="116">
        <v>35</v>
      </c>
      <c r="Y18" s="112">
        <v>44</v>
      </c>
      <c r="Z18" s="112">
        <v>41</v>
      </c>
      <c r="AB18" s="117">
        <f t="shared" si="2"/>
        <v>3.1252382041314125E-3</v>
      </c>
    </row>
    <row r="19" spans="1:28" x14ac:dyDescent="0.25">
      <c r="A19" s="63" t="str">
        <f>$S$1&amp;" ("&amp;$V$2&amp;" to "&amp;$Z$2&amp;")"</f>
        <v>Douglas (2017-18 to 2021-22)</v>
      </c>
      <c r="B19" s="63"/>
      <c r="C19" s="63"/>
      <c r="D19" s="63"/>
      <c r="E19" s="63"/>
      <c r="F19" s="63"/>
      <c r="G19" s="63" t="str">
        <f>$S$1&amp;" ("&amp;$V$2&amp;" to "&amp;$Z$2&amp;")"</f>
        <v>Douglas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786</v>
      </c>
      <c r="W19" s="116">
        <v>728</v>
      </c>
      <c r="X19" s="116">
        <v>702</v>
      </c>
      <c r="Y19" s="112">
        <v>804</v>
      </c>
      <c r="Z19" s="112">
        <v>846</v>
      </c>
      <c r="AB19" s="117">
        <f t="shared" si="2"/>
        <v>6.4486622455979872E-2</v>
      </c>
    </row>
    <row r="20" spans="1:28" x14ac:dyDescent="0.25">
      <c r="S20" s="115" t="s">
        <v>65</v>
      </c>
      <c r="T20" s="115"/>
      <c r="U20" s="116"/>
      <c r="V20" s="116">
        <v>144</v>
      </c>
      <c r="W20" s="116">
        <v>179</v>
      </c>
      <c r="X20" s="116">
        <v>174</v>
      </c>
      <c r="Y20" s="112">
        <v>189</v>
      </c>
      <c r="Z20" s="112">
        <v>235</v>
      </c>
      <c r="AB20" s="117">
        <f t="shared" si="2"/>
        <v>1.7912950682216631E-2</v>
      </c>
    </row>
    <row r="21" spans="1:28" x14ac:dyDescent="0.25">
      <c r="S21" s="115" t="s">
        <v>66</v>
      </c>
      <c r="T21" s="115"/>
      <c r="U21" s="116"/>
      <c r="V21" s="116">
        <v>898</v>
      </c>
      <c r="W21" s="116">
        <v>845</v>
      </c>
      <c r="X21" s="116">
        <v>783</v>
      </c>
      <c r="Y21" s="112">
        <v>927</v>
      </c>
      <c r="Z21" s="112">
        <v>1005</v>
      </c>
      <c r="AB21" s="117">
        <f t="shared" si="2"/>
        <v>7.6606448662245599E-2</v>
      </c>
    </row>
    <row r="22" spans="1:28" x14ac:dyDescent="0.25">
      <c r="S22" s="115" t="s">
        <v>67</v>
      </c>
      <c r="T22" s="115"/>
      <c r="U22" s="116"/>
      <c r="V22" s="116">
        <v>3227</v>
      </c>
      <c r="W22" s="116">
        <v>3140</v>
      </c>
      <c r="X22" s="116">
        <v>2760</v>
      </c>
      <c r="Y22" s="112">
        <v>3483</v>
      </c>
      <c r="Z22" s="112">
        <v>3316</v>
      </c>
      <c r="AB22" s="117">
        <f t="shared" si="2"/>
        <v>0.25276316792438447</v>
      </c>
    </row>
    <row r="23" spans="1:28" x14ac:dyDescent="0.25">
      <c r="S23" s="115" t="s">
        <v>68</v>
      </c>
      <c r="T23" s="115"/>
      <c r="U23" s="116"/>
      <c r="V23" s="116">
        <v>751</v>
      </c>
      <c r="W23" s="116">
        <v>710</v>
      </c>
      <c r="X23" s="116">
        <v>624</v>
      </c>
      <c r="Y23" s="112">
        <v>629</v>
      </c>
      <c r="Z23" s="112">
        <v>648</v>
      </c>
      <c r="AB23" s="117">
        <f t="shared" si="2"/>
        <v>4.9394008689686714E-2</v>
      </c>
    </row>
    <row r="24" spans="1:28" x14ac:dyDescent="0.25">
      <c r="S24" s="115" t="s">
        <v>69</v>
      </c>
      <c r="T24" s="115"/>
      <c r="U24" s="116"/>
      <c r="V24" s="116">
        <v>52</v>
      </c>
      <c r="W24" s="116">
        <v>75</v>
      </c>
      <c r="X24" s="116">
        <v>65</v>
      </c>
      <c r="Y24" s="112">
        <v>128</v>
      </c>
      <c r="Z24" s="112">
        <v>58</v>
      </c>
      <c r="AB24" s="117">
        <f t="shared" si="2"/>
        <v>4.421068679015169E-3</v>
      </c>
    </row>
    <row r="25" spans="1:28" x14ac:dyDescent="0.25">
      <c r="S25" s="115" t="s">
        <v>70</v>
      </c>
      <c r="T25" s="115"/>
      <c r="U25" s="116"/>
      <c r="V25" s="116">
        <v>394</v>
      </c>
      <c r="W25" s="116">
        <v>372</v>
      </c>
      <c r="X25" s="116">
        <v>337</v>
      </c>
      <c r="Y25" s="112">
        <v>359</v>
      </c>
      <c r="Z25" s="112">
        <v>286</v>
      </c>
      <c r="AB25" s="117">
        <f t="shared" si="2"/>
        <v>2.1800442106867903E-2</v>
      </c>
    </row>
    <row r="26" spans="1:28" x14ac:dyDescent="0.25">
      <c r="S26" s="115" t="s">
        <v>71</v>
      </c>
      <c r="T26" s="115"/>
      <c r="U26" s="116"/>
      <c r="V26" s="116">
        <v>492</v>
      </c>
      <c r="W26" s="116">
        <v>471</v>
      </c>
      <c r="X26" s="116">
        <v>437</v>
      </c>
      <c r="Y26" s="112">
        <v>405</v>
      </c>
      <c r="Z26" s="112">
        <v>416</v>
      </c>
      <c r="AB26" s="117">
        <f t="shared" si="2"/>
        <v>3.1709733973626038E-2</v>
      </c>
    </row>
    <row r="27" spans="1:28" x14ac:dyDescent="0.25">
      <c r="S27" s="115" t="s">
        <v>72</v>
      </c>
      <c r="T27" s="115"/>
      <c r="U27" s="116"/>
      <c r="V27" s="116">
        <v>492</v>
      </c>
      <c r="W27" s="116">
        <v>448</v>
      </c>
      <c r="X27" s="116">
        <v>486</v>
      </c>
      <c r="Y27" s="112">
        <v>566</v>
      </c>
      <c r="Z27" s="112">
        <v>593</v>
      </c>
      <c r="AB27" s="117">
        <f t="shared" si="2"/>
        <v>4.5201615976827501E-2</v>
      </c>
    </row>
    <row r="28" spans="1:28" x14ac:dyDescent="0.25">
      <c r="S28" s="115" t="s">
        <v>73</v>
      </c>
      <c r="T28" s="115"/>
      <c r="U28" s="116"/>
      <c r="V28" s="116">
        <v>1236</v>
      </c>
      <c r="W28" s="116">
        <v>1181</v>
      </c>
      <c r="X28" s="116">
        <v>1055</v>
      </c>
      <c r="Y28" s="112">
        <v>1075</v>
      </c>
      <c r="Z28" s="112">
        <v>1111</v>
      </c>
      <c r="AB28" s="117">
        <f t="shared" si="2"/>
        <v>8.4686332799756084E-2</v>
      </c>
    </row>
    <row r="29" spans="1:28" x14ac:dyDescent="0.25">
      <c r="S29" s="115" t="s">
        <v>74</v>
      </c>
      <c r="T29" s="115"/>
      <c r="U29" s="116"/>
      <c r="V29" s="116">
        <v>425</v>
      </c>
      <c r="W29" s="116">
        <v>440</v>
      </c>
      <c r="X29" s="116">
        <v>444</v>
      </c>
      <c r="Y29" s="112">
        <v>454</v>
      </c>
      <c r="Z29" s="112">
        <v>529</v>
      </c>
      <c r="AB29" s="117">
        <f t="shared" si="2"/>
        <v>4.0323195365500421E-2</v>
      </c>
    </row>
    <row r="30" spans="1:28" x14ac:dyDescent="0.25">
      <c r="S30" s="115" t="s">
        <v>75</v>
      </c>
      <c r="T30" s="115"/>
      <c r="U30" s="116"/>
      <c r="V30" s="116">
        <v>559</v>
      </c>
      <c r="W30" s="116">
        <v>496</v>
      </c>
      <c r="X30" s="116">
        <v>518</v>
      </c>
      <c r="Y30" s="112">
        <v>524</v>
      </c>
      <c r="Z30" s="112">
        <v>596</v>
      </c>
      <c r="AB30" s="117">
        <f t="shared" si="2"/>
        <v>4.543029194298346E-2</v>
      </c>
    </row>
    <row r="31" spans="1:28" x14ac:dyDescent="0.25">
      <c r="S31" s="115" t="s">
        <v>76</v>
      </c>
      <c r="T31" s="115"/>
      <c r="U31" s="116"/>
      <c r="V31" s="116">
        <v>678</v>
      </c>
      <c r="W31" s="116">
        <v>730</v>
      </c>
      <c r="X31" s="116">
        <v>718</v>
      </c>
      <c r="Y31" s="112">
        <v>844</v>
      </c>
      <c r="Z31" s="112">
        <v>874</v>
      </c>
      <c r="AB31" s="117">
        <f t="shared" si="2"/>
        <v>6.662093147343548E-2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280</v>
      </c>
      <c r="W32" s="116">
        <v>321</v>
      </c>
      <c r="X32" s="116">
        <v>259</v>
      </c>
      <c r="Y32" s="112">
        <v>253</v>
      </c>
      <c r="Z32" s="112">
        <v>348</v>
      </c>
      <c r="AB32" s="117">
        <f t="shared" si="2"/>
        <v>2.6526412074091014E-2</v>
      </c>
    </row>
    <row r="33" spans="19:32" x14ac:dyDescent="0.25">
      <c r="S33" s="115" t="s">
        <v>78</v>
      </c>
      <c r="T33" s="115"/>
      <c r="U33" s="116"/>
      <c r="V33" s="116">
        <v>410</v>
      </c>
      <c r="W33" s="116">
        <v>410</v>
      </c>
      <c r="X33" s="116">
        <v>435</v>
      </c>
      <c r="Y33" s="112">
        <v>484</v>
      </c>
      <c r="Z33" s="112">
        <v>481</v>
      </c>
      <c r="AB33" s="117">
        <f t="shared" si="2"/>
        <v>3.6664379907005107E-2</v>
      </c>
    </row>
    <row r="34" spans="19:32" x14ac:dyDescent="0.25">
      <c r="S34" s="118" t="s">
        <v>53</v>
      </c>
      <c r="T34" s="118"/>
      <c r="U34" s="119"/>
      <c r="V34" s="119">
        <v>12814</v>
      </c>
      <c r="W34" s="119">
        <v>12410</v>
      </c>
      <c r="X34" s="119">
        <v>11767</v>
      </c>
      <c r="Y34" s="120">
        <v>13023</v>
      </c>
      <c r="Z34" s="120">
        <v>13119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6569</v>
      </c>
      <c r="W37" s="112">
        <v>6170</v>
      </c>
      <c r="X37" s="112">
        <v>6303</v>
      </c>
      <c r="Y37" s="112">
        <v>6340</v>
      </c>
      <c r="Z37" s="112">
        <v>6252</v>
      </c>
      <c r="AB37" s="132">
        <f>Z37/Z40*100</f>
        <v>78.198874296435278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1574</v>
      </c>
      <c r="W38" s="112">
        <v>1678</v>
      </c>
      <c r="X38" s="112">
        <v>1476</v>
      </c>
      <c r="Y38" s="112">
        <v>1751</v>
      </c>
      <c r="Z38" s="112">
        <v>1743</v>
      </c>
      <c r="AB38" s="132">
        <f>Z38/Z40*100</f>
        <v>21.801125703564729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8143</v>
      </c>
      <c r="W40" s="112">
        <v>7848</v>
      </c>
      <c r="X40" s="112">
        <v>7779</v>
      </c>
      <c r="Y40" s="112">
        <v>8091</v>
      </c>
      <c r="Z40" s="112">
        <v>7995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9</v>
      </c>
      <c r="X44" s="112">
        <v>10</v>
      </c>
      <c r="Y44" s="112">
        <v>7</v>
      </c>
      <c r="Z44" s="112">
        <v>20</v>
      </c>
    </row>
    <row r="45" spans="19:32" x14ac:dyDescent="0.25">
      <c r="S45" s="115" t="s">
        <v>37</v>
      </c>
      <c r="T45" s="115"/>
      <c r="U45" s="112"/>
      <c r="V45" s="112">
        <v>151</v>
      </c>
      <c r="W45" s="112">
        <v>105</v>
      </c>
      <c r="X45" s="112">
        <v>102</v>
      </c>
      <c r="Y45" s="112">
        <v>142</v>
      </c>
      <c r="Z45" s="112">
        <v>160</v>
      </c>
    </row>
    <row r="46" spans="19:32" x14ac:dyDescent="0.25">
      <c r="S46" s="115" t="s">
        <v>38</v>
      </c>
      <c r="T46" s="115"/>
      <c r="U46" s="112"/>
      <c r="V46" s="112">
        <v>291</v>
      </c>
      <c r="W46" s="112">
        <v>276</v>
      </c>
      <c r="X46" s="112">
        <v>280</v>
      </c>
      <c r="Y46" s="112">
        <v>318</v>
      </c>
      <c r="Z46" s="112">
        <v>299</v>
      </c>
    </row>
    <row r="47" spans="19:32" x14ac:dyDescent="0.25">
      <c r="S47" s="115" t="s">
        <v>39</v>
      </c>
      <c r="T47" s="115"/>
      <c r="U47" s="112"/>
      <c r="V47" s="112">
        <v>595</v>
      </c>
      <c r="W47" s="112">
        <v>466</v>
      </c>
      <c r="X47" s="112">
        <v>355</v>
      </c>
      <c r="Y47" s="112">
        <v>479</v>
      </c>
      <c r="Z47" s="112">
        <v>429</v>
      </c>
    </row>
    <row r="48" spans="19:32" x14ac:dyDescent="0.25">
      <c r="S48" s="115" t="s">
        <v>40</v>
      </c>
      <c r="T48" s="115"/>
      <c r="U48" s="112"/>
      <c r="V48" s="112">
        <v>1117</v>
      </c>
      <c r="W48" s="112">
        <v>1079</v>
      </c>
      <c r="X48" s="112">
        <v>941</v>
      </c>
      <c r="Y48" s="112">
        <v>913</v>
      </c>
      <c r="Z48" s="112">
        <v>756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737</v>
      </c>
      <c r="W49" s="112">
        <v>762</v>
      </c>
      <c r="X49" s="112">
        <v>710</v>
      </c>
      <c r="Y49" s="112">
        <v>853</v>
      </c>
      <c r="Z49" s="112">
        <v>885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Douglas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547</v>
      </c>
      <c r="W50" s="112">
        <v>523</v>
      </c>
      <c r="X50" s="112">
        <v>499</v>
      </c>
      <c r="Y50" s="112">
        <v>554</v>
      </c>
      <c r="Z50" s="112">
        <v>591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571</v>
      </c>
      <c r="W51" s="112">
        <v>568</v>
      </c>
      <c r="X51" s="112">
        <v>511</v>
      </c>
      <c r="Y51" s="112">
        <v>528</v>
      </c>
      <c r="Z51" s="112">
        <v>508</v>
      </c>
    </row>
    <row r="52" spans="1:26" ht="15" customHeight="1" x14ac:dyDescent="0.25">
      <c r="S52" s="115" t="s">
        <v>44</v>
      </c>
      <c r="T52" s="115"/>
      <c r="U52" s="112"/>
      <c r="V52" s="112">
        <v>554</v>
      </c>
      <c r="W52" s="112">
        <v>543</v>
      </c>
      <c r="X52" s="112">
        <v>527</v>
      </c>
      <c r="Y52" s="112">
        <v>602</v>
      </c>
      <c r="Z52" s="112">
        <v>611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540</v>
      </c>
      <c r="W53" s="112">
        <v>564</v>
      </c>
      <c r="X53" s="112">
        <v>518</v>
      </c>
      <c r="Y53" s="112">
        <v>613</v>
      </c>
      <c r="Z53" s="112">
        <v>585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580</v>
      </c>
      <c r="W54" s="112">
        <v>521</v>
      </c>
      <c r="X54" s="112">
        <v>552</v>
      </c>
      <c r="Y54" s="112">
        <v>592</v>
      </c>
      <c r="Z54" s="112">
        <v>562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408</v>
      </c>
      <c r="W55" s="112">
        <v>411</v>
      </c>
      <c r="X55" s="112">
        <v>459</v>
      </c>
      <c r="Y55" s="112">
        <v>496</v>
      </c>
      <c r="Z55" s="112">
        <v>557</v>
      </c>
    </row>
    <row r="56" spans="1:26" ht="15" customHeight="1" x14ac:dyDescent="0.25">
      <c r="S56" s="115" t="s">
        <v>48</v>
      </c>
      <c r="T56" s="115"/>
      <c r="U56" s="112"/>
      <c r="V56" s="112">
        <v>232</v>
      </c>
      <c r="W56" s="112">
        <v>218</v>
      </c>
      <c r="X56" s="112">
        <v>227</v>
      </c>
      <c r="Y56" s="112">
        <v>287</v>
      </c>
      <c r="Z56" s="112">
        <v>286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88</v>
      </c>
      <c r="W57" s="112">
        <v>86</v>
      </c>
      <c r="X57" s="112">
        <v>89</v>
      </c>
      <c r="Y57" s="112">
        <v>100</v>
      </c>
      <c r="Z57" s="112">
        <v>114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43</v>
      </c>
      <c r="W58" s="112">
        <v>38</v>
      </c>
      <c r="X58" s="112">
        <v>42</v>
      </c>
      <c r="Y58" s="112">
        <v>43</v>
      </c>
      <c r="Z58" s="112">
        <v>31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27</v>
      </c>
      <c r="W59" s="112">
        <v>20</v>
      </c>
      <c r="X59" s="112">
        <v>24</v>
      </c>
      <c r="Y59" s="112">
        <v>24</v>
      </c>
      <c r="Z59" s="112">
        <v>26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14</v>
      </c>
      <c r="W60" s="112">
        <v>9</v>
      </c>
      <c r="X60" s="112">
        <v>10</v>
      </c>
      <c r="Y60" s="112">
        <v>14</v>
      </c>
      <c r="Z60" s="112">
        <v>13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6498</v>
      </c>
      <c r="W61" s="112">
        <v>6207</v>
      </c>
      <c r="X61" s="112">
        <v>5853</v>
      </c>
      <c r="Y61" s="112">
        <v>6565</v>
      </c>
      <c r="Z61" s="112">
        <v>6427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14</v>
      </c>
      <c r="X63" s="112">
        <v>3</v>
      </c>
      <c r="Y63" s="112">
        <v>21</v>
      </c>
      <c r="Z63" s="112">
        <v>25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133</v>
      </c>
      <c r="W64" s="112">
        <v>122</v>
      </c>
      <c r="X64" s="112">
        <v>87</v>
      </c>
      <c r="Y64" s="112">
        <v>153</v>
      </c>
      <c r="Z64" s="112">
        <v>171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Douglas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332</v>
      </c>
      <c r="W65" s="112">
        <v>306</v>
      </c>
      <c r="X65" s="112">
        <v>240</v>
      </c>
      <c r="Y65" s="112">
        <v>272</v>
      </c>
      <c r="Z65" s="112">
        <v>288</v>
      </c>
    </row>
    <row r="66" spans="1:26" x14ac:dyDescent="0.25">
      <c r="S66" s="115" t="s">
        <v>39</v>
      </c>
      <c r="T66" s="115"/>
      <c r="U66" s="112"/>
      <c r="V66" s="112">
        <v>715</v>
      </c>
      <c r="W66" s="112">
        <v>564</v>
      </c>
      <c r="X66" s="112">
        <v>484</v>
      </c>
      <c r="Y66" s="112">
        <v>494</v>
      </c>
      <c r="Z66" s="112">
        <v>512</v>
      </c>
    </row>
    <row r="67" spans="1:26" x14ac:dyDescent="0.25">
      <c r="S67" s="115" t="s">
        <v>40</v>
      </c>
      <c r="T67" s="115"/>
      <c r="U67" s="112"/>
      <c r="V67" s="112">
        <v>1193</v>
      </c>
      <c r="W67" s="112">
        <v>1219</v>
      </c>
      <c r="X67" s="112">
        <v>1013</v>
      </c>
      <c r="Y67" s="112">
        <v>1010</v>
      </c>
      <c r="Z67" s="112">
        <v>890</v>
      </c>
    </row>
    <row r="68" spans="1:26" x14ac:dyDescent="0.25">
      <c r="S68" s="115" t="s">
        <v>41</v>
      </c>
      <c r="T68" s="115"/>
      <c r="U68" s="112"/>
      <c r="V68" s="112">
        <v>709</v>
      </c>
      <c r="W68" s="112">
        <v>745</v>
      </c>
      <c r="X68" s="112">
        <v>756</v>
      </c>
      <c r="Y68" s="112">
        <v>910</v>
      </c>
      <c r="Z68" s="112">
        <v>953</v>
      </c>
    </row>
    <row r="69" spans="1:26" x14ac:dyDescent="0.25">
      <c r="S69" s="115" t="s">
        <v>42</v>
      </c>
      <c r="T69" s="115"/>
      <c r="U69" s="112"/>
      <c r="V69" s="112">
        <v>499</v>
      </c>
      <c r="W69" s="112">
        <v>514</v>
      </c>
      <c r="X69" s="112">
        <v>535</v>
      </c>
      <c r="Y69" s="112">
        <v>576</v>
      </c>
      <c r="Z69" s="112">
        <v>628</v>
      </c>
    </row>
    <row r="70" spans="1:26" x14ac:dyDescent="0.25">
      <c r="S70" s="115" t="s">
        <v>43</v>
      </c>
      <c r="T70" s="115"/>
      <c r="U70" s="112"/>
      <c r="V70" s="112">
        <v>511</v>
      </c>
      <c r="W70" s="112">
        <v>502</v>
      </c>
      <c r="X70" s="112">
        <v>476</v>
      </c>
      <c r="Y70" s="112">
        <v>555</v>
      </c>
      <c r="Z70" s="112">
        <v>559</v>
      </c>
    </row>
    <row r="71" spans="1:26" x14ac:dyDescent="0.25">
      <c r="S71" s="115" t="s">
        <v>44</v>
      </c>
      <c r="T71" s="115"/>
      <c r="U71" s="112"/>
      <c r="V71" s="112">
        <v>525</v>
      </c>
      <c r="W71" s="112">
        <v>585</v>
      </c>
      <c r="X71" s="112">
        <v>566</v>
      </c>
      <c r="Y71" s="112">
        <v>543</v>
      </c>
      <c r="Z71" s="112">
        <v>537</v>
      </c>
    </row>
    <row r="72" spans="1:26" x14ac:dyDescent="0.25">
      <c r="S72" s="115" t="s">
        <v>45</v>
      </c>
      <c r="T72" s="115"/>
      <c r="U72" s="112"/>
      <c r="V72" s="112">
        <v>538</v>
      </c>
      <c r="W72" s="112">
        <v>490</v>
      </c>
      <c r="X72" s="112">
        <v>493</v>
      </c>
      <c r="Y72" s="112">
        <v>546</v>
      </c>
      <c r="Z72" s="112">
        <v>624</v>
      </c>
    </row>
    <row r="73" spans="1:26" x14ac:dyDescent="0.25">
      <c r="S73" s="115" t="s">
        <v>46</v>
      </c>
      <c r="T73" s="115"/>
      <c r="U73" s="112"/>
      <c r="V73" s="112">
        <v>515</v>
      </c>
      <c r="W73" s="112">
        <v>512</v>
      </c>
      <c r="X73" s="112">
        <v>551</v>
      </c>
      <c r="Y73" s="112">
        <v>597</v>
      </c>
      <c r="Z73" s="112">
        <v>672</v>
      </c>
    </row>
    <row r="74" spans="1:26" x14ac:dyDescent="0.25">
      <c r="S74" s="115" t="s">
        <v>47</v>
      </c>
      <c r="T74" s="115"/>
      <c r="U74" s="112"/>
      <c r="V74" s="112">
        <v>343</v>
      </c>
      <c r="W74" s="112">
        <v>338</v>
      </c>
      <c r="X74" s="112">
        <v>356</v>
      </c>
      <c r="Y74" s="112">
        <v>402</v>
      </c>
      <c r="Z74" s="112">
        <v>463</v>
      </c>
    </row>
    <row r="75" spans="1:26" x14ac:dyDescent="0.25">
      <c r="S75" s="115" t="s">
        <v>48</v>
      </c>
      <c r="T75" s="115"/>
      <c r="U75" s="112"/>
      <c r="V75" s="112">
        <v>141</v>
      </c>
      <c r="W75" s="112">
        <v>166</v>
      </c>
      <c r="X75" s="112">
        <v>199</v>
      </c>
      <c r="Y75" s="112">
        <v>216</v>
      </c>
      <c r="Z75" s="112">
        <v>224</v>
      </c>
    </row>
    <row r="76" spans="1:26" x14ac:dyDescent="0.25">
      <c r="S76" s="115" t="s">
        <v>49</v>
      </c>
      <c r="T76" s="115"/>
      <c r="U76" s="112"/>
      <c r="V76" s="112">
        <v>93</v>
      </c>
      <c r="W76" s="112">
        <v>88</v>
      </c>
      <c r="X76" s="112">
        <v>96</v>
      </c>
      <c r="Y76" s="112">
        <v>101</v>
      </c>
      <c r="Z76" s="112">
        <v>100</v>
      </c>
    </row>
    <row r="77" spans="1:26" x14ac:dyDescent="0.25">
      <c r="S77" s="115" t="s">
        <v>50</v>
      </c>
      <c r="T77" s="115"/>
      <c r="U77" s="112"/>
      <c r="V77" s="112">
        <v>30</v>
      </c>
      <c r="W77" s="112">
        <v>26</v>
      </c>
      <c r="X77" s="112">
        <v>29</v>
      </c>
      <c r="Y77" s="112">
        <v>37</v>
      </c>
      <c r="Z77" s="112">
        <v>39</v>
      </c>
    </row>
    <row r="78" spans="1:26" x14ac:dyDescent="0.25">
      <c r="S78" s="115" t="s">
        <v>51</v>
      </c>
      <c r="T78" s="115"/>
      <c r="U78" s="112"/>
      <c r="V78" s="112">
        <v>12</v>
      </c>
      <c r="W78" s="112">
        <v>13</v>
      </c>
      <c r="X78" s="112">
        <v>20</v>
      </c>
      <c r="Y78" s="112">
        <v>10</v>
      </c>
      <c r="Z78" s="112">
        <v>7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3</v>
      </c>
      <c r="X79" s="112">
        <v>7</v>
      </c>
      <c r="Y79" s="112">
        <v>8</v>
      </c>
      <c r="Z79" s="112">
        <v>8</v>
      </c>
    </row>
    <row r="80" spans="1:26" x14ac:dyDescent="0.25">
      <c r="S80" s="118" t="s">
        <v>53</v>
      </c>
      <c r="T80" s="118"/>
      <c r="U80" s="112"/>
      <c r="V80" s="112">
        <v>6315</v>
      </c>
      <c r="W80" s="112">
        <v>6206</v>
      </c>
      <c r="X80" s="112">
        <v>5907</v>
      </c>
      <c r="Y80" s="112">
        <v>6451</v>
      </c>
      <c r="Z80" s="112">
        <v>6689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Douglas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399</v>
      </c>
      <c r="W83" s="112">
        <v>405</v>
      </c>
      <c r="X83" s="112">
        <v>416</v>
      </c>
      <c r="Y83" s="112">
        <v>446</v>
      </c>
      <c r="Z83" s="112">
        <v>417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262</v>
      </c>
      <c r="W84" s="112">
        <v>284</v>
      </c>
      <c r="X84" s="112">
        <v>285</v>
      </c>
      <c r="Y84" s="112">
        <v>276</v>
      </c>
      <c r="Z84" s="112">
        <v>297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866</v>
      </c>
      <c r="W85" s="112">
        <v>861</v>
      </c>
      <c r="X85" s="112">
        <v>857</v>
      </c>
      <c r="Y85" s="112">
        <v>850</v>
      </c>
      <c r="Z85" s="112">
        <v>849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13,120</v>
      </c>
      <c r="D86" s="96">
        <f t="shared" ref="D86:D91" si="4">AD4</f>
        <v>7.4483605927972985E-3</v>
      </c>
      <c r="E86" s="97">
        <f t="shared" ref="E86:E91" si="5">AD4</f>
        <v>7.4483605927972985E-3</v>
      </c>
      <c r="F86" s="96">
        <f t="shared" ref="F86:F91" si="6">AF4</f>
        <v>2.3640477490832534E-2</v>
      </c>
      <c r="G86" s="97">
        <f t="shared" ref="G86:G91" si="7">AF4</f>
        <v>2.3640477490832534E-2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369</v>
      </c>
      <c r="W86" s="112">
        <v>379</v>
      </c>
      <c r="X86" s="112">
        <v>346</v>
      </c>
      <c r="Y86" s="112">
        <v>316</v>
      </c>
      <c r="Z86" s="112">
        <v>376</v>
      </c>
    </row>
    <row r="87" spans="1:30" ht="15" customHeight="1" x14ac:dyDescent="0.25">
      <c r="A87" s="98" t="s">
        <v>4</v>
      </c>
      <c r="B87" s="49"/>
      <c r="C87" s="57" t="str">
        <f t="shared" si="3"/>
        <v>6,425</v>
      </c>
      <c r="D87" s="96">
        <f t="shared" si="4"/>
        <v>-2.1325209444021276E-2</v>
      </c>
      <c r="E87" s="97">
        <f t="shared" si="5"/>
        <v>-2.1325209444021276E-2</v>
      </c>
      <c r="F87" s="96">
        <f t="shared" si="6"/>
        <v>-1.1538461538461497E-2</v>
      </c>
      <c r="G87" s="97">
        <f t="shared" si="7"/>
        <v>-1.1538461538461497E-2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69</v>
      </c>
      <c r="W87" s="112">
        <v>69</v>
      </c>
      <c r="X87" s="112">
        <v>68</v>
      </c>
      <c r="Y87" s="112">
        <v>70</v>
      </c>
      <c r="Z87" s="112">
        <v>82</v>
      </c>
    </row>
    <row r="88" spans="1:30" ht="15" customHeight="1" x14ac:dyDescent="0.25">
      <c r="A88" s="98" t="s">
        <v>5</v>
      </c>
      <c r="B88" s="49"/>
      <c r="C88" s="57" t="str">
        <f t="shared" si="3"/>
        <v>6,683</v>
      </c>
      <c r="D88" s="96">
        <f t="shared" si="4"/>
        <v>3.5963416524569913E-2</v>
      </c>
      <c r="E88" s="97">
        <f t="shared" si="5"/>
        <v>3.5963416524569913E-2</v>
      </c>
      <c r="F88" s="96">
        <f t="shared" si="6"/>
        <v>5.8273950910530559E-2</v>
      </c>
      <c r="G88" s="97">
        <f t="shared" si="7"/>
        <v>5.8273950910530559E-2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151</v>
      </c>
      <c r="W88" s="112">
        <v>162</v>
      </c>
      <c r="X88" s="112">
        <v>159</v>
      </c>
      <c r="Y88" s="112">
        <v>161</v>
      </c>
      <c r="Z88" s="112">
        <v>172</v>
      </c>
    </row>
    <row r="89" spans="1:30" ht="15" customHeight="1" x14ac:dyDescent="0.25">
      <c r="A89" s="49" t="s">
        <v>6</v>
      </c>
      <c r="B89" s="49"/>
      <c r="C89" s="57" t="str">
        <f t="shared" si="3"/>
        <v>7,992</v>
      </c>
      <c r="D89" s="96">
        <f t="shared" si="4"/>
        <v>-1.1380504700643224E-2</v>
      </c>
      <c r="E89" s="97">
        <f t="shared" si="5"/>
        <v>-1.1380504700643224E-2</v>
      </c>
      <c r="F89" s="96">
        <f t="shared" si="6"/>
        <v>-1.8904984041247186E-2</v>
      </c>
      <c r="G89" s="97">
        <f t="shared" si="7"/>
        <v>-1.8904984041247186E-2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333</v>
      </c>
      <c r="W89" s="112">
        <v>316</v>
      </c>
      <c r="X89" s="112">
        <v>304</v>
      </c>
      <c r="Y89" s="112">
        <v>295</v>
      </c>
      <c r="Z89" s="112">
        <v>300</v>
      </c>
    </row>
    <row r="90" spans="1:30" ht="15" customHeight="1" x14ac:dyDescent="0.25">
      <c r="A90" s="49" t="s">
        <v>96</v>
      </c>
      <c r="B90" s="49"/>
      <c r="C90" s="57" t="str">
        <f t="shared" si="3"/>
        <v>$38,919</v>
      </c>
      <c r="D90" s="96">
        <f t="shared" si="4"/>
        <v>0.12284829964317212</v>
      </c>
      <c r="E90" s="97">
        <f t="shared" si="5"/>
        <v>0.12284829964317212</v>
      </c>
      <c r="F90" s="96">
        <f t="shared" si="6"/>
        <v>0.13282182338935478</v>
      </c>
      <c r="G90" s="97">
        <f t="shared" si="7"/>
        <v>0.13282182338935478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536</v>
      </c>
      <c r="W90" s="112">
        <v>532</v>
      </c>
      <c r="X90" s="112">
        <v>505</v>
      </c>
      <c r="Y90" s="112">
        <v>504</v>
      </c>
      <c r="Z90" s="112">
        <v>556</v>
      </c>
    </row>
    <row r="91" spans="1:30" ht="15" customHeight="1" x14ac:dyDescent="0.25">
      <c r="A91" s="49" t="s">
        <v>7</v>
      </c>
      <c r="B91" s="49"/>
      <c r="C91" s="57" t="str">
        <f t="shared" si="3"/>
        <v>$395.5 mil</v>
      </c>
      <c r="D91" s="96">
        <f t="shared" si="4"/>
        <v>7.2375745798557656E-2</v>
      </c>
      <c r="E91" s="97">
        <f t="shared" si="5"/>
        <v>7.2375745798557656E-2</v>
      </c>
      <c r="F91" s="96">
        <f t="shared" si="6"/>
        <v>0.16724666664614452</v>
      </c>
      <c r="G91" s="97">
        <f t="shared" si="7"/>
        <v>0.16724666664614452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4184</v>
      </c>
      <c r="W91" s="112">
        <v>3971</v>
      </c>
      <c r="X91" s="112">
        <v>3952</v>
      </c>
      <c r="Y91" s="112">
        <v>4131</v>
      </c>
      <c r="Z91" s="112">
        <v>4073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381</v>
      </c>
      <c r="W93" s="112">
        <v>366</v>
      </c>
      <c r="X93" s="112">
        <v>385</v>
      </c>
      <c r="Y93" s="112">
        <v>387</v>
      </c>
      <c r="Z93" s="112">
        <v>400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404</v>
      </c>
      <c r="W94" s="112">
        <v>381</v>
      </c>
      <c r="X94" s="112">
        <v>393</v>
      </c>
      <c r="Y94" s="112">
        <v>399</v>
      </c>
      <c r="Z94" s="112">
        <v>446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148</v>
      </c>
      <c r="W95" s="112">
        <v>161</v>
      </c>
      <c r="X95" s="112">
        <v>144</v>
      </c>
      <c r="Y95" s="112">
        <v>131</v>
      </c>
      <c r="Z95" s="112">
        <v>144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734</v>
      </c>
      <c r="W96" s="112">
        <v>761</v>
      </c>
      <c r="X96" s="112">
        <v>741</v>
      </c>
      <c r="Y96" s="112">
        <v>707</v>
      </c>
      <c r="Z96" s="112">
        <v>763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478</v>
      </c>
      <c r="W97" s="112">
        <v>487</v>
      </c>
      <c r="X97" s="112">
        <v>470</v>
      </c>
      <c r="Y97" s="112">
        <v>475</v>
      </c>
      <c r="Z97" s="112">
        <v>474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416</v>
      </c>
      <c r="W98" s="112">
        <v>423</v>
      </c>
      <c r="X98" s="112">
        <v>410</v>
      </c>
      <c r="Y98" s="112">
        <v>410</v>
      </c>
      <c r="Z98" s="112">
        <v>425</v>
      </c>
    </row>
    <row r="99" spans="1:32" ht="15" customHeight="1" x14ac:dyDescent="0.25">
      <c r="S99" s="115" t="s">
        <v>197</v>
      </c>
      <c r="T99" s="115"/>
      <c r="U99" s="112"/>
      <c r="V99" s="112">
        <v>30</v>
      </c>
      <c r="W99" s="112">
        <v>31</v>
      </c>
      <c r="X99" s="112">
        <v>27</v>
      </c>
      <c r="Y99" s="112">
        <v>23</v>
      </c>
      <c r="Z99" s="112">
        <v>28</v>
      </c>
    </row>
    <row r="100" spans="1:32" ht="15" customHeight="1" x14ac:dyDescent="0.25">
      <c r="S100" s="115" t="s">
        <v>58</v>
      </c>
      <c r="T100" s="115"/>
      <c r="U100" s="112"/>
      <c r="V100" s="112">
        <v>368</v>
      </c>
      <c r="W100" s="112">
        <v>407</v>
      </c>
      <c r="X100" s="112">
        <v>386</v>
      </c>
      <c r="Y100" s="112">
        <v>369</v>
      </c>
      <c r="Z100" s="112">
        <v>390</v>
      </c>
    </row>
    <row r="101" spans="1:32" x14ac:dyDescent="0.25">
      <c r="A101" s="18"/>
      <c r="S101" s="118" t="s">
        <v>53</v>
      </c>
      <c r="T101" s="118"/>
      <c r="U101" s="112"/>
      <c r="V101" s="112">
        <v>3961</v>
      </c>
      <c r="W101" s="112">
        <v>3880</v>
      </c>
      <c r="X101" s="112">
        <v>3823</v>
      </c>
      <c r="Y101" s="112">
        <v>3951</v>
      </c>
      <c r="Z101" s="112">
        <v>3911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9697</v>
      </c>
      <c r="W104" s="112">
        <v>9597</v>
      </c>
      <c r="X104" s="112">
        <v>10071</v>
      </c>
      <c r="Y104" s="112">
        <v>10490</v>
      </c>
      <c r="Z104" s="112">
        <v>10526</v>
      </c>
      <c r="AB104" s="109" t="str">
        <f>TEXT(Z104,"###,###")</f>
        <v>10,526</v>
      </c>
      <c r="AD104" s="130">
        <f>Z104/($Z$4)*100</f>
        <v>80.228658536585357</v>
      </c>
      <c r="AF104" s="109"/>
    </row>
    <row r="105" spans="1:32" x14ac:dyDescent="0.25">
      <c r="S105" s="115" t="s">
        <v>17</v>
      </c>
      <c r="T105" s="115"/>
      <c r="U105" s="112"/>
      <c r="V105" s="112">
        <v>1358</v>
      </c>
      <c r="W105" s="112">
        <v>1336</v>
      </c>
      <c r="X105" s="112">
        <v>1345</v>
      </c>
      <c r="Y105" s="112">
        <v>1378</v>
      </c>
      <c r="Z105" s="112">
        <v>1535</v>
      </c>
      <c r="AB105" s="109" t="str">
        <f>TEXT(Z105,"###,###")</f>
        <v>1,535</v>
      </c>
      <c r="AD105" s="130">
        <f>Z105/($Z$4)*100</f>
        <v>11.699695121951221</v>
      </c>
      <c r="AF105" s="109"/>
    </row>
    <row r="106" spans="1:32" x14ac:dyDescent="0.25">
      <c r="S106" s="118" t="s">
        <v>53</v>
      </c>
      <c r="T106" s="118"/>
      <c r="U106" s="120"/>
      <c r="V106" s="120">
        <v>11055</v>
      </c>
      <c r="W106" s="120">
        <v>10933</v>
      </c>
      <c r="X106" s="120">
        <v>11416</v>
      </c>
      <c r="Y106" s="120">
        <v>11868</v>
      </c>
      <c r="Z106" s="120">
        <v>12061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2398</v>
      </c>
      <c r="W108" s="112">
        <v>2050</v>
      </c>
      <c r="X108" s="112">
        <v>2132</v>
      </c>
      <c r="Y108" s="112">
        <v>2446</v>
      </c>
      <c r="Z108" s="112">
        <v>2195</v>
      </c>
      <c r="AB108" s="109" t="str">
        <f>TEXT(Z108,"###,###")</f>
        <v>2,195</v>
      </c>
      <c r="AD108" s="130">
        <f>Z108/($Z$4)*100</f>
        <v>16.730182926829269</v>
      </c>
      <c r="AF108" s="109"/>
    </row>
    <row r="109" spans="1:32" x14ac:dyDescent="0.25">
      <c r="S109" s="115" t="s">
        <v>20</v>
      </c>
      <c r="T109" s="115"/>
      <c r="U109" s="112"/>
      <c r="V109" s="112">
        <v>2344</v>
      </c>
      <c r="W109" s="112">
        <v>2248</v>
      </c>
      <c r="X109" s="112">
        <v>2189</v>
      </c>
      <c r="Y109" s="112">
        <v>2276</v>
      </c>
      <c r="Z109" s="112">
        <v>2437</v>
      </c>
      <c r="AB109" s="109" t="str">
        <f>TEXT(Z109,"###,###")</f>
        <v>2,437</v>
      </c>
      <c r="AD109" s="130">
        <f>Z109/($Z$4)*100</f>
        <v>18.574695121951219</v>
      </c>
      <c r="AF109" s="109"/>
    </row>
    <row r="110" spans="1:32" x14ac:dyDescent="0.25">
      <c r="S110" s="115" t="s">
        <v>21</v>
      </c>
      <c r="T110" s="115"/>
      <c r="U110" s="112"/>
      <c r="V110" s="112">
        <v>3147</v>
      </c>
      <c r="W110" s="112">
        <v>3190</v>
      </c>
      <c r="X110" s="112">
        <v>2776</v>
      </c>
      <c r="Y110" s="112">
        <v>3255</v>
      </c>
      <c r="Z110" s="112">
        <v>3470</v>
      </c>
      <c r="AB110" s="109" t="str">
        <f>TEXT(Z110,"###,###")</f>
        <v>3,470</v>
      </c>
      <c r="AD110" s="130">
        <f>Z110/($Z$4)*100</f>
        <v>26.448170731707314</v>
      </c>
      <c r="AF110" s="109"/>
    </row>
    <row r="111" spans="1:32" x14ac:dyDescent="0.25">
      <c r="S111" s="115" t="s">
        <v>22</v>
      </c>
      <c r="T111" s="115"/>
      <c r="U111" s="112"/>
      <c r="V111" s="112">
        <v>3719</v>
      </c>
      <c r="W111" s="112">
        <v>3846</v>
      </c>
      <c r="X111" s="112">
        <v>3572</v>
      </c>
      <c r="Y111" s="112">
        <v>3891</v>
      </c>
      <c r="Z111" s="112">
        <v>3956</v>
      </c>
      <c r="AB111" s="109" t="str">
        <f>TEXT(Z111,"###,###")</f>
        <v>3,956</v>
      </c>
      <c r="AD111" s="130">
        <f>Z111/($Z$4)*100</f>
        <v>30.152439024390244</v>
      </c>
      <c r="AF111" s="109"/>
    </row>
    <row r="112" spans="1:32" x14ac:dyDescent="0.25">
      <c r="S112" s="118" t="s">
        <v>53</v>
      </c>
      <c r="T112" s="118"/>
      <c r="U112" s="112"/>
      <c r="V112" s="112">
        <v>12818</v>
      </c>
      <c r="W112" s="112">
        <v>12409</v>
      </c>
      <c r="X112" s="112">
        <v>11766</v>
      </c>
      <c r="Y112" s="112">
        <v>13023</v>
      </c>
      <c r="Z112" s="112">
        <v>13125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41.45</v>
      </c>
      <c r="W118" s="131">
        <v>41.5</v>
      </c>
      <c r="X118" s="131">
        <v>42.7</v>
      </c>
      <c r="Y118" s="131">
        <v>42.79</v>
      </c>
      <c r="Z118" s="131">
        <v>43.4</v>
      </c>
      <c r="AB118" s="109" t="str">
        <f>TEXT(Z118,"##.0")</f>
        <v>43.4</v>
      </c>
    </row>
    <row r="120" spans="19:32" x14ac:dyDescent="0.25">
      <c r="S120" s="101" t="s">
        <v>98</v>
      </c>
      <c r="T120" s="112"/>
      <c r="U120" s="112"/>
      <c r="V120" s="112">
        <v>6514</v>
      </c>
      <c r="W120" s="112">
        <v>6299</v>
      </c>
      <c r="X120" s="112">
        <v>6174</v>
      </c>
      <c r="Y120" s="112">
        <v>6399</v>
      </c>
      <c r="Z120" s="112">
        <v>6333</v>
      </c>
      <c r="AB120" s="109" t="str">
        <f>TEXT(Z120,"###,###")</f>
        <v>6,333</v>
      </c>
    </row>
    <row r="121" spans="19:32" x14ac:dyDescent="0.25">
      <c r="S121" s="101" t="s">
        <v>99</v>
      </c>
      <c r="T121" s="112"/>
      <c r="U121" s="112"/>
      <c r="V121" s="112">
        <v>898</v>
      </c>
      <c r="W121" s="112">
        <v>821</v>
      </c>
      <c r="X121" s="112">
        <v>893</v>
      </c>
      <c r="Y121" s="112">
        <v>918</v>
      </c>
      <c r="Z121" s="112">
        <v>891</v>
      </c>
      <c r="AB121" s="109" t="str">
        <f>TEXT(Z121,"###,###")</f>
        <v>891</v>
      </c>
    </row>
    <row r="122" spans="19:32" x14ac:dyDescent="0.25">
      <c r="S122" s="101" t="s">
        <v>100</v>
      </c>
      <c r="T122" s="112"/>
      <c r="U122" s="112"/>
      <c r="V122" s="112">
        <v>733</v>
      </c>
      <c r="W122" s="112">
        <v>722</v>
      </c>
      <c r="X122" s="112">
        <v>706</v>
      </c>
      <c r="Y122" s="112">
        <v>763</v>
      </c>
      <c r="Z122" s="112">
        <v>766</v>
      </c>
      <c r="AB122" s="109" t="str">
        <f>TEXT(Z122,"###,###")</f>
        <v>766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7247</v>
      </c>
      <c r="W124" s="112">
        <v>7021</v>
      </c>
      <c r="X124" s="112">
        <v>6880</v>
      </c>
      <c r="Y124" s="112">
        <v>7162</v>
      </c>
      <c r="Z124" s="112">
        <v>7099</v>
      </c>
      <c r="AB124" s="109" t="str">
        <f>TEXT(Z124,"###,###")</f>
        <v>7,099</v>
      </c>
      <c r="AD124" s="127">
        <f>Z124/$Z$7*100</f>
        <v>88.826326326326324</v>
      </c>
    </row>
    <row r="125" spans="19:32" x14ac:dyDescent="0.25">
      <c r="S125" s="101" t="s">
        <v>102</v>
      </c>
      <c r="T125" s="112"/>
      <c r="U125" s="112"/>
      <c r="V125" s="112">
        <v>1631</v>
      </c>
      <c r="W125" s="112">
        <v>1543</v>
      </c>
      <c r="X125" s="112">
        <v>1599</v>
      </c>
      <c r="Y125" s="112">
        <v>1681</v>
      </c>
      <c r="Z125" s="112">
        <v>1657</v>
      </c>
      <c r="AB125" s="109" t="str">
        <f>TEXT(Z125,"###,###")</f>
        <v>1,657</v>
      </c>
      <c r="AD125" s="127">
        <f>Z125/$Z$7*100</f>
        <v>20.733233233233232</v>
      </c>
    </row>
    <row r="127" spans="19:32" x14ac:dyDescent="0.25">
      <c r="S127" s="101" t="s">
        <v>103</v>
      </c>
      <c r="T127" s="112"/>
      <c r="U127" s="112"/>
      <c r="V127" s="112">
        <v>4185</v>
      </c>
      <c r="W127" s="112">
        <v>3971</v>
      </c>
      <c r="X127" s="112">
        <v>3955</v>
      </c>
      <c r="Y127" s="112">
        <v>4127</v>
      </c>
      <c r="Z127" s="112">
        <v>4077</v>
      </c>
      <c r="AB127" s="109" t="str">
        <f>TEXT(Z127,"###,###")</f>
        <v>4,077</v>
      </c>
      <c r="AD127" s="127">
        <f>Z127/$Z$7*100</f>
        <v>51.013513513513509</v>
      </c>
    </row>
    <row r="128" spans="19:32" x14ac:dyDescent="0.25">
      <c r="S128" s="101" t="s">
        <v>104</v>
      </c>
      <c r="T128" s="112"/>
      <c r="U128" s="112"/>
      <c r="V128" s="112">
        <v>3963</v>
      </c>
      <c r="W128" s="112">
        <v>3875</v>
      </c>
      <c r="X128" s="112">
        <v>3825</v>
      </c>
      <c r="Y128" s="112">
        <v>3956</v>
      </c>
      <c r="Z128" s="112">
        <v>3913</v>
      </c>
      <c r="AB128" s="109" t="str">
        <f>TEXT(Z128,"###,###")</f>
        <v>3,913</v>
      </c>
      <c r="AD128" s="127">
        <f>Z128/$Z$7*100</f>
        <v>48.961461461461461</v>
      </c>
    </row>
    <row r="130" spans="19:20" x14ac:dyDescent="0.25">
      <c r="S130" s="101" t="s">
        <v>278</v>
      </c>
      <c r="T130" s="127">
        <v>79.241741741741748</v>
      </c>
    </row>
    <row r="131" spans="19:20" x14ac:dyDescent="0.25">
      <c r="S131" s="101" t="s">
        <v>279</v>
      </c>
      <c r="T131" s="127">
        <v>11.148648648648649</v>
      </c>
    </row>
    <row r="132" spans="19:20" x14ac:dyDescent="0.25">
      <c r="S132" s="101" t="s">
        <v>280</v>
      </c>
      <c r="T132" s="127">
        <v>9.5845845845845847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5A8BBC-0826-4F00-8D27-C2E6AB9B85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113FC09-92D3-43BC-8725-9D4D1FC98E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6187F1F-6F4E-49CC-9FD8-AD42CA9B160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3EC699F-1E84-4686-9EC8-1F81F1819F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F3FDF-6D01-4F14-B781-30DFAF311181}">
  <sheetPr codeName="Sheet8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131</v>
      </c>
      <c r="T1" s="99"/>
      <c r="U1" s="99"/>
      <c r="V1" s="99"/>
      <c r="W1" s="99"/>
      <c r="X1" s="99"/>
      <c r="Y1" s="100" t="s">
        <v>224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131</v>
      </c>
      <c r="Y3" s="105" t="s">
        <v>224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9.25 Etheridge,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667</v>
      </c>
      <c r="W4" s="108">
        <v>433</v>
      </c>
      <c r="X4" s="108">
        <v>720</v>
      </c>
      <c r="Y4" s="108">
        <v>744</v>
      </c>
      <c r="Z4" s="108">
        <v>714</v>
      </c>
      <c r="AB4" s="109" t="str">
        <f>TEXT(Z4,"###,###")</f>
        <v>714</v>
      </c>
      <c r="AD4" s="110">
        <f>Z4/Y4-1</f>
        <v>-4.0322580645161255E-2</v>
      </c>
      <c r="AF4" s="110">
        <f>Z4/V4-1</f>
        <v>7.0464767616191804E-2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363</v>
      </c>
      <c r="W5" s="108">
        <v>241</v>
      </c>
      <c r="X5" s="108">
        <v>391</v>
      </c>
      <c r="Y5" s="108">
        <v>399</v>
      </c>
      <c r="Z5" s="108">
        <v>388</v>
      </c>
      <c r="AB5" s="109" t="str">
        <f>TEXT(Z5,"###,###")</f>
        <v>388</v>
      </c>
      <c r="AD5" s="110">
        <f t="shared" ref="AD5:AD9" si="0">Z5/Y5-1</f>
        <v>-2.7568922305764465E-2</v>
      </c>
      <c r="AF5" s="110">
        <f t="shared" ref="AF5:AF9" si="1">Z5/V5-1</f>
        <v>6.887052341597788E-2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308</v>
      </c>
      <c r="W6" s="108">
        <v>194</v>
      </c>
      <c r="X6" s="108">
        <v>327</v>
      </c>
      <c r="Y6" s="108">
        <v>343</v>
      </c>
      <c r="Z6" s="108">
        <v>323</v>
      </c>
      <c r="AB6" s="109" t="str">
        <f>TEXT(Z6,"###,###")</f>
        <v>323</v>
      </c>
      <c r="AD6" s="110">
        <f t="shared" si="0"/>
        <v>-5.8309037900874605E-2</v>
      </c>
      <c r="AF6" s="110">
        <f t="shared" si="1"/>
        <v>4.870129870129869E-2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489</v>
      </c>
      <c r="W7" s="108">
        <v>299</v>
      </c>
      <c r="X7" s="108">
        <v>506</v>
      </c>
      <c r="Y7" s="108">
        <v>479</v>
      </c>
      <c r="Z7" s="108">
        <v>460</v>
      </c>
      <c r="AB7" s="109" t="str">
        <f>TEXT(Z7,"###,###")</f>
        <v>460</v>
      </c>
      <c r="AD7" s="110">
        <f t="shared" si="0"/>
        <v>-3.9665970772442605E-2</v>
      </c>
      <c r="AF7" s="110">
        <f t="shared" si="1"/>
        <v>-5.9304703476482645E-2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714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460</v>
      </c>
      <c r="P8" s="67"/>
      <c r="S8" s="107" t="s">
        <v>83</v>
      </c>
      <c r="T8" s="108"/>
      <c r="U8" s="108"/>
      <c r="V8" s="108">
        <v>37941.269999999997</v>
      </c>
      <c r="W8" s="108">
        <v>39909.089999999997</v>
      </c>
      <c r="X8" s="108">
        <v>35686.730000000003</v>
      </c>
      <c r="Y8" s="108">
        <v>40118.370000000003</v>
      </c>
      <c r="Z8" s="108">
        <v>44087</v>
      </c>
      <c r="AB8" s="109" t="str">
        <f>TEXT(Z8,"$###,###")</f>
        <v>$44,087</v>
      </c>
      <c r="AD8" s="110">
        <f t="shared" si="0"/>
        <v>9.8923012076512551E-2</v>
      </c>
      <c r="AF8" s="110">
        <f t="shared" si="1"/>
        <v>0.16198008132041974</v>
      </c>
    </row>
    <row r="9" spans="1:32" x14ac:dyDescent="0.25">
      <c r="A9" s="30" t="s">
        <v>14</v>
      </c>
      <c r="B9" s="71"/>
      <c r="C9" s="72"/>
      <c r="D9" s="73">
        <f>AD104</f>
        <v>57.983193277310932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55.434782608695656</v>
      </c>
      <c r="P9" s="74" t="s">
        <v>84</v>
      </c>
      <c r="S9" s="107" t="s">
        <v>7</v>
      </c>
      <c r="T9" s="108"/>
      <c r="U9" s="108"/>
      <c r="V9" s="108">
        <v>20678593</v>
      </c>
      <c r="W9" s="108">
        <v>11146510</v>
      </c>
      <c r="X9" s="108">
        <v>24425240</v>
      </c>
      <c r="Y9" s="108">
        <v>24158007</v>
      </c>
      <c r="Z9" s="108">
        <v>30702326</v>
      </c>
      <c r="AB9" s="109" t="str">
        <f>TEXT(Z9/1000000,"$#,###.0")&amp;" mil"</f>
        <v>$30.7 mil</v>
      </c>
      <c r="AD9" s="110">
        <f t="shared" si="0"/>
        <v>0.27089647751157608</v>
      </c>
      <c r="AF9" s="110">
        <f t="shared" si="1"/>
        <v>0.48473960486576617</v>
      </c>
    </row>
    <row r="10" spans="1:32" x14ac:dyDescent="0.25">
      <c r="A10" s="30" t="s">
        <v>17</v>
      </c>
      <c r="B10" s="71"/>
      <c r="C10" s="72"/>
      <c r="D10" s="73">
        <f>AD105</f>
        <v>20.868347338935575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45.434782608695649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50.217391304347828</v>
      </c>
      <c r="P11" s="74" t="s">
        <v>84</v>
      </c>
      <c r="S11" s="107" t="s">
        <v>29</v>
      </c>
      <c r="T11" s="112"/>
      <c r="U11" s="112"/>
      <c r="V11" s="112">
        <v>422</v>
      </c>
      <c r="W11" s="112">
        <v>327</v>
      </c>
      <c r="X11" s="112">
        <v>477</v>
      </c>
      <c r="Y11" s="112">
        <v>505</v>
      </c>
      <c r="Z11" s="112">
        <v>482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29.565217391304348</v>
      </c>
      <c r="P12" s="74" t="s">
        <v>84</v>
      </c>
      <c r="S12" s="107" t="s">
        <v>30</v>
      </c>
      <c r="T12" s="112"/>
      <c r="U12" s="112"/>
      <c r="V12" s="112">
        <v>244</v>
      </c>
      <c r="W12" s="112">
        <v>108</v>
      </c>
      <c r="X12" s="112">
        <v>244</v>
      </c>
      <c r="Y12" s="112">
        <v>239</v>
      </c>
      <c r="Z12" s="112">
        <v>228</v>
      </c>
    </row>
    <row r="13" spans="1:32" ht="15" customHeight="1" x14ac:dyDescent="0.25">
      <c r="A13" s="30" t="s">
        <v>19</v>
      </c>
      <c r="B13" s="72"/>
      <c r="C13" s="72"/>
      <c r="D13" s="73">
        <f>AD108</f>
        <v>25.210084033613445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20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10.504201680672269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45.8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26.890756302521009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16.594827586206897</v>
      </c>
      <c r="P15" s="74" t="s">
        <v>84</v>
      </c>
      <c r="S15" s="115" t="s">
        <v>60</v>
      </c>
      <c r="T15" s="115"/>
      <c r="U15" s="116"/>
      <c r="V15" s="116">
        <v>156</v>
      </c>
      <c r="W15" s="116">
        <v>107</v>
      </c>
      <c r="X15" s="116">
        <v>227</v>
      </c>
      <c r="Y15" s="112">
        <v>223</v>
      </c>
      <c r="Z15" s="112">
        <v>201</v>
      </c>
      <c r="AB15" s="117">
        <f t="shared" ref="AB15:AB34" si="2">IF(Z15="np",0,Z15/$Z$34)</f>
        <v>0.28072625698324022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15.966386554621847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83.40517241379311</v>
      </c>
      <c r="P16" s="37" t="s">
        <v>84</v>
      </c>
      <c r="S16" s="115" t="s">
        <v>61</v>
      </c>
      <c r="T16" s="115"/>
      <c r="U16" s="116"/>
      <c r="V16" s="116">
        <v>10</v>
      </c>
      <c r="W16" s="116">
        <v>4</v>
      </c>
      <c r="X16" s="116">
        <v>15</v>
      </c>
      <c r="Y16" s="112">
        <v>9</v>
      </c>
      <c r="Z16" s="112">
        <v>15</v>
      </c>
      <c r="AB16" s="117">
        <f t="shared" si="2"/>
        <v>2.094972067039106E-2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36</v>
      </c>
      <c r="W17" s="116">
        <v>3</v>
      </c>
      <c r="X17" s="116">
        <v>11</v>
      </c>
      <c r="Y17" s="112">
        <v>8</v>
      </c>
      <c r="Z17" s="112">
        <v>13</v>
      </c>
      <c r="AB17" s="117">
        <f t="shared" si="2"/>
        <v>1.8156424581005588E-2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4</v>
      </c>
      <c r="W18" s="116">
        <v>7</v>
      </c>
      <c r="X18" s="116">
        <v>13</v>
      </c>
      <c r="Y18" s="112">
        <v>12</v>
      </c>
      <c r="Z18" s="112">
        <v>14</v>
      </c>
      <c r="AB18" s="117">
        <f t="shared" si="2"/>
        <v>1.9553072625698324E-2</v>
      </c>
    </row>
    <row r="19" spans="1:28" x14ac:dyDescent="0.25">
      <c r="A19" s="63" t="str">
        <f>$S$1&amp;" ("&amp;$V$2&amp;" to "&amp;$Z$2&amp;")"</f>
        <v>Etheridge (2017-18 to 2021-22)</v>
      </c>
      <c r="B19" s="63"/>
      <c r="C19" s="63"/>
      <c r="D19" s="63"/>
      <c r="E19" s="63"/>
      <c r="F19" s="63"/>
      <c r="G19" s="63" t="str">
        <f>$S$1&amp;" ("&amp;$V$2&amp;" to "&amp;$Z$2&amp;")"</f>
        <v>Etheridge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35</v>
      </c>
      <c r="W19" s="116">
        <v>37</v>
      </c>
      <c r="X19" s="116">
        <v>34</v>
      </c>
      <c r="Y19" s="112">
        <v>35</v>
      </c>
      <c r="Z19" s="112">
        <v>35</v>
      </c>
      <c r="AB19" s="117">
        <f t="shared" si="2"/>
        <v>4.8882681564245807E-2</v>
      </c>
    </row>
    <row r="20" spans="1:28" x14ac:dyDescent="0.25">
      <c r="S20" s="115" t="s">
        <v>65</v>
      </c>
      <c r="T20" s="115"/>
      <c r="U20" s="116"/>
      <c r="V20" s="116">
        <v>12</v>
      </c>
      <c r="W20" s="116">
        <v>3</v>
      </c>
      <c r="X20" s="116">
        <v>8</v>
      </c>
      <c r="Y20" s="112">
        <v>9</v>
      </c>
      <c r="Z20" s="112">
        <v>9</v>
      </c>
      <c r="AB20" s="117">
        <f t="shared" si="2"/>
        <v>1.2569832402234637E-2</v>
      </c>
    </row>
    <row r="21" spans="1:28" x14ac:dyDescent="0.25">
      <c r="S21" s="115" t="s">
        <v>66</v>
      </c>
      <c r="T21" s="115"/>
      <c r="U21" s="116"/>
      <c r="V21" s="116">
        <v>11</v>
      </c>
      <c r="W21" s="116">
        <v>11</v>
      </c>
      <c r="X21" s="116">
        <v>16</v>
      </c>
      <c r="Y21" s="112">
        <v>17</v>
      </c>
      <c r="Z21" s="112">
        <v>15</v>
      </c>
      <c r="AB21" s="117">
        <f t="shared" si="2"/>
        <v>2.094972067039106E-2</v>
      </c>
    </row>
    <row r="22" spans="1:28" x14ac:dyDescent="0.25">
      <c r="S22" s="115" t="s">
        <v>67</v>
      </c>
      <c r="T22" s="115"/>
      <c r="U22" s="116"/>
      <c r="V22" s="116">
        <v>44</v>
      </c>
      <c r="W22" s="116">
        <v>40</v>
      </c>
      <c r="X22" s="116">
        <v>44</v>
      </c>
      <c r="Y22" s="112">
        <v>68</v>
      </c>
      <c r="Z22" s="112">
        <v>65</v>
      </c>
      <c r="AB22" s="117">
        <f t="shared" si="2"/>
        <v>9.0782122905027934E-2</v>
      </c>
    </row>
    <row r="23" spans="1:28" x14ac:dyDescent="0.25">
      <c r="S23" s="115" t="s">
        <v>68</v>
      </c>
      <c r="T23" s="115"/>
      <c r="U23" s="116"/>
      <c r="V23" s="116">
        <v>34</v>
      </c>
      <c r="W23" s="116">
        <v>11</v>
      </c>
      <c r="X23" s="116">
        <v>21</v>
      </c>
      <c r="Y23" s="112">
        <v>18</v>
      </c>
      <c r="Z23" s="112">
        <v>22</v>
      </c>
      <c r="AB23" s="117">
        <f t="shared" si="2"/>
        <v>3.0726256983240222E-2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1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3</v>
      </c>
      <c r="W25" s="116">
        <v>0</v>
      </c>
      <c r="X25" s="116">
        <v>10</v>
      </c>
      <c r="Y25" s="112">
        <v>5</v>
      </c>
      <c r="Z25" s="112">
        <v>7</v>
      </c>
      <c r="AB25" s="117">
        <f t="shared" si="2"/>
        <v>9.7765363128491621E-3</v>
      </c>
    </row>
    <row r="26" spans="1:28" x14ac:dyDescent="0.25">
      <c r="S26" s="115" t="s">
        <v>71</v>
      </c>
      <c r="T26" s="115"/>
      <c r="U26" s="116"/>
      <c r="V26" s="116">
        <v>15</v>
      </c>
      <c r="W26" s="116">
        <v>5</v>
      </c>
      <c r="X26" s="116">
        <v>20</v>
      </c>
      <c r="Y26" s="112">
        <v>13</v>
      </c>
      <c r="Z26" s="112">
        <v>11</v>
      </c>
      <c r="AB26" s="117">
        <f t="shared" si="2"/>
        <v>1.5363128491620111E-2</v>
      </c>
    </row>
    <row r="27" spans="1:28" x14ac:dyDescent="0.25">
      <c r="S27" s="115" t="s">
        <v>72</v>
      </c>
      <c r="T27" s="115"/>
      <c r="U27" s="116"/>
      <c r="V27" s="116">
        <v>11</v>
      </c>
      <c r="W27" s="116">
        <v>11</v>
      </c>
      <c r="X27" s="116">
        <v>10</v>
      </c>
      <c r="Y27" s="112">
        <v>21</v>
      </c>
      <c r="Z27" s="112">
        <v>22</v>
      </c>
      <c r="AB27" s="117">
        <f t="shared" si="2"/>
        <v>3.0726256983240222E-2</v>
      </c>
    </row>
    <row r="28" spans="1:28" x14ac:dyDescent="0.25">
      <c r="S28" s="115" t="s">
        <v>73</v>
      </c>
      <c r="T28" s="115"/>
      <c r="U28" s="116"/>
      <c r="V28" s="116">
        <v>29</v>
      </c>
      <c r="W28" s="116">
        <v>20</v>
      </c>
      <c r="X28" s="116">
        <v>33</v>
      </c>
      <c r="Y28" s="112">
        <v>37</v>
      </c>
      <c r="Z28" s="112">
        <v>33</v>
      </c>
      <c r="AB28" s="117">
        <f t="shared" si="2"/>
        <v>4.6089385474860335E-2</v>
      </c>
    </row>
    <row r="29" spans="1:28" x14ac:dyDescent="0.25">
      <c r="S29" s="115" t="s">
        <v>74</v>
      </c>
      <c r="T29" s="115"/>
      <c r="U29" s="116"/>
      <c r="V29" s="116">
        <v>82</v>
      </c>
      <c r="W29" s="116">
        <v>72</v>
      </c>
      <c r="X29" s="116">
        <v>83</v>
      </c>
      <c r="Y29" s="112">
        <v>81</v>
      </c>
      <c r="Z29" s="112">
        <v>93</v>
      </c>
      <c r="AB29" s="117">
        <f t="shared" si="2"/>
        <v>0.12988826815642457</v>
      </c>
    </row>
    <row r="30" spans="1:28" x14ac:dyDescent="0.25">
      <c r="S30" s="115" t="s">
        <v>75</v>
      </c>
      <c r="T30" s="115"/>
      <c r="U30" s="116"/>
      <c r="V30" s="116">
        <v>36</v>
      </c>
      <c r="W30" s="116">
        <v>28</v>
      </c>
      <c r="X30" s="116">
        <v>42</v>
      </c>
      <c r="Y30" s="112">
        <v>41</v>
      </c>
      <c r="Z30" s="112">
        <v>36</v>
      </c>
      <c r="AB30" s="117">
        <f t="shared" si="2"/>
        <v>5.027932960893855E-2</v>
      </c>
    </row>
    <row r="31" spans="1:28" x14ac:dyDescent="0.25">
      <c r="S31" s="115" t="s">
        <v>76</v>
      </c>
      <c r="T31" s="115"/>
      <c r="U31" s="116"/>
      <c r="V31" s="116">
        <v>22</v>
      </c>
      <c r="W31" s="116">
        <v>14</v>
      </c>
      <c r="X31" s="116">
        <v>22</v>
      </c>
      <c r="Y31" s="112">
        <v>23</v>
      </c>
      <c r="Z31" s="112">
        <v>20</v>
      </c>
      <c r="AB31" s="117">
        <f t="shared" si="2"/>
        <v>2.7932960893854747E-2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</v>
      </c>
      <c r="W32" s="116">
        <v>7</v>
      </c>
      <c r="X32" s="116">
        <v>4</v>
      </c>
      <c r="Y32" s="112">
        <v>5</v>
      </c>
      <c r="Z32" s="112">
        <v>0</v>
      </c>
      <c r="AB32" s="117">
        <f t="shared" si="2"/>
        <v>0</v>
      </c>
    </row>
    <row r="33" spans="19:32" x14ac:dyDescent="0.25">
      <c r="S33" s="115" t="s">
        <v>78</v>
      </c>
      <c r="T33" s="115"/>
      <c r="U33" s="116"/>
      <c r="V33" s="116">
        <v>21</v>
      </c>
      <c r="W33" s="116">
        <v>7</v>
      </c>
      <c r="X33" s="116">
        <v>27</v>
      </c>
      <c r="Y33" s="112">
        <v>26</v>
      </c>
      <c r="Z33" s="112">
        <v>18</v>
      </c>
      <c r="AB33" s="117">
        <f t="shared" si="2"/>
        <v>2.5139664804469275E-2</v>
      </c>
    </row>
    <row r="34" spans="19:32" x14ac:dyDescent="0.25">
      <c r="S34" s="118" t="s">
        <v>53</v>
      </c>
      <c r="T34" s="118"/>
      <c r="U34" s="119"/>
      <c r="V34" s="119">
        <v>673</v>
      </c>
      <c r="W34" s="119">
        <v>435</v>
      </c>
      <c r="X34" s="119">
        <v>719</v>
      </c>
      <c r="Y34" s="120">
        <v>744</v>
      </c>
      <c r="Z34" s="120">
        <v>716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443</v>
      </c>
      <c r="W37" s="112">
        <v>255</v>
      </c>
      <c r="X37" s="112">
        <v>436</v>
      </c>
      <c r="Y37" s="112">
        <v>405</v>
      </c>
      <c r="Z37" s="112">
        <v>387</v>
      </c>
      <c r="AB37" s="132">
        <f>Z37/Z40*100</f>
        <v>83.40517241379311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50</v>
      </c>
      <c r="W38" s="112">
        <v>44</v>
      </c>
      <c r="X38" s="112">
        <v>68</v>
      </c>
      <c r="Y38" s="112">
        <v>71</v>
      </c>
      <c r="Z38" s="112">
        <v>77</v>
      </c>
      <c r="AB38" s="132">
        <f>Z38/Z40*100</f>
        <v>16.594827586206897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493</v>
      </c>
      <c r="W40" s="112">
        <v>299</v>
      </c>
      <c r="X40" s="112">
        <v>504</v>
      </c>
      <c r="Y40" s="112">
        <v>476</v>
      </c>
      <c r="Z40" s="112">
        <v>464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3</v>
      </c>
      <c r="W45" s="112">
        <v>0</v>
      </c>
      <c r="X45" s="112">
        <v>7</v>
      </c>
      <c r="Y45" s="112">
        <v>10</v>
      </c>
      <c r="Z45" s="112">
        <v>7</v>
      </c>
    </row>
    <row r="46" spans="19:32" x14ac:dyDescent="0.25">
      <c r="S46" s="115" t="s">
        <v>38</v>
      </c>
      <c r="T46" s="115"/>
      <c r="U46" s="112"/>
      <c r="V46" s="112">
        <v>10</v>
      </c>
      <c r="W46" s="112">
        <v>5</v>
      </c>
      <c r="X46" s="112">
        <v>8</v>
      </c>
      <c r="Y46" s="112">
        <v>16</v>
      </c>
      <c r="Z46" s="112">
        <v>14</v>
      </c>
    </row>
    <row r="47" spans="19:32" x14ac:dyDescent="0.25">
      <c r="S47" s="115" t="s">
        <v>39</v>
      </c>
      <c r="T47" s="115"/>
      <c r="U47" s="112"/>
      <c r="V47" s="112">
        <v>31</v>
      </c>
      <c r="W47" s="112">
        <v>17</v>
      </c>
      <c r="X47" s="112">
        <v>33</v>
      </c>
      <c r="Y47" s="112">
        <v>27</v>
      </c>
      <c r="Z47" s="112">
        <v>23</v>
      </c>
    </row>
    <row r="48" spans="19:32" x14ac:dyDescent="0.25">
      <c r="S48" s="115" t="s">
        <v>40</v>
      </c>
      <c r="T48" s="115"/>
      <c r="U48" s="112"/>
      <c r="V48" s="112">
        <v>36</v>
      </c>
      <c r="W48" s="112">
        <v>35</v>
      </c>
      <c r="X48" s="112">
        <v>67</v>
      </c>
      <c r="Y48" s="112">
        <v>55</v>
      </c>
      <c r="Z48" s="112">
        <v>43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37</v>
      </c>
      <c r="W49" s="112">
        <v>35</v>
      </c>
      <c r="X49" s="112">
        <v>47</v>
      </c>
      <c r="Y49" s="112">
        <v>50</v>
      </c>
      <c r="Z49" s="112">
        <v>46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Etheridge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28</v>
      </c>
      <c r="W50" s="112">
        <v>25</v>
      </c>
      <c r="X50" s="112">
        <v>23</v>
      </c>
      <c r="Y50" s="112">
        <v>38</v>
      </c>
      <c r="Z50" s="112">
        <v>44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21</v>
      </c>
      <c r="W51" s="112">
        <v>14</v>
      </c>
      <c r="X51" s="112">
        <v>24</v>
      </c>
      <c r="Y51" s="112">
        <v>23</v>
      </c>
      <c r="Z51" s="112">
        <v>19</v>
      </c>
    </row>
    <row r="52" spans="1:26" ht="15" customHeight="1" x14ac:dyDescent="0.25">
      <c r="S52" s="115" t="s">
        <v>44</v>
      </c>
      <c r="T52" s="115"/>
      <c r="U52" s="112"/>
      <c r="V52" s="112">
        <v>38</v>
      </c>
      <c r="W52" s="112">
        <v>26</v>
      </c>
      <c r="X52" s="112">
        <v>39</v>
      </c>
      <c r="Y52" s="112">
        <v>44</v>
      </c>
      <c r="Z52" s="112">
        <v>35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51</v>
      </c>
      <c r="W53" s="112">
        <v>18</v>
      </c>
      <c r="X53" s="112">
        <v>38</v>
      </c>
      <c r="Y53" s="112">
        <v>41</v>
      </c>
      <c r="Z53" s="112">
        <v>40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33</v>
      </c>
      <c r="W54" s="112">
        <v>26</v>
      </c>
      <c r="X54" s="112">
        <v>33</v>
      </c>
      <c r="Y54" s="112">
        <v>33</v>
      </c>
      <c r="Z54" s="112">
        <v>42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30</v>
      </c>
      <c r="W55" s="112">
        <v>6</v>
      </c>
      <c r="X55" s="112">
        <v>24</v>
      </c>
      <c r="Y55" s="112">
        <v>18</v>
      </c>
      <c r="Z55" s="112">
        <v>29</v>
      </c>
    </row>
    <row r="56" spans="1:26" ht="15" customHeight="1" x14ac:dyDescent="0.25">
      <c r="S56" s="115" t="s">
        <v>48</v>
      </c>
      <c r="T56" s="115"/>
      <c r="U56" s="112"/>
      <c r="V56" s="112">
        <v>19</v>
      </c>
      <c r="W56" s="112">
        <v>17</v>
      </c>
      <c r="X56" s="112">
        <v>20</v>
      </c>
      <c r="Y56" s="112">
        <v>26</v>
      </c>
      <c r="Z56" s="112">
        <v>20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12</v>
      </c>
      <c r="W57" s="112">
        <v>5</v>
      </c>
      <c r="X57" s="112">
        <v>6</v>
      </c>
      <c r="Y57" s="112">
        <v>5</v>
      </c>
      <c r="Z57" s="112">
        <v>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15</v>
      </c>
      <c r="W58" s="112">
        <v>6</v>
      </c>
      <c r="X58" s="112">
        <v>9</v>
      </c>
      <c r="Y58" s="112">
        <v>6</v>
      </c>
      <c r="Z58" s="112">
        <v>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</v>
      </c>
      <c r="W59" s="112">
        <v>0</v>
      </c>
      <c r="X59" s="112">
        <v>6</v>
      </c>
      <c r="Y59" s="112">
        <v>7</v>
      </c>
      <c r="Z59" s="112">
        <v>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361</v>
      </c>
      <c r="W61" s="112">
        <v>240</v>
      </c>
      <c r="X61" s="112">
        <v>393</v>
      </c>
      <c r="Y61" s="112">
        <v>399</v>
      </c>
      <c r="Z61" s="112">
        <v>389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1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</v>
      </c>
      <c r="W64" s="112">
        <v>4</v>
      </c>
      <c r="X64" s="112">
        <v>6</v>
      </c>
      <c r="Y64" s="112">
        <v>3</v>
      </c>
      <c r="Z64" s="112">
        <v>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Etheridge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19</v>
      </c>
      <c r="W65" s="112">
        <v>14</v>
      </c>
      <c r="X65" s="112">
        <v>24</v>
      </c>
      <c r="Y65" s="112">
        <v>42</v>
      </c>
      <c r="Z65" s="112">
        <v>18</v>
      </c>
    </row>
    <row r="66" spans="1:26" x14ac:dyDescent="0.25">
      <c r="S66" s="115" t="s">
        <v>39</v>
      </c>
      <c r="T66" s="115"/>
      <c r="U66" s="112"/>
      <c r="V66" s="112">
        <v>27</v>
      </c>
      <c r="W66" s="112">
        <v>17</v>
      </c>
      <c r="X66" s="112">
        <v>25</v>
      </c>
      <c r="Y66" s="112">
        <v>19</v>
      </c>
      <c r="Z66" s="112">
        <v>28</v>
      </c>
    </row>
    <row r="67" spans="1:26" x14ac:dyDescent="0.25">
      <c r="S67" s="115" t="s">
        <v>40</v>
      </c>
      <c r="T67" s="115"/>
      <c r="U67" s="112"/>
      <c r="V67" s="112">
        <v>30</v>
      </c>
      <c r="W67" s="112">
        <v>31</v>
      </c>
      <c r="X67" s="112">
        <v>43</v>
      </c>
      <c r="Y67" s="112">
        <v>22</v>
      </c>
      <c r="Z67" s="112">
        <v>15</v>
      </c>
    </row>
    <row r="68" spans="1:26" x14ac:dyDescent="0.25">
      <c r="S68" s="115" t="s">
        <v>41</v>
      </c>
      <c r="T68" s="115"/>
      <c r="U68" s="112"/>
      <c r="V68" s="112">
        <v>42</v>
      </c>
      <c r="W68" s="112">
        <v>37</v>
      </c>
      <c r="X68" s="112">
        <v>44</v>
      </c>
      <c r="Y68" s="112">
        <v>39</v>
      </c>
      <c r="Z68" s="112">
        <v>39</v>
      </c>
    </row>
    <row r="69" spans="1:26" x14ac:dyDescent="0.25">
      <c r="S69" s="115" t="s">
        <v>42</v>
      </c>
      <c r="T69" s="115"/>
      <c r="U69" s="112"/>
      <c r="V69" s="112">
        <v>34</v>
      </c>
      <c r="W69" s="112">
        <v>14</v>
      </c>
      <c r="X69" s="112">
        <v>37</v>
      </c>
      <c r="Y69" s="112">
        <v>33</v>
      </c>
      <c r="Z69" s="112">
        <v>40</v>
      </c>
    </row>
    <row r="70" spans="1:26" x14ac:dyDescent="0.25">
      <c r="S70" s="115" t="s">
        <v>43</v>
      </c>
      <c r="T70" s="115"/>
      <c r="U70" s="112"/>
      <c r="V70" s="112">
        <v>20</v>
      </c>
      <c r="W70" s="112">
        <v>20</v>
      </c>
      <c r="X70" s="112">
        <v>30</v>
      </c>
      <c r="Y70" s="112">
        <v>41</v>
      </c>
      <c r="Z70" s="112">
        <v>31</v>
      </c>
    </row>
    <row r="71" spans="1:26" x14ac:dyDescent="0.25">
      <c r="S71" s="115" t="s">
        <v>44</v>
      </c>
      <c r="T71" s="115"/>
      <c r="U71" s="112"/>
      <c r="V71" s="112">
        <v>18</v>
      </c>
      <c r="W71" s="112">
        <v>11</v>
      </c>
      <c r="X71" s="112">
        <v>25</v>
      </c>
      <c r="Y71" s="112">
        <v>30</v>
      </c>
      <c r="Z71" s="112">
        <v>21</v>
      </c>
    </row>
    <row r="72" spans="1:26" x14ac:dyDescent="0.25">
      <c r="S72" s="115" t="s">
        <v>45</v>
      </c>
      <c r="T72" s="115"/>
      <c r="U72" s="112"/>
      <c r="V72" s="112">
        <v>25</v>
      </c>
      <c r="W72" s="112">
        <v>9</v>
      </c>
      <c r="X72" s="112">
        <v>24</v>
      </c>
      <c r="Y72" s="112">
        <v>33</v>
      </c>
      <c r="Z72" s="112">
        <v>44</v>
      </c>
    </row>
    <row r="73" spans="1:26" x14ac:dyDescent="0.25">
      <c r="S73" s="115" t="s">
        <v>46</v>
      </c>
      <c r="T73" s="115"/>
      <c r="U73" s="112"/>
      <c r="V73" s="112">
        <v>34</v>
      </c>
      <c r="W73" s="112">
        <v>15</v>
      </c>
      <c r="X73" s="112">
        <v>28</v>
      </c>
      <c r="Y73" s="112">
        <v>34</v>
      </c>
      <c r="Z73" s="112">
        <v>24</v>
      </c>
    </row>
    <row r="74" spans="1:26" x14ac:dyDescent="0.25">
      <c r="S74" s="115" t="s">
        <v>47</v>
      </c>
      <c r="T74" s="115"/>
      <c r="U74" s="112"/>
      <c r="V74" s="112">
        <v>17</v>
      </c>
      <c r="W74" s="112">
        <v>9</v>
      </c>
      <c r="X74" s="112">
        <v>16</v>
      </c>
      <c r="Y74" s="112">
        <v>19</v>
      </c>
      <c r="Z74" s="112">
        <v>31</v>
      </c>
    </row>
    <row r="75" spans="1:26" x14ac:dyDescent="0.25">
      <c r="S75" s="115" t="s">
        <v>48</v>
      </c>
      <c r="T75" s="115"/>
      <c r="U75" s="112"/>
      <c r="V75" s="112">
        <v>8</v>
      </c>
      <c r="W75" s="112">
        <v>11</v>
      </c>
      <c r="X75" s="112">
        <v>13</v>
      </c>
      <c r="Y75" s="112">
        <v>8</v>
      </c>
      <c r="Z75" s="112">
        <v>11</v>
      </c>
    </row>
    <row r="76" spans="1:26" x14ac:dyDescent="0.25">
      <c r="S76" s="115" t="s">
        <v>49</v>
      </c>
      <c r="T76" s="115"/>
      <c r="U76" s="112"/>
      <c r="V76" s="112">
        <v>13</v>
      </c>
      <c r="W76" s="112">
        <v>4</v>
      </c>
      <c r="X76" s="112">
        <v>9</v>
      </c>
      <c r="Y76" s="112">
        <v>7</v>
      </c>
      <c r="Z76" s="112">
        <v>6</v>
      </c>
    </row>
    <row r="77" spans="1:26" x14ac:dyDescent="0.25">
      <c r="S77" s="115" t="s">
        <v>50</v>
      </c>
      <c r="T77" s="115"/>
      <c r="U77" s="112"/>
      <c r="V77" s="112">
        <v>6</v>
      </c>
      <c r="W77" s="112">
        <v>0</v>
      </c>
      <c r="X77" s="112">
        <v>8</v>
      </c>
      <c r="Y77" s="112">
        <v>7</v>
      </c>
      <c r="Z77" s="112">
        <v>10</v>
      </c>
    </row>
    <row r="78" spans="1:26" x14ac:dyDescent="0.25">
      <c r="S78" s="115" t="s">
        <v>51</v>
      </c>
      <c r="T78" s="115"/>
      <c r="U78" s="112"/>
      <c r="V78" s="112">
        <v>3</v>
      </c>
      <c r="W78" s="112">
        <v>0</v>
      </c>
      <c r="X78" s="112">
        <v>7</v>
      </c>
      <c r="Y78" s="112">
        <v>4</v>
      </c>
      <c r="Z78" s="112">
        <v>3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1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312</v>
      </c>
      <c r="W80" s="112">
        <v>193</v>
      </c>
      <c r="X80" s="112">
        <v>326</v>
      </c>
      <c r="Y80" s="112">
        <v>343</v>
      </c>
      <c r="Z80" s="112">
        <v>329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Etheridge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19</v>
      </c>
      <c r="W83" s="112">
        <v>16</v>
      </c>
      <c r="X83" s="112">
        <v>21</v>
      </c>
      <c r="Y83" s="112">
        <v>25</v>
      </c>
      <c r="Z83" s="112">
        <v>23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14</v>
      </c>
      <c r="W84" s="112">
        <v>14</v>
      </c>
      <c r="X84" s="112">
        <v>15</v>
      </c>
      <c r="Y84" s="112">
        <v>17</v>
      </c>
      <c r="Z84" s="112">
        <v>16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22</v>
      </c>
      <c r="W85" s="112">
        <v>16</v>
      </c>
      <c r="X85" s="112">
        <v>25</v>
      </c>
      <c r="Y85" s="112">
        <v>27</v>
      </c>
      <c r="Z85" s="112">
        <v>23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714</v>
      </c>
      <c r="D86" s="96">
        <f t="shared" ref="D86:D91" si="4">AD4</f>
        <v>-4.0322580645161255E-2</v>
      </c>
      <c r="E86" s="97">
        <f t="shared" ref="E86:E91" si="5">AD4</f>
        <v>-4.0322580645161255E-2</v>
      </c>
      <c r="F86" s="96">
        <f t="shared" ref="F86:F91" si="6">AF4</f>
        <v>7.0464767616191804E-2</v>
      </c>
      <c r="G86" s="97">
        <f t="shared" ref="G86:G91" si="7">AF4</f>
        <v>7.0464767616191804E-2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8</v>
      </c>
      <c r="W86" s="112">
        <v>5</v>
      </c>
      <c r="X86" s="112">
        <v>4</v>
      </c>
      <c r="Y86" s="112">
        <v>10</v>
      </c>
      <c r="Z86" s="112">
        <v>9</v>
      </c>
    </row>
    <row r="87" spans="1:30" ht="15" customHeight="1" x14ac:dyDescent="0.25">
      <c r="A87" s="98" t="s">
        <v>4</v>
      </c>
      <c r="B87" s="49"/>
      <c r="C87" s="57" t="str">
        <f t="shared" si="3"/>
        <v>388</v>
      </c>
      <c r="D87" s="96">
        <f t="shared" si="4"/>
        <v>-2.7568922305764465E-2</v>
      </c>
      <c r="E87" s="97">
        <f t="shared" si="5"/>
        <v>-2.7568922305764465E-2</v>
      </c>
      <c r="F87" s="96">
        <f t="shared" si="6"/>
        <v>6.887052341597788E-2</v>
      </c>
      <c r="G87" s="97">
        <f t="shared" si="7"/>
        <v>6.887052341597788E-2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8</v>
      </c>
      <c r="W87" s="112">
        <v>0</v>
      </c>
      <c r="X87" s="112">
        <v>6</v>
      </c>
      <c r="Y87" s="112">
        <v>5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323</v>
      </c>
      <c r="D88" s="96">
        <f t="shared" si="4"/>
        <v>-5.8309037900874605E-2</v>
      </c>
      <c r="E88" s="97">
        <f t="shared" si="5"/>
        <v>-5.8309037900874605E-2</v>
      </c>
      <c r="F88" s="96">
        <f t="shared" si="6"/>
        <v>4.870129870129869E-2</v>
      </c>
      <c r="G88" s="97">
        <f t="shared" si="7"/>
        <v>4.870129870129869E-2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460</v>
      </c>
      <c r="D89" s="96">
        <f t="shared" si="4"/>
        <v>-3.9665970772442605E-2</v>
      </c>
      <c r="E89" s="97">
        <f t="shared" si="5"/>
        <v>-3.9665970772442605E-2</v>
      </c>
      <c r="F89" s="96">
        <f t="shared" si="6"/>
        <v>-5.9304703476482645E-2</v>
      </c>
      <c r="G89" s="97">
        <f t="shared" si="7"/>
        <v>-5.9304703476482645E-2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23</v>
      </c>
      <c r="W89" s="112">
        <v>12</v>
      </c>
      <c r="X89" s="112">
        <v>24</v>
      </c>
      <c r="Y89" s="112">
        <v>23</v>
      </c>
      <c r="Z89" s="112">
        <v>21</v>
      </c>
    </row>
    <row r="90" spans="1:30" ht="15" customHeight="1" x14ac:dyDescent="0.25">
      <c r="A90" s="49" t="s">
        <v>96</v>
      </c>
      <c r="B90" s="49"/>
      <c r="C90" s="57" t="str">
        <f t="shared" si="3"/>
        <v>$44,087</v>
      </c>
      <c r="D90" s="96">
        <f t="shared" si="4"/>
        <v>9.8923012076512551E-2</v>
      </c>
      <c r="E90" s="97">
        <f t="shared" si="5"/>
        <v>9.8923012076512551E-2</v>
      </c>
      <c r="F90" s="96">
        <f t="shared" si="6"/>
        <v>0.16198008132041974</v>
      </c>
      <c r="G90" s="97">
        <f t="shared" si="7"/>
        <v>0.16198008132041974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55</v>
      </c>
      <c r="W90" s="112">
        <v>39</v>
      </c>
      <c r="X90" s="112">
        <v>56</v>
      </c>
      <c r="Y90" s="112">
        <v>49</v>
      </c>
      <c r="Z90" s="112">
        <v>52</v>
      </c>
    </row>
    <row r="91" spans="1:30" ht="15" customHeight="1" x14ac:dyDescent="0.25">
      <c r="A91" s="49" t="s">
        <v>7</v>
      </c>
      <c r="B91" s="49"/>
      <c r="C91" s="57" t="str">
        <f t="shared" si="3"/>
        <v>$30.7 mil</v>
      </c>
      <c r="D91" s="96">
        <f t="shared" si="4"/>
        <v>0.27089647751157608</v>
      </c>
      <c r="E91" s="97">
        <f t="shared" si="5"/>
        <v>0.27089647751157608</v>
      </c>
      <c r="F91" s="96">
        <f t="shared" si="6"/>
        <v>0.48473960486576617</v>
      </c>
      <c r="G91" s="97">
        <f t="shared" si="7"/>
        <v>0.48473960486576617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266</v>
      </c>
      <c r="W91" s="112">
        <v>168</v>
      </c>
      <c r="X91" s="112">
        <v>283</v>
      </c>
      <c r="Y91" s="112">
        <v>265</v>
      </c>
      <c r="Z91" s="112">
        <v>254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17</v>
      </c>
      <c r="W93" s="112">
        <v>10</v>
      </c>
      <c r="X93" s="112">
        <v>19</v>
      </c>
      <c r="Y93" s="112">
        <v>24</v>
      </c>
      <c r="Z93" s="112">
        <v>23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14</v>
      </c>
      <c r="W94" s="112">
        <v>10</v>
      </c>
      <c r="X94" s="112">
        <v>19</v>
      </c>
      <c r="Y94" s="112">
        <v>20</v>
      </c>
      <c r="Z94" s="112">
        <v>15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7</v>
      </c>
      <c r="W95" s="112">
        <v>6</v>
      </c>
      <c r="X95" s="112">
        <v>4</v>
      </c>
      <c r="Y95" s="112">
        <v>4</v>
      </c>
      <c r="Z95" s="112">
        <v>8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29</v>
      </c>
      <c r="W96" s="112">
        <v>17</v>
      </c>
      <c r="X96" s="112">
        <v>18</v>
      </c>
      <c r="Y96" s="112">
        <v>21</v>
      </c>
      <c r="Z96" s="112">
        <v>14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33</v>
      </c>
      <c r="W97" s="112">
        <v>21</v>
      </c>
      <c r="X97" s="112">
        <v>23</v>
      </c>
      <c r="Y97" s="112">
        <v>24</v>
      </c>
      <c r="Z97" s="112">
        <v>27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6</v>
      </c>
      <c r="W98" s="112">
        <v>4</v>
      </c>
      <c r="X98" s="112">
        <v>8</v>
      </c>
      <c r="Y98" s="112">
        <v>4</v>
      </c>
      <c r="Z98" s="112">
        <v>7</v>
      </c>
    </row>
    <row r="99" spans="1:32" ht="15" customHeight="1" x14ac:dyDescent="0.25">
      <c r="S99" s="115" t="s">
        <v>197</v>
      </c>
      <c r="T99" s="115"/>
      <c r="U99" s="112"/>
      <c r="V99" s="112">
        <v>5</v>
      </c>
      <c r="W99" s="112">
        <v>0</v>
      </c>
      <c r="X99" s="112">
        <v>4</v>
      </c>
      <c r="Y99" s="112">
        <v>4</v>
      </c>
      <c r="Z99" s="112">
        <v>7</v>
      </c>
    </row>
    <row r="100" spans="1:32" ht="15" customHeight="1" x14ac:dyDescent="0.25">
      <c r="S100" s="115" t="s">
        <v>58</v>
      </c>
      <c r="T100" s="115"/>
      <c r="U100" s="112"/>
      <c r="V100" s="112">
        <v>27</v>
      </c>
      <c r="W100" s="112">
        <v>14</v>
      </c>
      <c r="X100" s="112">
        <v>32</v>
      </c>
      <c r="Y100" s="112">
        <v>27</v>
      </c>
      <c r="Z100" s="112">
        <v>39</v>
      </c>
    </row>
    <row r="101" spans="1:32" x14ac:dyDescent="0.25">
      <c r="A101" s="18"/>
      <c r="S101" s="118" t="s">
        <v>53</v>
      </c>
      <c r="T101" s="118"/>
      <c r="U101" s="112"/>
      <c r="V101" s="112">
        <v>224</v>
      </c>
      <c r="W101" s="112">
        <v>125</v>
      </c>
      <c r="X101" s="112">
        <v>219</v>
      </c>
      <c r="Y101" s="112">
        <v>213</v>
      </c>
      <c r="Z101" s="112">
        <v>207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402</v>
      </c>
      <c r="W104" s="112">
        <v>368</v>
      </c>
      <c r="X104" s="112">
        <v>459</v>
      </c>
      <c r="Y104" s="112">
        <v>440</v>
      </c>
      <c r="Z104" s="112">
        <v>414</v>
      </c>
      <c r="AB104" s="109" t="str">
        <f>TEXT(Z104,"###,###")</f>
        <v>414</v>
      </c>
      <c r="AD104" s="130">
        <f>Z104/($Z$4)*100</f>
        <v>57.983193277310932</v>
      </c>
      <c r="AF104" s="109"/>
    </row>
    <row r="105" spans="1:32" x14ac:dyDescent="0.25">
      <c r="S105" s="115" t="s">
        <v>17</v>
      </c>
      <c r="T105" s="115"/>
      <c r="U105" s="112"/>
      <c r="V105" s="112">
        <v>143</v>
      </c>
      <c r="W105" s="112">
        <v>118</v>
      </c>
      <c r="X105" s="112">
        <v>137</v>
      </c>
      <c r="Y105" s="112">
        <v>136</v>
      </c>
      <c r="Z105" s="112">
        <v>149</v>
      </c>
      <c r="AB105" s="109" t="str">
        <f>TEXT(Z105,"###,###")</f>
        <v>149</v>
      </c>
      <c r="AD105" s="130">
        <f>Z105/($Z$4)*100</f>
        <v>20.868347338935575</v>
      </c>
      <c r="AF105" s="109"/>
    </row>
    <row r="106" spans="1:32" x14ac:dyDescent="0.25">
      <c r="S106" s="118" t="s">
        <v>53</v>
      </c>
      <c r="T106" s="118"/>
      <c r="U106" s="120"/>
      <c r="V106" s="120">
        <v>545</v>
      </c>
      <c r="W106" s="120">
        <v>486</v>
      </c>
      <c r="X106" s="120">
        <v>596</v>
      </c>
      <c r="Y106" s="120">
        <v>576</v>
      </c>
      <c r="Z106" s="120">
        <v>563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166</v>
      </c>
      <c r="W108" s="112">
        <v>98</v>
      </c>
      <c r="X108" s="112">
        <v>177</v>
      </c>
      <c r="Y108" s="112">
        <v>169</v>
      </c>
      <c r="Z108" s="112">
        <v>180</v>
      </c>
      <c r="AB108" s="109" t="str">
        <f>TEXT(Z108,"###,###")</f>
        <v>180</v>
      </c>
      <c r="AD108" s="130">
        <f>Z108/($Z$4)*100</f>
        <v>25.210084033613445</v>
      </c>
      <c r="AF108" s="109"/>
    </row>
    <row r="109" spans="1:32" x14ac:dyDescent="0.25">
      <c r="S109" s="115" t="s">
        <v>20</v>
      </c>
      <c r="T109" s="115"/>
      <c r="U109" s="112"/>
      <c r="V109" s="112">
        <v>77</v>
      </c>
      <c r="W109" s="112">
        <v>57</v>
      </c>
      <c r="X109" s="112">
        <v>109</v>
      </c>
      <c r="Y109" s="112">
        <v>131</v>
      </c>
      <c r="Z109" s="112">
        <v>75</v>
      </c>
      <c r="AB109" s="109" t="str">
        <f>TEXT(Z109,"###,###")</f>
        <v>75</v>
      </c>
      <c r="AD109" s="130">
        <f>Z109/($Z$4)*100</f>
        <v>10.504201680672269</v>
      </c>
      <c r="AF109" s="109"/>
    </row>
    <row r="110" spans="1:32" x14ac:dyDescent="0.25">
      <c r="S110" s="115" t="s">
        <v>21</v>
      </c>
      <c r="T110" s="115"/>
      <c r="U110" s="112"/>
      <c r="V110" s="112">
        <v>147</v>
      </c>
      <c r="W110" s="112">
        <v>113</v>
      </c>
      <c r="X110" s="112">
        <v>158</v>
      </c>
      <c r="Y110" s="112">
        <v>155</v>
      </c>
      <c r="Z110" s="112">
        <v>192</v>
      </c>
      <c r="AB110" s="109" t="str">
        <f>TEXT(Z110,"###,###")</f>
        <v>192</v>
      </c>
      <c r="AD110" s="130">
        <f>Z110/($Z$4)*100</f>
        <v>26.890756302521009</v>
      </c>
      <c r="AF110" s="109"/>
    </row>
    <row r="111" spans="1:32" x14ac:dyDescent="0.25">
      <c r="S111" s="115" t="s">
        <v>22</v>
      </c>
      <c r="T111" s="115"/>
      <c r="U111" s="112"/>
      <c r="V111" s="112">
        <v>96</v>
      </c>
      <c r="W111" s="112">
        <v>88</v>
      </c>
      <c r="X111" s="112">
        <v>103</v>
      </c>
      <c r="Y111" s="112">
        <v>121</v>
      </c>
      <c r="Z111" s="112">
        <v>114</v>
      </c>
      <c r="AB111" s="109" t="str">
        <f>TEXT(Z111,"###,###")</f>
        <v>114</v>
      </c>
      <c r="AD111" s="130">
        <f>Z111/($Z$4)*100</f>
        <v>15.966386554621847</v>
      </c>
      <c r="AF111" s="109"/>
    </row>
    <row r="112" spans="1:32" x14ac:dyDescent="0.25">
      <c r="S112" s="118" t="s">
        <v>53</v>
      </c>
      <c r="T112" s="118"/>
      <c r="U112" s="112"/>
      <c r="V112" s="112">
        <v>672</v>
      </c>
      <c r="W112" s="112">
        <v>437</v>
      </c>
      <c r="X112" s="112">
        <v>719</v>
      </c>
      <c r="Y112" s="112">
        <v>744</v>
      </c>
      <c r="Z112" s="112">
        <v>713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</v>
      </c>
      <c r="W118" s="131">
        <v>43.03</v>
      </c>
      <c r="X118" s="131">
        <v>44.46</v>
      </c>
      <c r="Y118" s="131">
        <v>44.91</v>
      </c>
      <c r="Z118" s="131">
        <v>45.77</v>
      </c>
      <c r="AB118" s="109" t="str">
        <f>TEXT(Z118,"##.0")</f>
        <v>45.8</v>
      </c>
    </row>
    <row r="120" spans="19:32" x14ac:dyDescent="0.25">
      <c r="S120" s="101" t="s">
        <v>98</v>
      </c>
      <c r="T120" s="112"/>
      <c r="U120" s="112"/>
      <c r="V120" s="112">
        <v>244</v>
      </c>
      <c r="W120" s="112">
        <v>192</v>
      </c>
      <c r="X120" s="112">
        <v>261</v>
      </c>
      <c r="Y120" s="112">
        <v>244</v>
      </c>
      <c r="Z120" s="112">
        <v>231</v>
      </c>
      <c r="AB120" s="109" t="str">
        <f>TEXT(Z120,"###,###")</f>
        <v>231</v>
      </c>
    </row>
    <row r="121" spans="19:32" x14ac:dyDescent="0.25">
      <c r="S121" s="101" t="s">
        <v>99</v>
      </c>
      <c r="T121" s="112"/>
      <c r="U121" s="112"/>
      <c r="V121" s="112">
        <v>160</v>
      </c>
      <c r="W121" s="112">
        <v>67</v>
      </c>
      <c r="X121" s="112">
        <v>159</v>
      </c>
      <c r="Y121" s="112">
        <v>149</v>
      </c>
      <c r="Z121" s="112">
        <v>136</v>
      </c>
      <c r="AB121" s="109" t="str">
        <f>TEXT(Z121,"###,###")</f>
        <v>136</v>
      </c>
    </row>
    <row r="122" spans="19:32" x14ac:dyDescent="0.25">
      <c r="S122" s="101" t="s">
        <v>100</v>
      </c>
      <c r="T122" s="112"/>
      <c r="U122" s="112"/>
      <c r="V122" s="112">
        <v>81</v>
      </c>
      <c r="W122" s="112">
        <v>38</v>
      </c>
      <c r="X122" s="112">
        <v>88</v>
      </c>
      <c r="Y122" s="112">
        <v>92</v>
      </c>
      <c r="Z122" s="112">
        <v>92</v>
      </c>
      <c r="AB122" s="109" t="str">
        <f>TEXT(Z122,"###,###")</f>
        <v>92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325</v>
      </c>
      <c r="W124" s="112">
        <v>230</v>
      </c>
      <c r="X124" s="112">
        <v>349</v>
      </c>
      <c r="Y124" s="112">
        <v>336</v>
      </c>
      <c r="Z124" s="112">
        <v>323</v>
      </c>
      <c r="AB124" s="109" t="str">
        <f>TEXT(Z124,"###,###")</f>
        <v>323</v>
      </c>
      <c r="AD124" s="127">
        <f>Z124/$Z$7*100</f>
        <v>70.217391304347828</v>
      </c>
    </row>
    <row r="125" spans="19:32" x14ac:dyDescent="0.25">
      <c r="S125" s="101" t="s">
        <v>102</v>
      </c>
      <c r="T125" s="112"/>
      <c r="U125" s="112"/>
      <c r="V125" s="112">
        <v>241</v>
      </c>
      <c r="W125" s="112">
        <v>105</v>
      </c>
      <c r="X125" s="112">
        <v>247</v>
      </c>
      <c r="Y125" s="112">
        <v>241</v>
      </c>
      <c r="Z125" s="112">
        <v>228</v>
      </c>
      <c r="AB125" s="109" t="str">
        <f>TEXT(Z125,"###,###")</f>
        <v>228</v>
      </c>
      <c r="AD125" s="127">
        <f>Z125/$Z$7*100</f>
        <v>49.565217391304351</v>
      </c>
    </row>
    <row r="127" spans="19:32" x14ac:dyDescent="0.25">
      <c r="S127" s="101" t="s">
        <v>103</v>
      </c>
      <c r="T127" s="112"/>
      <c r="U127" s="112"/>
      <c r="V127" s="112">
        <v>266</v>
      </c>
      <c r="W127" s="112">
        <v>166</v>
      </c>
      <c r="X127" s="112">
        <v>286</v>
      </c>
      <c r="Y127" s="112">
        <v>262</v>
      </c>
      <c r="Z127" s="112">
        <v>255</v>
      </c>
      <c r="AB127" s="109" t="str">
        <f>TEXT(Z127,"###,###")</f>
        <v>255</v>
      </c>
      <c r="AD127" s="127">
        <f>Z127/$Z$7*100</f>
        <v>55.434782608695656</v>
      </c>
    </row>
    <row r="128" spans="19:32" x14ac:dyDescent="0.25">
      <c r="S128" s="101" t="s">
        <v>104</v>
      </c>
      <c r="T128" s="112"/>
      <c r="U128" s="112"/>
      <c r="V128" s="112">
        <v>222</v>
      </c>
      <c r="W128" s="112">
        <v>125</v>
      </c>
      <c r="X128" s="112">
        <v>222</v>
      </c>
      <c r="Y128" s="112">
        <v>215</v>
      </c>
      <c r="Z128" s="112">
        <v>209</v>
      </c>
      <c r="AB128" s="109" t="str">
        <f>TEXT(Z128,"###,###")</f>
        <v>209</v>
      </c>
      <c r="AD128" s="127">
        <f>Z128/$Z$7*100</f>
        <v>45.434782608695649</v>
      </c>
    </row>
    <row r="130" spans="19:20" x14ac:dyDescent="0.25">
      <c r="S130" s="101" t="s">
        <v>278</v>
      </c>
      <c r="T130" s="127">
        <v>50.217391304347828</v>
      </c>
    </row>
    <row r="131" spans="19:20" x14ac:dyDescent="0.25">
      <c r="S131" s="101" t="s">
        <v>279</v>
      </c>
      <c r="T131" s="127">
        <v>29.565217391304348</v>
      </c>
    </row>
    <row r="132" spans="19:20" x14ac:dyDescent="0.25">
      <c r="S132" s="101" t="s">
        <v>280</v>
      </c>
      <c r="T132" s="127">
        <v>20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D3F0762-C997-4453-911A-84E8480569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7C29884-06FC-43C0-8D53-8F5AD8205F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8057D50-A9BF-4349-B744-5B70284D69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AA5DD43-1F59-4B24-9F68-85F7F94999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A2256-78E9-4E21-ADF2-5A5EA5979743}">
  <sheetPr codeName="Sheet9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132</v>
      </c>
      <c r="T1" s="99"/>
      <c r="U1" s="99"/>
      <c r="V1" s="99"/>
      <c r="W1" s="99"/>
      <c r="X1" s="99"/>
      <c r="Y1" s="100" t="s">
        <v>225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132</v>
      </c>
      <c r="Y3" s="105" t="s">
        <v>225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9.26 Flinders,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1567</v>
      </c>
      <c r="W4" s="108">
        <v>1192</v>
      </c>
      <c r="X4" s="108">
        <v>1412</v>
      </c>
      <c r="Y4" s="108">
        <v>1505</v>
      </c>
      <c r="Z4" s="108">
        <v>1507</v>
      </c>
      <c r="AB4" s="109" t="str">
        <f>TEXT(Z4,"###,###")</f>
        <v>1,507</v>
      </c>
      <c r="AD4" s="110">
        <f>Z4/Y4-1</f>
        <v>1.3289036544850141E-3</v>
      </c>
      <c r="AF4" s="110">
        <f>Z4/V4-1</f>
        <v>-3.8289725590299972E-2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830</v>
      </c>
      <c r="W5" s="108">
        <v>626</v>
      </c>
      <c r="X5" s="108">
        <v>742</v>
      </c>
      <c r="Y5" s="108">
        <v>782</v>
      </c>
      <c r="Z5" s="108">
        <v>770</v>
      </c>
      <c r="AB5" s="109" t="str">
        <f>TEXT(Z5,"###,###")</f>
        <v>770</v>
      </c>
      <c r="AD5" s="110">
        <f t="shared" ref="AD5:AD9" si="0">Z5/Y5-1</f>
        <v>-1.5345268542199531E-2</v>
      </c>
      <c r="AF5" s="110">
        <f t="shared" ref="AF5:AF9" si="1">Z5/V5-1</f>
        <v>-7.2289156626506035E-2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735</v>
      </c>
      <c r="W6" s="108">
        <v>570</v>
      </c>
      <c r="X6" s="108">
        <v>676</v>
      </c>
      <c r="Y6" s="108">
        <v>721</v>
      </c>
      <c r="Z6" s="108">
        <v>735</v>
      </c>
      <c r="AB6" s="109" t="str">
        <f>TEXT(Z6,"###,###")</f>
        <v>735</v>
      </c>
      <c r="AD6" s="110">
        <f t="shared" si="0"/>
        <v>1.9417475728155331E-2</v>
      </c>
      <c r="AF6" s="110">
        <f t="shared" si="1"/>
        <v>0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1045</v>
      </c>
      <c r="W7" s="108">
        <v>797</v>
      </c>
      <c r="X7" s="108">
        <v>977</v>
      </c>
      <c r="Y7" s="108">
        <v>1001</v>
      </c>
      <c r="Z7" s="108">
        <v>1005</v>
      </c>
      <c r="AB7" s="109" t="str">
        <f>TEXT(Z7,"###,###")</f>
        <v>1,005</v>
      </c>
      <c r="AD7" s="110">
        <f t="shared" si="0"/>
        <v>3.9960039960040827E-3</v>
      </c>
      <c r="AF7" s="110">
        <f t="shared" si="1"/>
        <v>-3.8277511961722466E-2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1,507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1,005</v>
      </c>
      <c r="P8" s="67"/>
      <c r="S8" s="107" t="s">
        <v>83</v>
      </c>
      <c r="T8" s="108"/>
      <c r="U8" s="108"/>
      <c r="V8" s="108">
        <v>41114.94</v>
      </c>
      <c r="W8" s="108">
        <v>43432.22</v>
      </c>
      <c r="X8" s="108">
        <v>41367.660000000003</v>
      </c>
      <c r="Y8" s="108">
        <v>45594.58</v>
      </c>
      <c r="Z8" s="108">
        <v>45973.599999999999</v>
      </c>
      <c r="AB8" s="109" t="str">
        <f>TEXT(Z8,"$###,###")</f>
        <v>$45,974</v>
      </c>
      <c r="AD8" s="110">
        <f t="shared" si="0"/>
        <v>8.3128301653396797E-3</v>
      </c>
      <c r="AF8" s="110">
        <f t="shared" si="1"/>
        <v>0.11817261559909853</v>
      </c>
    </row>
    <row r="9" spans="1:32" x14ac:dyDescent="0.25">
      <c r="A9" s="30" t="s">
        <v>14</v>
      </c>
      <c r="B9" s="71"/>
      <c r="C9" s="72"/>
      <c r="D9" s="73">
        <f>AD104</f>
        <v>57.332448573324491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53.930348258706474</v>
      </c>
      <c r="P9" s="74" t="s">
        <v>84</v>
      </c>
      <c r="S9" s="107" t="s">
        <v>7</v>
      </c>
      <c r="T9" s="108"/>
      <c r="U9" s="108"/>
      <c r="V9" s="108">
        <v>40630902</v>
      </c>
      <c r="W9" s="108">
        <v>35806265</v>
      </c>
      <c r="X9" s="108">
        <v>54536652</v>
      </c>
      <c r="Y9" s="108">
        <v>60799810</v>
      </c>
      <c r="Z9" s="108">
        <v>63433013</v>
      </c>
      <c r="AB9" s="109" t="str">
        <f>TEXT(Z9/1000000,"$#,###.0")&amp;" mil"</f>
        <v>$63.4 mil</v>
      </c>
      <c r="AD9" s="110">
        <f t="shared" si="0"/>
        <v>4.3309395210280988E-2</v>
      </c>
      <c r="AF9" s="110">
        <f t="shared" si="1"/>
        <v>0.56120120099721138</v>
      </c>
    </row>
    <row r="10" spans="1:32" x14ac:dyDescent="0.25">
      <c r="A10" s="30" t="s">
        <v>17</v>
      </c>
      <c r="B10" s="71"/>
      <c r="C10" s="72"/>
      <c r="D10" s="73">
        <f>AD105</f>
        <v>22.893165228931654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46.46766169154229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61.194029850746269</v>
      </c>
      <c r="P11" s="74" t="s">
        <v>84</v>
      </c>
      <c r="S11" s="107" t="s">
        <v>29</v>
      </c>
      <c r="T11" s="112"/>
      <c r="U11" s="112"/>
      <c r="V11" s="112">
        <v>1175</v>
      </c>
      <c r="W11" s="112">
        <v>939</v>
      </c>
      <c r="X11" s="112">
        <v>1037</v>
      </c>
      <c r="Y11" s="112">
        <v>1126</v>
      </c>
      <c r="Z11" s="112">
        <v>1112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22.487562189054728</v>
      </c>
      <c r="P12" s="74" t="s">
        <v>84</v>
      </c>
      <c r="S12" s="107" t="s">
        <v>30</v>
      </c>
      <c r="T12" s="112"/>
      <c r="U12" s="112"/>
      <c r="V12" s="112">
        <v>390</v>
      </c>
      <c r="W12" s="112">
        <v>253</v>
      </c>
      <c r="X12" s="112">
        <v>372</v>
      </c>
      <c r="Y12" s="112">
        <v>379</v>
      </c>
      <c r="Z12" s="112">
        <v>387</v>
      </c>
    </row>
    <row r="13" spans="1:32" ht="15" customHeight="1" x14ac:dyDescent="0.25">
      <c r="A13" s="30" t="s">
        <v>19</v>
      </c>
      <c r="B13" s="72"/>
      <c r="C13" s="72"/>
      <c r="D13" s="73">
        <f>AD108</f>
        <v>23.689449236894493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16.616915422885572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18.115461181154615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44.3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17.783676177836764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13.577799801783943</v>
      </c>
      <c r="P15" s="74" t="s">
        <v>84</v>
      </c>
      <c r="S15" s="115" t="s">
        <v>60</v>
      </c>
      <c r="T15" s="115"/>
      <c r="U15" s="116"/>
      <c r="V15" s="116">
        <v>243</v>
      </c>
      <c r="W15" s="116">
        <v>177</v>
      </c>
      <c r="X15" s="116">
        <v>277</v>
      </c>
      <c r="Y15" s="112">
        <v>289</v>
      </c>
      <c r="Z15" s="112">
        <v>297</v>
      </c>
      <c r="AB15" s="117">
        <f t="shared" ref="AB15:AB34" si="2">IF(Z15="np",0,Z15/$Z$34)</f>
        <v>0.19694960212201593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20.23888520238885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86.422200198216061</v>
      </c>
      <c r="P16" s="37" t="s">
        <v>84</v>
      </c>
      <c r="S16" s="115" t="s">
        <v>61</v>
      </c>
      <c r="T16" s="115"/>
      <c r="U16" s="116"/>
      <c r="V16" s="116">
        <v>25</v>
      </c>
      <c r="W16" s="116">
        <v>11</v>
      </c>
      <c r="X16" s="116">
        <v>9</v>
      </c>
      <c r="Y16" s="112">
        <v>15</v>
      </c>
      <c r="Z16" s="112">
        <v>16</v>
      </c>
      <c r="AB16" s="117">
        <f t="shared" si="2"/>
        <v>1.0610079575596816E-2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76</v>
      </c>
      <c r="W17" s="116">
        <v>35</v>
      </c>
      <c r="X17" s="116">
        <v>40</v>
      </c>
      <c r="Y17" s="112">
        <v>35</v>
      </c>
      <c r="Z17" s="112">
        <v>36</v>
      </c>
      <c r="AB17" s="117">
        <f t="shared" si="2"/>
        <v>2.3872679045092837E-2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17</v>
      </c>
      <c r="W18" s="116">
        <v>11</v>
      </c>
      <c r="X18" s="116">
        <v>16</v>
      </c>
      <c r="Y18" s="112">
        <v>14</v>
      </c>
      <c r="Z18" s="112">
        <v>24</v>
      </c>
      <c r="AB18" s="117">
        <f t="shared" si="2"/>
        <v>1.5915119363395226E-2</v>
      </c>
    </row>
    <row r="19" spans="1:28" x14ac:dyDescent="0.25">
      <c r="A19" s="63" t="str">
        <f>$S$1&amp;" ("&amp;$V$2&amp;" to "&amp;$Z$2&amp;")"</f>
        <v>Flinders (2017-18 to 2021-22)</v>
      </c>
      <c r="B19" s="63"/>
      <c r="C19" s="63"/>
      <c r="D19" s="63"/>
      <c r="E19" s="63"/>
      <c r="F19" s="63"/>
      <c r="G19" s="63" t="str">
        <f>$S$1&amp;" ("&amp;$V$2&amp;" to "&amp;$Z$2&amp;")"</f>
        <v>Flinders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86</v>
      </c>
      <c r="W19" s="116">
        <v>90</v>
      </c>
      <c r="X19" s="116">
        <v>81</v>
      </c>
      <c r="Y19" s="112">
        <v>98</v>
      </c>
      <c r="Z19" s="112">
        <v>86</v>
      </c>
      <c r="AB19" s="117">
        <f t="shared" si="2"/>
        <v>5.7029177718832889E-2</v>
      </c>
    </row>
    <row r="20" spans="1:28" x14ac:dyDescent="0.25">
      <c r="S20" s="115" t="s">
        <v>65</v>
      </c>
      <c r="T20" s="115"/>
      <c r="U20" s="116"/>
      <c r="V20" s="116">
        <v>35</v>
      </c>
      <c r="W20" s="116">
        <v>30</v>
      </c>
      <c r="X20" s="116">
        <v>30</v>
      </c>
      <c r="Y20" s="112">
        <v>22</v>
      </c>
      <c r="Z20" s="112">
        <v>20</v>
      </c>
      <c r="AB20" s="117">
        <f t="shared" si="2"/>
        <v>1.3262599469496022E-2</v>
      </c>
    </row>
    <row r="21" spans="1:28" x14ac:dyDescent="0.25">
      <c r="S21" s="115" t="s">
        <v>66</v>
      </c>
      <c r="T21" s="115"/>
      <c r="U21" s="116"/>
      <c r="V21" s="116">
        <v>62</v>
      </c>
      <c r="W21" s="116">
        <v>40</v>
      </c>
      <c r="X21" s="116">
        <v>83</v>
      </c>
      <c r="Y21" s="112">
        <v>107</v>
      </c>
      <c r="Z21" s="112">
        <v>86</v>
      </c>
      <c r="AB21" s="117">
        <f t="shared" si="2"/>
        <v>5.7029177718832889E-2</v>
      </c>
    </row>
    <row r="22" spans="1:28" x14ac:dyDescent="0.25">
      <c r="S22" s="115" t="s">
        <v>67</v>
      </c>
      <c r="T22" s="115"/>
      <c r="U22" s="116"/>
      <c r="V22" s="116">
        <v>89</v>
      </c>
      <c r="W22" s="116">
        <v>77</v>
      </c>
      <c r="X22" s="116">
        <v>75</v>
      </c>
      <c r="Y22" s="112">
        <v>93</v>
      </c>
      <c r="Z22" s="112">
        <v>65</v>
      </c>
      <c r="AB22" s="117">
        <f t="shared" si="2"/>
        <v>4.3103448275862072E-2</v>
      </c>
    </row>
    <row r="23" spans="1:28" x14ac:dyDescent="0.25">
      <c r="S23" s="115" t="s">
        <v>68</v>
      </c>
      <c r="T23" s="115"/>
      <c r="U23" s="116"/>
      <c r="V23" s="116">
        <v>76</v>
      </c>
      <c r="W23" s="116">
        <v>54</v>
      </c>
      <c r="X23" s="116">
        <v>58</v>
      </c>
      <c r="Y23" s="112">
        <v>70</v>
      </c>
      <c r="Z23" s="112">
        <v>69</v>
      </c>
      <c r="AB23" s="117">
        <f t="shared" si="2"/>
        <v>4.5755968169761276E-2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5</v>
      </c>
      <c r="X24" s="116">
        <v>0</v>
      </c>
      <c r="Y24" s="112">
        <v>1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15</v>
      </c>
      <c r="W25" s="116">
        <v>16</v>
      </c>
      <c r="X25" s="116">
        <v>17</v>
      </c>
      <c r="Y25" s="112">
        <v>21</v>
      </c>
      <c r="Z25" s="112">
        <v>22</v>
      </c>
      <c r="AB25" s="117">
        <f t="shared" si="2"/>
        <v>1.4588859416445624E-2</v>
      </c>
    </row>
    <row r="26" spans="1:28" x14ac:dyDescent="0.25">
      <c r="S26" s="115" t="s">
        <v>71</v>
      </c>
      <c r="T26" s="115"/>
      <c r="U26" s="116"/>
      <c r="V26" s="116">
        <v>32</v>
      </c>
      <c r="W26" s="116">
        <v>20</v>
      </c>
      <c r="X26" s="116">
        <v>18</v>
      </c>
      <c r="Y26" s="112">
        <v>26</v>
      </c>
      <c r="Z26" s="112">
        <v>46</v>
      </c>
      <c r="AB26" s="117">
        <f t="shared" si="2"/>
        <v>3.0503978779840849E-2</v>
      </c>
    </row>
    <row r="27" spans="1:28" x14ac:dyDescent="0.25">
      <c r="S27" s="115" t="s">
        <v>72</v>
      </c>
      <c r="T27" s="115"/>
      <c r="U27" s="116"/>
      <c r="V27" s="116">
        <v>54</v>
      </c>
      <c r="W27" s="116">
        <v>54</v>
      </c>
      <c r="X27" s="116">
        <v>56</v>
      </c>
      <c r="Y27" s="112">
        <v>70</v>
      </c>
      <c r="Z27" s="112">
        <v>61</v>
      </c>
      <c r="AB27" s="117">
        <f t="shared" si="2"/>
        <v>4.0450928381962868E-2</v>
      </c>
    </row>
    <row r="28" spans="1:28" x14ac:dyDescent="0.25">
      <c r="S28" s="115" t="s">
        <v>73</v>
      </c>
      <c r="T28" s="115"/>
      <c r="U28" s="116"/>
      <c r="V28" s="116">
        <v>109</v>
      </c>
      <c r="W28" s="116">
        <v>51</v>
      </c>
      <c r="X28" s="116">
        <v>53</v>
      </c>
      <c r="Y28" s="112">
        <v>49</v>
      </c>
      <c r="Z28" s="112">
        <v>69</v>
      </c>
      <c r="AB28" s="117">
        <f t="shared" si="2"/>
        <v>4.5755968169761276E-2</v>
      </c>
    </row>
    <row r="29" spans="1:28" x14ac:dyDescent="0.25">
      <c r="S29" s="115" t="s">
        <v>74</v>
      </c>
      <c r="T29" s="115"/>
      <c r="U29" s="116"/>
      <c r="V29" s="116">
        <v>167</v>
      </c>
      <c r="W29" s="116">
        <v>165</v>
      </c>
      <c r="X29" s="116">
        <v>157</v>
      </c>
      <c r="Y29" s="112">
        <v>176</v>
      </c>
      <c r="Z29" s="112">
        <v>173</v>
      </c>
      <c r="AB29" s="117">
        <f t="shared" si="2"/>
        <v>0.11472148541114058</v>
      </c>
    </row>
    <row r="30" spans="1:28" x14ac:dyDescent="0.25">
      <c r="S30" s="115" t="s">
        <v>75</v>
      </c>
      <c r="T30" s="115"/>
      <c r="U30" s="116"/>
      <c r="V30" s="116">
        <v>95</v>
      </c>
      <c r="W30" s="116">
        <v>92</v>
      </c>
      <c r="X30" s="116">
        <v>105</v>
      </c>
      <c r="Y30" s="112">
        <v>96</v>
      </c>
      <c r="Z30" s="112">
        <v>106</v>
      </c>
      <c r="AB30" s="117">
        <f t="shared" si="2"/>
        <v>7.0291777188328908E-2</v>
      </c>
    </row>
    <row r="31" spans="1:28" x14ac:dyDescent="0.25">
      <c r="S31" s="115" t="s">
        <v>76</v>
      </c>
      <c r="T31" s="115"/>
      <c r="U31" s="116"/>
      <c r="V31" s="116">
        <v>75</v>
      </c>
      <c r="W31" s="116">
        <v>83</v>
      </c>
      <c r="X31" s="116">
        <v>80</v>
      </c>
      <c r="Y31" s="112">
        <v>82</v>
      </c>
      <c r="Z31" s="112">
        <v>91</v>
      </c>
      <c r="AB31" s="117">
        <f t="shared" si="2"/>
        <v>6.0344827586206899E-2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11</v>
      </c>
      <c r="W32" s="116">
        <v>0</v>
      </c>
      <c r="X32" s="116">
        <v>0</v>
      </c>
      <c r="Y32" s="112">
        <v>3</v>
      </c>
      <c r="Z32" s="112">
        <v>6</v>
      </c>
      <c r="AB32" s="117">
        <f t="shared" si="2"/>
        <v>3.9787798408488064E-3</v>
      </c>
    </row>
    <row r="33" spans="19:32" x14ac:dyDescent="0.25">
      <c r="S33" s="115" t="s">
        <v>78</v>
      </c>
      <c r="T33" s="115"/>
      <c r="U33" s="116"/>
      <c r="V33" s="116">
        <v>38</v>
      </c>
      <c r="W33" s="116">
        <v>26</v>
      </c>
      <c r="X33" s="116">
        <v>50</v>
      </c>
      <c r="Y33" s="112">
        <v>47</v>
      </c>
      <c r="Z33" s="112">
        <v>46</v>
      </c>
      <c r="AB33" s="117">
        <f t="shared" si="2"/>
        <v>3.0503978779840849E-2</v>
      </c>
    </row>
    <row r="34" spans="19:32" x14ac:dyDescent="0.25">
      <c r="S34" s="118" t="s">
        <v>53</v>
      </c>
      <c r="T34" s="118"/>
      <c r="U34" s="119"/>
      <c r="V34" s="119">
        <v>1568</v>
      </c>
      <c r="W34" s="119">
        <v>1194</v>
      </c>
      <c r="X34" s="119">
        <v>1412</v>
      </c>
      <c r="Y34" s="120">
        <v>1505</v>
      </c>
      <c r="Z34" s="120">
        <v>1508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898</v>
      </c>
      <c r="W37" s="112">
        <v>666</v>
      </c>
      <c r="X37" s="112">
        <v>829</v>
      </c>
      <c r="Y37" s="112">
        <v>845</v>
      </c>
      <c r="Z37" s="112">
        <v>872</v>
      </c>
      <c r="AB37" s="132">
        <f>Z37/Z40*100</f>
        <v>86.422200198216061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143</v>
      </c>
      <c r="W38" s="112">
        <v>131</v>
      </c>
      <c r="X38" s="112">
        <v>151</v>
      </c>
      <c r="Y38" s="112">
        <v>159</v>
      </c>
      <c r="Z38" s="112">
        <v>137</v>
      </c>
      <c r="AB38" s="132">
        <f>Z38/Z40*100</f>
        <v>13.577799801783943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1041</v>
      </c>
      <c r="W40" s="112">
        <v>797</v>
      </c>
      <c r="X40" s="112">
        <v>980</v>
      </c>
      <c r="Y40" s="112">
        <v>1004</v>
      </c>
      <c r="Z40" s="112">
        <v>1009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1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25</v>
      </c>
      <c r="W45" s="112">
        <v>29</v>
      </c>
      <c r="X45" s="112">
        <v>25</v>
      </c>
      <c r="Y45" s="112">
        <v>9</v>
      </c>
      <c r="Z45" s="112">
        <v>16</v>
      </c>
    </row>
    <row r="46" spans="19:32" x14ac:dyDescent="0.25">
      <c r="S46" s="115" t="s">
        <v>38</v>
      </c>
      <c r="T46" s="115"/>
      <c r="U46" s="112"/>
      <c r="V46" s="112">
        <v>65</v>
      </c>
      <c r="W46" s="112">
        <v>56</v>
      </c>
      <c r="X46" s="112">
        <v>57</v>
      </c>
      <c r="Y46" s="112">
        <v>46</v>
      </c>
      <c r="Z46" s="112">
        <v>40</v>
      </c>
    </row>
    <row r="47" spans="19:32" x14ac:dyDescent="0.25">
      <c r="S47" s="115" t="s">
        <v>39</v>
      </c>
      <c r="T47" s="115"/>
      <c r="U47" s="112"/>
      <c r="V47" s="112">
        <v>79</v>
      </c>
      <c r="W47" s="112">
        <v>47</v>
      </c>
      <c r="X47" s="112">
        <v>59</v>
      </c>
      <c r="Y47" s="112">
        <v>62</v>
      </c>
      <c r="Z47" s="112">
        <v>80</v>
      </c>
    </row>
    <row r="48" spans="19:32" x14ac:dyDescent="0.25">
      <c r="S48" s="115" t="s">
        <v>40</v>
      </c>
      <c r="T48" s="115"/>
      <c r="U48" s="112"/>
      <c r="V48" s="112">
        <v>100</v>
      </c>
      <c r="W48" s="112">
        <v>60</v>
      </c>
      <c r="X48" s="112">
        <v>68</v>
      </c>
      <c r="Y48" s="112">
        <v>111</v>
      </c>
      <c r="Z48" s="112">
        <v>94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84</v>
      </c>
      <c r="W49" s="112">
        <v>52</v>
      </c>
      <c r="X49" s="112">
        <v>60</v>
      </c>
      <c r="Y49" s="112">
        <v>60</v>
      </c>
      <c r="Z49" s="112">
        <v>80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Flinders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58</v>
      </c>
      <c r="W50" s="112">
        <v>48</v>
      </c>
      <c r="X50" s="112">
        <v>66</v>
      </c>
      <c r="Y50" s="112">
        <v>72</v>
      </c>
      <c r="Z50" s="112">
        <v>58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59</v>
      </c>
      <c r="W51" s="112">
        <v>40</v>
      </c>
      <c r="X51" s="112">
        <v>34</v>
      </c>
      <c r="Y51" s="112">
        <v>45</v>
      </c>
      <c r="Z51" s="112">
        <v>49</v>
      </c>
    </row>
    <row r="52" spans="1:26" ht="15" customHeight="1" x14ac:dyDescent="0.25">
      <c r="S52" s="115" t="s">
        <v>44</v>
      </c>
      <c r="T52" s="115"/>
      <c r="U52" s="112"/>
      <c r="V52" s="112">
        <v>72</v>
      </c>
      <c r="W52" s="112">
        <v>71</v>
      </c>
      <c r="X52" s="112">
        <v>85</v>
      </c>
      <c r="Y52" s="112">
        <v>77</v>
      </c>
      <c r="Z52" s="112">
        <v>66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83</v>
      </c>
      <c r="W53" s="112">
        <v>58</v>
      </c>
      <c r="X53" s="112">
        <v>61</v>
      </c>
      <c r="Y53" s="112">
        <v>69</v>
      </c>
      <c r="Z53" s="112">
        <v>67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64</v>
      </c>
      <c r="W54" s="112">
        <v>63</v>
      </c>
      <c r="X54" s="112">
        <v>58</v>
      </c>
      <c r="Y54" s="112">
        <v>74</v>
      </c>
      <c r="Z54" s="112">
        <v>73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60</v>
      </c>
      <c r="W55" s="112">
        <v>54</v>
      </c>
      <c r="X55" s="112">
        <v>70</v>
      </c>
      <c r="Y55" s="112">
        <v>62</v>
      </c>
      <c r="Z55" s="112">
        <v>50</v>
      </c>
    </row>
    <row r="56" spans="1:26" ht="15" customHeight="1" x14ac:dyDescent="0.25">
      <c r="S56" s="115" t="s">
        <v>48</v>
      </c>
      <c r="T56" s="115"/>
      <c r="U56" s="112"/>
      <c r="V56" s="112">
        <v>38</v>
      </c>
      <c r="W56" s="112">
        <v>23</v>
      </c>
      <c r="X56" s="112">
        <v>41</v>
      </c>
      <c r="Y56" s="112">
        <v>42</v>
      </c>
      <c r="Z56" s="112">
        <v>42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24</v>
      </c>
      <c r="W57" s="112">
        <v>16</v>
      </c>
      <c r="X57" s="112">
        <v>24</v>
      </c>
      <c r="Y57" s="112">
        <v>23</v>
      </c>
      <c r="Z57" s="112">
        <v>26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18</v>
      </c>
      <c r="W58" s="112">
        <v>11</v>
      </c>
      <c r="X58" s="112">
        <v>17</v>
      </c>
      <c r="Y58" s="112">
        <v>20</v>
      </c>
      <c r="Z58" s="112">
        <v>24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</v>
      </c>
      <c r="W59" s="112">
        <v>0</v>
      </c>
      <c r="X59" s="112">
        <v>4</v>
      </c>
      <c r="Y59" s="112">
        <v>6</v>
      </c>
      <c r="Z59" s="112">
        <v>11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</v>
      </c>
      <c r="W60" s="112">
        <v>0</v>
      </c>
      <c r="X60" s="112">
        <v>4</v>
      </c>
      <c r="Y60" s="112">
        <v>3</v>
      </c>
      <c r="Z60" s="112">
        <v>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835</v>
      </c>
      <c r="W61" s="112">
        <v>626</v>
      </c>
      <c r="X61" s="112">
        <v>742</v>
      </c>
      <c r="Y61" s="112">
        <v>782</v>
      </c>
      <c r="Z61" s="112">
        <v>768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1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31</v>
      </c>
      <c r="W64" s="112">
        <v>15</v>
      </c>
      <c r="X64" s="112">
        <v>10</v>
      </c>
      <c r="Y64" s="112">
        <v>5</v>
      </c>
      <c r="Z64" s="112">
        <v>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Flinders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44</v>
      </c>
      <c r="W65" s="112">
        <v>29</v>
      </c>
      <c r="X65" s="112">
        <v>42</v>
      </c>
      <c r="Y65" s="112">
        <v>50</v>
      </c>
      <c r="Z65" s="112">
        <v>52</v>
      </c>
    </row>
    <row r="66" spans="1:26" x14ac:dyDescent="0.25">
      <c r="S66" s="115" t="s">
        <v>39</v>
      </c>
      <c r="T66" s="115"/>
      <c r="U66" s="112"/>
      <c r="V66" s="112">
        <v>78</v>
      </c>
      <c r="W66" s="112">
        <v>73</v>
      </c>
      <c r="X66" s="112">
        <v>60</v>
      </c>
      <c r="Y66" s="112">
        <v>77</v>
      </c>
      <c r="Z66" s="112">
        <v>70</v>
      </c>
    </row>
    <row r="67" spans="1:26" x14ac:dyDescent="0.25">
      <c r="S67" s="115" t="s">
        <v>40</v>
      </c>
      <c r="T67" s="115"/>
      <c r="U67" s="112"/>
      <c r="V67" s="112">
        <v>135</v>
      </c>
      <c r="W67" s="112">
        <v>90</v>
      </c>
      <c r="X67" s="112">
        <v>88</v>
      </c>
      <c r="Y67" s="112">
        <v>85</v>
      </c>
      <c r="Z67" s="112">
        <v>104</v>
      </c>
    </row>
    <row r="68" spans="1:26" x14ac:dyDescent="0.25">
      <c r="S68" s="115" t="s">
        <v>41</v>
      </c>
      <c r="T68" s="115"/>
      <c r="U68" s="112"/>
      <c r="V68" s="112">
        <v>59</v>
      </c>
      <c r="W68" s="112">
        <v>52</v>
      </c>
      <c r="X68" s="112">
        <v>81</v>
      </c>
      <c r="Y68" s="112">
        <v>94</v>
      </c>
      <c r="Z68" s="112">
        <v>99</v>
      </c>
    </row>
    <row r="69" spans="1:26" x14ac:dyDescent="0.25">
      <c r="S69" s="115" t="s">
        <v>42</v>
      </c>
      <c r="T69" s="115"/>
      <c r="U69" s="112"/>
      <c r="V69" s="112">
        <v>41</v>
      </c>
      <c r="W69" s="112">
        <v>29</v>
      </c>
      <c r="X69" s="112">
        <v>40</v>
      </c>
      <c r="Y69" s="112">
        <v>40</v>
      </c>
      <c r="Z69" s="112">
        <v>40</v>
      </c>
    </row>
    <row r="70" spans="1:26" x14ac:dyDescent="0.25">
      <c r="S70" s="115" t="s">
        <v>43</v>
      </c>
      <c r="T70" s="115"/>
      <c r="U70" s="112"/>
      <c r="V70" s="112">
        <v>59</v>
      </c>
      <c r="W70" s="112">
        <v>53</v>
      </c>
      <c r="X70" s="112">
        <v>51</v>
      </c>
      <c r="Y70" s="112">
        <v>46</v>
      </c>
      <c r="Z70" s="112">
        <v>41</v>
      </c>
    </row>
    <row r="71" spans="1:26" x14ac:dyDescent="0.25">
      <c r="S71" s="115" t="s">
        <v>44</v>
      </c>
      <c r="T71" s="115"/>
      <c r="U71" s="112"/>
      <c r="V71" s="112">
        <v>80</v>
      </c>
      <c r="W71" s="112">
        <v>66</v>
      </c>
      <c r="X71" s="112">
        <v>81</v>
      </c>
      <c r="Y71" s="112">
        <v>68</v>
      </c>
      <c r="Z71" s="112">
        <v>74</v>
      </c>
    </row>
    <row r="72" spans="1:26" x14ac:dyDescent="0.25">
      <c r="S72" s="115" t="s">
        <v>45</v>
      </c>
      <c r="T72" s="115"/>
      <c r="U72" s="112"/>
      <c r="V72" s="112">
        <v>48</v>
      </c>
      <c r="W72" s="112">
        <v>50</v>
      </c>
      <c r="X72" s="112">
        <v>71</v>
      </c>
      <c r="Y72" s="112">
        <v>76</v>
      </c>
      <c r="Z72" s="112">
        <v>83</v>
      </c>
    </row>
    <row r="73" spans="1:26" x14ac:dyDescent="0.25">
      <c r="S73" s="115" t="s">
        <v>46</v>
      </c>
      <c r="T73" s="115"/>
      <c r="U73" s="112"/>
      <c r="V73" s="112">
        <v>50</v>
      </c>
      <c r="W73" s="112">
        <v>46</v>
      </c>
      <c r="X73" s="112">
        <v>41</v>
      </c>
      <c r="Y73" s="112">
        <v>62</v>
      </c>
      <c r="Z73" s="112">
        <v>57</v>
      </c>
    </row>
    <row r="74" spans="1:26" x14ac:dyDescent="0.25">
      <c r="S74" s="115" t="s">
        <v>47</v>
      </c>
      <c r="T74" s="115"/>
      <c r="U74" s="112"/>
      <c r="V74" s="112">
        <v>49</v>
      </c>
      <c r="W74" s="112">
        <v>34</v>
      </c>
      <c r="X74" s="112">
        <v>55</v>
      </c>
      <c r="Y74" s="112">
        <v>54</v>
      </c>
      <c r="Z74" s="112">
        <v>48</v>
      </c>
    </row>
    <row r="75" spans="1:26" x14ac:dyDescent="0.25">
      <c r="S75" s="115" t="s">
        <v>48</v>
      </c>
      <c r="T75" s="115"/>
      <c r="U75" s="112"/>
      <c r="V75" s="112">
        <v>34</v>
      </c>
      <c r="W75" s="112">
        <v>27</v>
      </c>
      <c r="X75" s="112">
        <v>26</v>
      </c>
      <c r="Y75" s="112">
        <v>29</v>
      </c>
      <c r="Z75" s="112">
        <v>30</v>
      </c>
    </row>
    <row r="76" spans="1:26" x14ac:dyDescent="0.25">
      <c r="S76" s="115" t="s">
        <v>49</v>
      </c>
      <c r="T76" s="115"/>
      <c r="U76" s="112"/>
      <c r="V76" s="112">
        <v>10</v>
      </c>
      <c r="W76" s="112">
        <v>8</v>
      </c>
      <c r="X76" s="112">
        <v>17</v>
      </c>
      <c r="Y76" s="112">
        <v>20</v>
      </c>
      <c r="Z76" s="112">
        <v>18</v>
      </c>
    </row>
    <row r="77" spans="1:26" x14ac:dyDescent="0.25">
      <c r="S77" s="115" t="s">
        <v>50</v>
      </c>
      <c r="T77" s="115"/>
      <c r="U77" s="112"/>
      <c r="V77" s="112">
        <v>9</v>
      </c>
      <c r="W77" s="112">
        <v>6</v>
      </c>
      <c r="X77" s="112">
        <v>7</v>
      </c>
      <c r="Y77" s="112">
        <v>6</v>
      </c>
      <c r="Z77" s="112">
        <v>9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0</v>
      </c>
      <c r="X78" s="112">
        <v>5</v>
      </c>
      <c r="Y78" s="112">
        <v>6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4</v>
      </c>
      <c r="Y79" s="112">
        <v>2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737</v>
      </c>
      <c r="W80" s="112">
        <v>564</v>
      </c>
      <c r="X80" s="112">
        <v>673</v>
      </c>
      <c r="Y80" s="112">
        <v>721</v>
      </c>
      <c r="Z80" s="112">
        <v>740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Flinders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50</v>
      </c>
      <c r="W83" s="112">
        <v>34</v>
      </c>
      <c r="X83" s="112">
        <v>55</v>
      </c>
      <c r="Y83" s="112">
        <v>60</v>
      </c>
      <c r="Z83" s="112">
        <v>55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22</v>
      </c>
      <c r="W84" s="112">
        <v>22</v>
      </c>
      <c r="X84" s="112">
        <v>16</v>
      </c>
      <c r="Y84" s="112">
        <v>16</v>
      </c>
      <c r="Z84" s="112">
        <v>15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76</v>
      </c>
      <c r="W85" s="112">
        <v>70</v>
      </c>
      <c r="X85" s="112">
        <v>74</v>
      </c>
      <c r="Y85" s="112">
        <v>74</v>
      </c>
      <c r="Z85" s="112">
        <v>78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1,507</v>
      </c>
      <c r="D86" s="96">
        <f t="shared" ref="D86:D91" si="4">AD4</f>
        <v>1.3289036544850141E-3</v>
      </c>
      <c r="E86" s="97">
        <f t="shared" ref="E86:E91" si="5">AD4</f>
        <v>1.3289036544850141E-3</v>
      </c>
      <c r="F86" s="96">
        <f t="shared" ref="F86:F91" si="6">AF4</f>
        <v>-3.8289725590299972E-2</v>
      </c>
      <c r="G86" s="97">
        <f t="shared" ref="G86:G91" si="7">AF4</f>
        <v>-3.8289725590299972E-2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22</v>
      </c>
      <c r="W86" s="112">
        <v>19</v>
      </c>
      <c r="X86" s="112">
        <v>13</v>
      </c>
      <c r="Y86" s="112">
        <v>16</v>
      </c>
      <c r="Z86" s="112">
        <v>16</v>
      </c>
    </row>
    <row r="87" spans="1:30" ht="15" customHeight="1" x14ac:dyDescent="0.25">
      <c r="A87" s="98" t="s">
        <v>4</v>
      </c>
      <c r="B87" s="49"/>
      <c r="C87" s="57" t="str">
        <f t="shared" si="3"/>
        <v>770</v>
      </c>
      <c r="D87" s="96">
        <f t="shared" si="4"/>
        <v>-1.5345268542199531E-2</v>
      </c>
      <c r="E87" s="97">
        <f t="shared" si="5"/>
        <v>-1.5345268542199531E-2</v>
      </c>
      <c r="F87" s="96">
        <f t="shared" si="6"/>
        <v>-7.2289156626506035E-2</v>
      </c>
      <c r="G87" s="97">
        <f t="shared" si="7"/>
        <v>-7.2289156626506035E-2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8</v>
      </c>
      <c r="W87" s="112">
        <v>10</v>
      </c>
      <c r="X87" s="112">
        <v>12</v>
      </c>
      <c r="Y87" s="112">
        <v>7</v>
      </c>
      <c r="Z87" s="112">
        <v>8</v>
      </c>
    </row>
    <row r="88" spans="1:30" ht="15" customHeight="1" x14ac:dyDescent="0.25">
      <c r="A88" s="98" t="s">
        <v>5</v>
      </c>
      <c r="B88" s="49"/>
      <c r="C88" s="57" t="str">
        <f t="shared" si="3"/>
        <v>735</v>
      </c>
      <c r="D88" s="96">
        <f t="shared" si="4"/>
        <v>1.9417475728155331E-2</v>
      </c>
      <c r="E88" s="97">
        <f t="shared" si="5"/>
        <v>1.9417475728155331E-2</v>
      </c>
      <c r="F88" s="96">
        <f t="shared" si="6"/>
        <v>0</v>
      </c>
      <c r="G88" s="97">
        <f t="shared" si="7"/>
        <v>0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0</v>
      </c>
      <c r="W88" s="112">
        <v>4</v>
      </c>
      <c r="X88" s="112">
        <v>10</v>
      </c>
      <c r="Y88" s="112">
        <v>8</v>
      </c>
      <c r="Z88" s="112">
        <v>4</v>
      </c>
    </row>
    <row r="89" spans="1:30" ht="15" customHeight="1" x14ac:dyDescent="0.25">
      <c r="A89" s="49" t="s">
        <v>6</v>
      </c>
      <c r="B89" s="49"/>
      <c r="C89" s="57" t="str">
        <f t="shared" si="3"/>
        <v>1,005</v>
      </c>
      <c r="D89" s="96">
        <f t="shared" si="4"/>
        <v>3.9960039960040827E-3</v>
      </c>
      <c r="E89" s="97">
        <f t="shared" si="5"/>
        <v>3.9960039960040827E-3</v>
      </c>
      <c r="F89" s="96">
        <f t="shared" si="6"/>
        <v>-3.8277511961722466E-2</v>
      </c>
      <c r="G89" s="97">
        <f t="shared" si="7"/>
        <v>-3.8277511961722466E-2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75</v>
      </c>
      <c r="W89" s="112">
        <v>64</v>
      </c>
      <c r="X89" s="112">
        <v>72</v>
      </c>
      <c r="Y89" s="112">
        <v>78</v>
      </c>
      <c r="Z89" s="112">
        <v>74</v>
      </c>
    </row>
    <row r="90" spans="1:30" ht="15" customHeight="1" x14ac:dyDescent="0.25">
      <c r="A90" s="49" t="s">
        <v>96</v>
      </c>
      <c r="B90" s="49"/>
      <c r="C90" s="57" t="str">
        <f t="shared" si="3"/>
        <v>$45,974</v>
      </c>
      <c r="D90" s="96">
        <f t="shared" si="4"/>
        <v>8.3128301653396797E-3</v>
      </c>
      <c r="E90" s="97">
        <f t="shared" si="5"/>
        <v>8.3128301653396797E-3</v>
      </c>
      <c r="F90" s="96">
        <f t="shared" si="6"/>
        <v>0.11817261559909853</v>
      </c>
      <c r="G90" s="97">
        <f t="shared" si="7"/>
        <v>0.11817261559909853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94</v>
      </c>
      <c r="W90" s="112">
        <v>81</v>
      </c>
      <c r="X90" s="112">
        <v>97</v>
      </c>
      <c r="Y90" s="112">
        <v>93</v>
      </c>
      <c r="Z90" s="112">
        <v>96</v>
      </c>
    </row>
    <row r="91" spans="1:30" ht="15" customHeight="1" x14ac:dyDescent="0.25">
      <c r="A91" s="49" t="s">
        <v>7</v>
      </c>
      <c r="B91" s="49"/>
      <c r="C91" s="57" t="str">
        <f t="shared" si="3"/>
        <v>$63.4 mil</v>
      </c>
      <c r="D91" s="96">
        <f t="shared" si="4"/>
        <v>4.3309395210280988E-2</v>
      </c>
      <c r="E91" s="97">
        <f t="shared" si="5"/>
        <v>4.3309395210280988E-2</v>
      </c>
      <c r="F91" s="96">
        <f t="shared" si="6"/>
        <v>0.56120120099721138</v>
      </c>
      <c r="G91" s="97">
        <f t="shared" si="7"/>
        <v>0.56120120099721138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561</v>
      </c>
      <c r="W91" s="112">
        <v>423</v>
      </c>
      <c r="X91" s="112">
        <v>525</v>
      </c>
      <c r="Y91" s="112">
        <v>542</v>
      </c>
      <c r="Z91" s="112">
        <v>545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30</v>
      </c>
      <c r="W93" s="112">
        <v>31</v>
      </c>
      <c r="X93" s="112">
        <v>31</v>
      </c>
      <c r="Y93" s="112">
        <v>39</v>
      </c>
      <c r="Z93" s="112">
        <v>36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47</v>
      </c>
      <c r="W94" s="112">
        <v>53</v>
      </c>
      <c r="X94" s="112">
        <v>52</v>
      </c>
      <c r="Y94" s="112">
        <v>54</v>
      </c>
      <c r="Z94" s="112">
        <v>59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12</v>
      </c>
      <c r="W95" s="112">
        <v>14</v>
      </c>
      <c r="X95" s="112">
        <v>15</v>
      </c>
      <c r="Y95" s="112">
        <v>13</v>
      </c>
      <c r="Z95" s="112">
        <v>9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63</v>
      </c>
      <c r="W96" s="112">
        <v>50</v>
      </c>
      <c r="X96" s="112">
        <v>57</v>
      </c>
      <c r="Y96" s="112">
        <v>63</v>
      </c>
      <c r="Z96" s="112">
        <v>64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58</v>
      </c>
      <c r="W97" s="112">
        <v>56</v>
      </c>
      <c r="X97" s="112">
        <v>71</v>
      </c>
      <c r="Y97" s="112">
        <v>62</v>
      </c>
      <c r="Z97" s="112">
        <v>67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26</v>
      </c>
      <c r="W98" s="112">
        <v>22</v>
      </c>
      <c r="X98" s="112">
        <v>23</v>
      </c>
      <c r="Y98" s="112">
        <v>21</v>
      </c>
      <c r="Z98" s="112">
        <v>24</v>
      </c>
    </row>
    <row r="99" spans="1:32" ht="15" customHeight="1" x14ac:dyDescent="0.25">
      <c r="S99" s="115" t="s">
        <v>197</v>
      </c>
      <c r="T99" s="115"/>
      <c r="U99" s="112"/>
      <c r="V99" s="112">
        <v>7</v>
      </c>
      <c r="W99" s="112">
        <v>4</v>
      </c>
      <c r="X99" s="112">
        <v>8</v>
      </c>
      <c r="Y99" s="112">
        <v>4</v>
      </c>
      <c r="Z99" s="112">
        <v>10</v>
      </c>
    </row>
    <row r="100" spans="1:32" ht="15" customHeight="1" x14ac:dyDescent="0.25">
      <c r="S100" s="115" t="s">
        <v>58</v>
      </c>
      <c r="T100" s="115"/>
      <c r="U100" s="112"/>
      <c r="V100" s="112">
        <v>74</v>
      </c>
      <c r="W100" s="112">
        <v>63</v>
      </c>
      <c r="X100" s="112">
        <v>70</v>
      </c>
      <c r="Y100" s="112">
        <v>75</v>
      </c>
      <c r="Z100" s="112">
        <v>65</v>
      </c>
    </row>
    <row r="101" spans="1:32" x14ac:dyDescent="0.25">
      <c r="A101" s="18"/>
      <c r="S101" s="118" t="s">
        <v>53</v>
      </c>
      <c r="T101" s="118"/>
      <c r="U101" s="112"/>
      <c r="V101" s="112">
        <v>489</v>
      </c>
      <c r="W101" s="112">
        <v>370</v>
      </c>
      <c r="X101" s="112">
        <v>453</v>
      </c>
      <c r="Y101" s="112">
        <v>458</v>
      </c>
      <c r="Z101" s="112">
        <v>461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853</v>
      </c>
      <c r="W104" s="112">
        <v>747</v>
      </c>
      <c r="X104" s="112">
        <v>851</v>
      </c>
      <c r="Y104" s="112">
        <v>877</v>
      </c>
      <c r="Z104" s="112">
        <v>864</v>
      </c>
      <c r="AB104" s="109" t="str">
        <f>TEXT(Z104,"###,###")</f>
        <v>864</v>
      </c>
      <c r="AD104" s="130">
        <f>Z104/($Z$4)*100</f>
        <v>57.332448573324491</v>
      </c>
      <c r="AF104" s="109"/>
    </row>
    <row r="105" spans="1:32" x14ac:dyDescent="0.25">
      <c r="S105" s="115" t="s">
        <v>17</v>
      </c>
      <c r="T105" s="115"/>
      <c r="U105" s="112"/>
      <c r="V105" s="112">
        <v>322</v>
      </c>
      <c r="W105" s="112">
        <v>307</v>
      </c>
      <c r="X105" s="112">
        <v>320</v>
      </c>
      <c r="Y105" s="112">
        <v>334</v>
      </c>
      <c r="Z105" s="112">
        <v>345</v>
      </c>
      <c r="AB105" s="109" t="str">
        <f>TEXT(Z105,"###,###")</f>
        <v>345</v>
      </c>
      <c r="AD105" s="130">
        <f>Z105/($Z$4)*100</f>
        <v>22.893165228931654</v>
      </c>
      <c r="AF105" s="109"/>
    </row>
    <row r="106" spans="1:32" x14ac:dyDescent="0.25">
      <c r="S106" s="118" t="s">
        <v>53</v>
      </c>
      <c r="T106" s="118"/>
      <c r="U106" s="120"/>
      <c r="V106" s="120">
        <v>1175</v>
      </c>
      <c r="W106" s="120">
        <v>1054</v>
      </c>
      <c r="X106" s="120">
        <v>1171</v>
      </c>
      <c r="Y106" s="120">
        <v>1211</v>
      </c>
      <c r="Z106" s="120">
        <v>1209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396</v>
      </c>
      <c r="W108" s="112">
        <v>238</v>
      </c>
      <c r="X108" s="112">
        <v>295</v>
      </c>
      <c r="Y108" s="112">
        <v>324</v>
      </c>
      <c r="Z108" s="112">
        <v>357</v>
      </c>
      <c r="AB108" s="109" t="str">
        <f>TEXT(Z108,"###,###")</f>
        <v>357</v>
      </c>
      <c r="AD108" s="130">
        <f>Z108/($Z$4)*100</f>
        <v>23.689449236894493</v>
      </c>
      <c r="AF108" s="109"/>
    </row>
    <row r="109" spans="1:32" x14ac:dyDescent="0.25">
      <c r="S109" s="115" t="s">
        <v>20</v>
      </c>
      <c r="T109" s="115"/>
      <c r="U109" s="112"/>
      <c r="V109" s="112">
        <v>205</v>
      </c>
      <c r="W109" s="112">
        <v>191</v>
      </c>
      <c r="X109" s="112">
        <v>248</v>
      </c>
      <c r="Y109" s="112">
        <v>293</v>
      </c>
      <c r="Z109" s="112">
        <v>273</v>
      </c>
      <c r="AB109" s="109" t="str">
        <f>TEXT(Z109,"###,###")</f>
        <v>273</v>
      </c>
      <c r="AD109" s="130">
        <f>Z109/($Z$4)*100</f>
        <v>18.115461181154615</v>
      </c>
      <c r="AF109" s="109"/>
    </row>
    <row r="110" spans="1:32" x14ac:dyDescent="0.25">
      <c r="S110" s="115" t="s">
        <v>21</v>
      </c>
      <c r="T110" s="115"/>
      <c r="U110" s="112"/>
      <c r="V110" s="112">
        <v>247</v>
      </c>
      <c r="W110" s="112">
        <v>242</v>
      </c>
      <c r="X110" s="112">
        <v>269</v>
      </c>
      <c r="Y110" s="112">
        <v>286</v>
      </c>
      <c r="Z110" s="112">
        <v>268</v>
      </c>
      <c r="AB110" s="109" t="str">
        <f>TEXT(Z110,"###,###")</f>
        <v>268</v>
      </c>
      <c r="AD110" s="130">
        <f>Z110/($Z$4)*100</f>
        <v>17.783676177836764</v>
      </c>
      <c r="AF110" s="109"/>
    </row>
    <row r="111" spans="1:32" x14ac:dyDescent="0.25">
      <c r="S111" s="115" t="s">
        <v>22</v>
      </c>
      <c r="T111" s="115"/>
      <c r="U111" s="112"/>
      <c r="V111" s="112">
        <v>362</v>
      </c>
      <c r="W111" s="112">
        <v>297</v>
      </c>
      <c r="X111" s="112">
        <v>289</v>
      </c>
      <c r="Y111" s="112">
        <v>308</v>
      </c>
      <c r="Z111" s="112">
        <v>305</v>
      </c>
      <c r="AB111" s="109" t="str">
        <f>TEXT(Z111,"###,###")</f>
        <v>305</v>
      </c>
      <c r="AD111" s="130">
        <f>Z111/($Z$4)*100</f>
        <v>20.23888520238885</v>
      </c>
      <c r="AF111" s="109"/>
    </row>
    <row r="112" spans="1:32" x14ac:dyDescent="0.25">
      <c r="S112" s="118" t="s">
        <v>53</v>
      </c>
      <c r="T112" s="118"/>
      <c r="U112" s="112"/>
      <c r="V112" s="112">
        <v>1568</v>
      </c>
      <c r="W112" s="112">
        <v>1189</v>
      </c>
      <c r="X112" s="112">
        <v>1415</v>
      </c>
      <c r="Y112" s="112">
        <v>1505</v>
      </c>
      <c r="Z112" s="112">
        <v>1505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42.61</v>
      </c>
      <c r="W118" s="131">
        <v>42.62</v>
      </c>
      <c r="X118" s="131">
        <v>44.12</v>
      </c>
      <c r="Y118" s="131">
        <v>44.4</v>
      </c>
      <c r="Z118" s="131">
        <v>44.28</v>
      </c>
      <c r="AB118" s="109" t="str">
        <f>TEXT(Z118,"##.0")</f>
        <v>44.3</v>
      </c>
    </row>
    <row r="120" spans="19:32" x14ac:dyDescent="0.25">
      <c r="S120" s="101" t="s">
        <v>98</v>
      </c>
      <c r="T120" s="112"/>
      <c r="U120" s="112"/>
      <c r="V120" s="112">
        <v>654</v>
      </c>
      <c r="W120" s="112">
        <v>541</v>
      </c>
      <c r="X120" s="112">
        <v>605</v>
      </c>
      <c r="Y120" s="112">
        <v>624</v>
      </c>
      <c r="Z120" s="112">
        <v>615</v>
      </c>
      <c r="AB120" s="109" t="str">
        <f>TEXT(Z120,"###,###")</f>
        <v>615</v>
      </c>
    </row>
    <row r="121" spans="19:32" x14ac:dyDescent="0.25">
      <c r="S121" s="101" t="s">
        <v>99</v>
      </c>
      <c r="T121" s="112"/>
      <c r="U121" s="112"/>
      <c r="V121" s="112">
        <v>244</v>
      </c>
      <c r="W121" s="112">
        <v>135</v>
      </c>
      <c r="X121" s="112">
        <v>227</v>
      </c>
      <c r="Y121" s="112">
        <v>220</v>
      </c>
      <c r="Z121" s="112">
        <v>226</v>
      </c>
      <c r="AB121" s="109" t="str">
        <f>TEXT(Z121,"###,###")</f>
        <v>226</v>
      </c>
    </row>
    <row r="122" spans="19:32" x14ac:dyDescent="0.25">
      <c r="S122" s="101" t="s">
        <v>100</v>
      </c>
      <c r="T122" s="112"/>
      <c r="U122" s="112"/>
      <c r="V122" s="112">
        <v>142</v>
      </c>
      <c r="W122" s="112">
        <v>117</v>
      </c>
      <c r="X122" s="112">
        <v>149</v>
      </c>
      <c r="Y122" s="112">
        <v>158</v>
      </c>
      <c r="Z122" s="112">
        <v>167</v>
      </c>
      <c r="AB122" s="109" t="str">
        <f>TEXT(Z122,"###,###")</f>
        <v>167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796</v>
      </c>
      <c r="W124" s="112">
        <v>658</v>
      </c>
      <c r="X124" s="112">
        <v>754</v>
      </c>
      <c r="Y124" s="112">
        <v>782</v>
      </c>
      <c r="Z124" s="112">
        <v>782</v>
      </c>
      <c r="AB124" s="109" t="str">
        <f>TEXT(Z124,"###,###")</f>
        <v>782</v>
      </c>
      <c r="AD124" s="127">
        <f>Z124/$Z$7*100</f>
        <v>77.81094527363183</v>
      </c>
    </row>
    <row r="125" spans="19:32" x14ac:dyDescent="0.25">
      <c r="S125" s="101" t="s">
        <v>102</v>
      </c>
      <c r="T125" s="112"/>
      <c r="U125" s="112"/>
      <c r="V125" s="112">
        <v>386</v>
      </c>
      <c r="W125" s="112">
        <v>252</v>
      </c>
      <c r="X125" s="112">
        <v>376</v>
      </c>
      <c r="Y125" s="112">
        <v>378</v>
      </c>
      <c r="Z125" s="112">
        <v>393</v>
      </c>
      <c r="AB125" s="109" t="str">
        <f>TEXT(Z125,"###,###")</f>
        <v>393</v>
      </c>
      <c r="AD125" s="127">
        <f>Z125/$Z$7*100</f>
        <v>39.104477611940297</v>
      </c>
    </row>
    <row r="127" spans="19:32" x14ac:dyDescent="0.25">
      <c r="S127" s="101" t="s">
        <v>103</v>
      </c>
      <c r="T127" s="112"/>
      <c r="U127" s="112"/>
      <c r="V127" s="112">
        <v>561</v>
      </c>
      <c r="W127" s="112">
        <v>427</v>
      </c>
      <c r="X127" s="112">
        <v>530</v>
      </c>
      <c r="Y127" s="112">
        <v>545</v>
      </c>
      <c r="Z127" s="112">
        <v>542</v>
      </c>
      <c r="AB127" s="109" t="str">
        <f>TEXT(Z127,"###,###")</f>
        <v>542</v>
      </c>
      <c r="AD127" s="127">
        <f>Z127/$Z$7*100</f>
        <v>53.930348258706474</v>
      </c>
    </row>
    <row r="128" spans="19:32" x14ac:dyDescent="0.25">
      <c r="S128" s="101" t="s">
        <v>104</v>
      </c>
      <c r="T128" s="112"/>
      <c r="U128" s="112"/>
      <c r="V128" s="112">
        <v>486</v>
      </c>
      <c r="W128" s="112">
        <v>367</v>
      </c>
      <c r="X128" s="112">
        <v>450</v>
      </c>
      <c r="Y128" s="112">
        <v>456</v>
      </c>
      <c r="Z128" s="112">
        <v>467</v>
      </c>
      <c r="AB128" s="109" t="str">
        <f>TEXT(Z128,"###,###")</f>
        <v>467</v>
      </c>
      <c r="AD128" s="127">
        <f>Z128/$Z$7*100</f>
        <v>46.46766169154229</v>
      </c>
    </row>
    <row r="130" spans="19:20" x14ac:dyDescent="0.25">
      <c r="S130" s="101" t="s">
        <v>278</v>
      </c>
      <c r="T130" s="127">
        <v>61.194029850746269</v>
      </c>
    </row>
    <row r="131" spans="19:20" x14ac:dyDescent="0.25">
      <c r="S131" s="101" t="s">
        <v>279</v>
      </c>
      <c r="T131" s="127">
        <v>22.487562189054728</v>
      </c>
    </row>
    <row r="132" spans="19:20" x14ac:dyDescent="0.25">
      <c r="S132" s="101" t="s">
        <v>280</v>
      </c>
      <c r="T132" s="127">
        <v>16.616915422885572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456EF53-C530-4459-9B3D-230426FE10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3879594-4637-4730-8155-D2A6AFE444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8F7E1E8-40AA-4A56-925F-02D0DF6E35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8BEBEDA-0D8E-4575-BC96-35B2AAFAED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BEDB5-5ADD-4A49-8724-054D93A6460D}">
  <sheetPr codeName="Sheet9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133</v>
      </c>
      <c r="T1" s="99"/>
      <c r="U1" s="99"/>
      <c r="V1" s="99"/>
      <c r="W1" s="99"/>
      <c r="X1" s="99"/>
      <c r="Y1" s="100" t="s">
        <v>226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133</v>
      </c>
      <c r="Y3" s="105" t="s">
        <v>226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9.27 Fraser Coast,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58989</v>
      </c>
      <c r="W4" s="108">
        <v>59753</v>
      </c>
      <c r="X4" s="108">
        <v>60362</v>
      </c>
      <c r="Y4" s="108">
        <v>66312</v>
      </c>
      <c r="Z4" s="108">
        <v>73424</v>
      </c>
      <c r="AB4" s="109" t="str">
        <f>TEXT(Z4,"###,###")</f>
        <v>73,424</v>
      </c>
      <c r="AD4" s="110">
        <f>Z4/Y4-1</f>
        <v>0.10725057304861862</v>
      </c>
      <c r="AF4" s="110">
        <f>Z4/V4-1</f>
        <v>0.24470664022105826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30302</v>
      </c>
      <c r="W5" s="108">
        <v>30182</v>
      </c>
      <c r="X5" s="108">
        <v>30391</v>
      </c>
      <c r="Y5" s="108">
        <v>32995</v>
      </c>
      <c r="Z5" s="108">
        <v>36267</v>
      </c>
      <c r="AB5" s="109" t="str">
        <f>TEXT(Z5,"###,###")</f>
        <v>36,267</v>
      </c>
      <c r="AD5" s="110">
        <f t="shared" ref="AD5:AD9" si="0">Z5/Y5-1</f>
        <v>9.9166540384906909E-2</v>
      </c>
      <c r="AF5" s="110">
        <f t="shared" ref="AF5:AF9" si="1">Z5/V5-1</f>
        <v>0.19685169295756055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28680</v>
      </c>
      <c r="W6" s="108">
        <v>29574</v>
      </c>
      <c r="X6" s="108">
        <v>29971</v>
      </c>
      <c r="Y6" s="108">
        <v>33245</v>
      </c>
      <c r="Z6" s="108">
        <v>37098</v>
      </c>
      <c r="AB6" s="109" t="str">
        <f>TEXT(Z6,"###,###")</f>
        <v>37,098</v>
      </c>
      <c r="AD6" s="110">
        <f t="shared" si="0"/>
        <v>0.11589712738757707</v>
      </c>
      <c r="AF6" s="110">
        <f t="shared" si="1"/>
        <v>0.29351464435146446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43671</v>
      </c>
      <c r="W7" s="108">
        <v>44324</v>
      </c>
      <c r="X7" s="108">
        <v>45587</v>
      </c>
      <c r="Y7" s="108">
        <v>47623</v>
      </c>
      <c r="Z7" s="108">
        <v>50742</v>
      </c>
      <c r="AB7" s="109" t="str">
        <f>TEXT(Z7,"###,###")</f>
        <v>50,742</v>
      </c>
      <c r="AD7" s="110">
        <f t="shared" si="0"/>
        <v>6.5493564034185159E-2</v>
      </c>
      <c r="AF7" s="110">
        <f t="shared" si="1"/>
        <v>0.16191522978635708</v>
      </c>
    </row>
    <row r="8" spans="1:32" ht="17.25" customHeight="1" x14ac:dyDescent="0.25">
      <c r="A8" s="64" t="s">
        <v>12</v>
      </c>
      <c r="B8" s="65"/>
      <c r="C8" s="29"/>
      <c r="D8" s="66" t="str">
        <f>AB4</f>
        <v>73,424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50,742</v>
      </c>
      <c r="P8" s="67"/>
      <c r="S8" s="107" t="s">
        <v>83</v>
      </c>
      <c r="T8" s="108"/>
      <c r="U8" s="108"/>
      <c r="V8" s="108">
        <v>40601.379999999997</v>
      </c>
      <c r="W8" s="108">
        <v>42244.73</v>
      </c>
      <c r="X8" s="108">
        <v>42646.13</v>
      </c>
      <c r="Y8" s="108">
        <v>43360</v>
      </c>
      <c r="Z8" s="108">
        <v>43700</v>
      </c>
      <c r="AB8" s="109" t="str">
        <f>TEXT(Z8,"$###,###")</f>
        <v>$43,700</v>
      </c>
      <c r="AD8" s="110">
        <f t="shared" si="0"/>
        <v>7.8413284132841099E-3</v>
      </c>
      <c r="AF8" s="110">
        <f t="shared" si="1"/>
        <v>7.6318095591824786E-2</v>
      </c>
    </row>
    <row r="9" spans="1:32" x14ac:dyDescent="0.25">
      <c r="A9" s="30" t="s">
        <v>14</v>
      </c>
      <c r="B9" s="71"/>
      <c r="C9" s="72"/>
      <c r="D9" s="73">
        <f>AD104</f>
        <v>73.075561124427978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50.035473572188714</v>
      </c>
      <c r="P9" s="74" t="s">
        <v>84</v>
      </c>
      <c r="S9" s="107" t="s">
        <v>7</v>
      </c>
      <c r="T9" s="108"/>
      <c r="U9" s="108"/>
      <c r="V9" s="108">
        <v>2088066591</v>
      </c>
      <c r="W9" s="108">
        <v>2189964264</v>
      </c>
      <c r="X9" s="108">
        <v>2316151574</v>
      </c>
      <c r="Y9" s="108">
        <v>2520308358</v>
      </c>
      <c r="Z9" s="108">
        <v>2756489108</v>
      </c>
      <c r="AB9" s="109" t="str">
        <f>TEXT(Z9/1000000,"$#,###.0")&amp;" mil"</f>
        <v>$2,756.5 mil</v>
      </c>
      <c r="AD9" s="110">
        <f t="shared" si="0"/>
        <v>9.3711052955211427E-2</v>
      </c>
      <c r="AF9" s="110">
        <f t="shared" si="1"/>
        <v>0.32011551733121912</v>
      </c>
    </row>
    <row r="10" spans="1:32" x14ac:dyDescent="0.25">
      <c r="A10" s="30" t="s">
        <v>17</v>
      </c>
      <c r="B10" s="71"/>
      <c r="C10" s="72"/>
      <c r="D10" s="73">
        <f>AD105</f>
        <v>19.985290913052953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49.846281187182214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84.632060226242558</v>
      </c>
      <c r="P11" s="74" t="s">
        <v>84</v>
      </c>
      <c r="S11" s="107" t="s">
        <v>29</v>
      </c>
      <c r="T11" s="112"/>
      <c r="U11" s="112"/>
      <c r="V11" s="112">
        <v>52505</v>
      </c>
      <c r="W11" s="112">
        <v>53215</v>
      </c>
      <c r="X11" s="112">
        <v>53505</v>
      </c>
      <c r="Y11" s="112">
        <v>58932</v>
      </c>
      <c r="Z11" s="112">
        <v>65629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8.4407394269047344</v>
      </c>
      <c r="P12" s="74" t="s">
        <v>84</v>
      </c>
      <c r="S12" s="107" t="s">
        <v>30</v>
      </c>
      <c r="T12" s="112"/>
      <c r="U12" s="112"/>
      <c r="V12" s="112">
        <v>6488</v>
      </c>
      <c r="W12" s="112">
        <v>6542</v>
      </c>
      <c r="X12" s="112">
        <v>6861</v>
      </c>
      <c r="Y12" s="112">
        <v>7380</v>
      </c>
      <c r="Z12" s="112">
        <v>7795</v>
      </c>
    </row>
    <row r="13" spans="1:32" ht="15" customHeight="1" x14ac:dyDescent="0.25">
      <c r="A13" s="30" t="s">
        <v>19</v>
      </c>
      <c r="B13" s="72"/>
      <c r="C13" s="72"/>
      <c r="D13" s="73">
        <f>AD108</f>
        <v>14.699553279581609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6.9311418548736752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16.668936587491828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43.2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20.392514709086949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16.238053010148786</v>
      </c>
      <c r="P15" s="74" t="s">
        <v>84</v>
      </c>
      <c r="S15" s="115" t="s">
        <v>60</v>
      </c>
      <c r="T15" s="115"/>
      <c r="U15" s="116"/>
      <c r="V15" s="116">
        <v>1507</v>
      </c>
      <c r="W15" s="116">
        <v>1694</v>
      </c>
      <c r="X15" s="116">
        <v>1686</v>
      </c>
      <c r="Y15" s="112">
        <v>1862</v>
      </c>
      <c r="Z15" s="112">
        <v>1865</v>
      </c>
      <c r="AB15" s="117">
        <f t="shared" ref="AB15:AB34" si="2">IF(Z15="np",0,Z15/$Z$34)</f>
        <v>2.540041403355851E-2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41.301209413815648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83.761946989851225</v>
      </c>
      <c r="P16" s="37" t="s">
        <v>84</v>
      </c>
      <c r="S16" s="115" t="s">
        <v>61</v>
      </c>
      <c r="T16" s="115"/>
      <c r="U16" s="116"/>
      <c r="V16" s="116">
        <v>863</v>
      </c>
      <c r="W16" s="116">
        <v>1041</v>
      </c>
      <c r="X16" s="116">
        <v>1078</v>
      </c>
      <c r="Y16" s="112">
        <v>986</v>
      </c>
      <c r="Z16" s="112">
        <v>1152</v>
      </c>
      <c r="AB16" s="117">
        <f t="shared" si="2"/>
        <v>1.5689692743517107E-2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3366</v>
      </c>
      <c r="W17" s="116">
        <v>3194</v>
      </c>
      <c r="X17" s="116">
        <v>3116</v>
      </c>
      <c r="Y17" s="112">
        <v>3514</v>
      </c>
      <c r="Z17" s="112">
        <v>3833</v>
      </c>
      <c r="AB17" s="117">
        <f t="shared" si="2"/>
        <v>5.2203639137066903E-2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794</v>
      </c>
      <c r="W18" s="116">
        <v>797</v>
      </c>
      <c r="X18" s="116">
        <v>817</v>
      </c>
      <c r="Y18" s="112">
        <v>761</v>
      </c>
      <c r="Z18" s="112">
        <v>818</v>
      </c>
      <c r="AB18" s="117">
        <f t="shared" si="2"/>
        <v>1.1140771409893222E-2</v>
      </c>
    </row>
    <row r="19" spans="1:28" x14ac:dyDescent="0.25">
      <c r="A19" s="63" t="str">
        <f>$S$1&amp;" ("&amp;$V$2&amp;" to "&amp;$Z$2&amp;")"</f>
        <v>Fraser Coast (2017-18 to 2021-22)</v>
      </c>
      <c r="B19" s="63"/>
      <c r="C19" s="63"/>
      <c r="D19" s="63"/>
      <c r="E19" s="63"/>
      <c r="F19" s="63"/>
      <c r="G19" s="63" t="str">
        <f>$S$1&amp;" ("&amp;$V$2&amp;" to "&amp;$Z$2&amp;")"</f>
        <v>Fraser Coast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5229</v>
      </c>
      <c r="W19" s="116">
        <v>5118</v>
      </c>
      <c r="X19" s="116">
        <v>5133</v>
      </c>
      <c r="Y19" s="112">
        <v>5808</v>
      </c>
      <c r="Z19" s="112">
        <v>6335</v>
      </c>
      <c r="AB19" s="117">
        <f t="shared" si="2"/>
        <v>8.6279690564393108E-2</v>
      </c>
    </row>
    <row r="20" spans="1:28" x14ac:dyDescent="0.25">
      <c r="S20" s="115" t="s">
        <v>65</v>
      </c>
      <c r="T20" s="115"/>
      <c r="U20" s="116"/>
      <c r="V20" s="116">
        <v>1002</v>
      </c>
      <c r="W20" s="116">
        <v>1086</v>
      </c>
      <c r="X20" s="116">
        <v>1138</v>
      </c>
      <c r="Y20" s="112">
        <v>1235</v>
      </c>
      <c r="Z20" s="112">
        <v>1338</v>
      </c>
      <c r="AB20" s="117">
        <f t="shared" si="2"/>
        <v>1.8222924384397474E-2</v>
      </c>
    </row>
    <row r="21" spans="1:28" x14ac:dyDescent="0.25">
      <c r="S21" s="115" t="s">
        <v>66</v>
      </c>
      <c r="T21" s="115"/>
      <c r="U21" s="116"/>
      <c r="V21" s="116">
        <v>6077</v>
      </c>
      <c r="W21" s="116">
        <v>5975</v>
      </c>
      <c r="X21" s="116">
        <v>6190</v>
      </c>
      <c r="Y21" s="112">
        <v>6909</v>
      </c>
      <c r="Z21" s="112">
        <v>8012</v>
      </c>
      <c r="AB21" s="117">
        <f t="shared" si="2"/>
        <v>0.10911963390716932</v>
      </c>
    </row>
    <row r="22" spans="1:28" x14ac:dyDescent="0.25">
      <c r="S22" s="115" t="s">
        <v>67</v>
      </c>
      <c r="T22" s="115"/>
      <c r="U22" s="116"/>
      <c r="V22" s="116">
        <v>5139</v>
      </c>
      <c r="W22" s="116">
        <v>5073</v>
      </c>
      <c r="X22" s="116">
        <v>5188</v>
      </c>
      <c r="Y22" s="112">
        <v>5906</v>
      </c>
      <c r="Z22" s="112">
        <v>6705</v>
      </c>
      <c r="AB22" s="117">
        <f t="shared" si="2"/>
        <v>9.1318914796251913E-2</v>
      </c>
    </row>
    <row r="23" spans="1:28" x14ac:dyDescent="0.25">
      <c r="S23" s="115" t="s">
        <v>68</v>
      </c>
      <c r="T23" s="115"/>
      <c r="U23" s="116"/>
      <c r="V23" s="116">
        <v>2047</v>
      </c>
      <c r="W23" s="116">
        <v>2165</v>
      </c>
      <c r="X23" s="116">
        <v>2347</v>
      </c>
      <c r="Y23" s="112">
        <v>2608</v>
      </c>
      <c r="Z23" s="112">
        <v>2786</v>
      </c>
      <c r="AB23" s="117">
        <f t="shared" si="2"/>
        <v>3.7943996513401614E-2</v>
      </c>
    </row>
    <row r="24" spans="1:28" x14ac:dyDescent="0.25">
      <c r="S24" s="115" t="s">
        <v>69</v>
      </c>
      <c r="T24" s="115"/>
      <c r="U24" s="116"/>
      <c r="V24" s="116">
        <v>372</v>
      </c>
      <c r="W24" s="116">
        <v>368</v>
      </c>
      <c r="X24" s="116">
        <v>333</v>
      </c>
      <c r="Y24" s="112">
        <v>357</v>
      </c>
      <c r="Z24" s="112">
        <v>445</v>
      </c>
      <c r="AB24" s="117">
        <f t="shared" si="2"/>
        <v>6.0606886031815211E-3</v>
      </c>
    </row>
    <row r="25" spans="1:28" x14ac:dyDescent="0.25">
      <c r="S25" s="115" t="s">
        <v>70</v>
      </c>
      <c r="T25" s="115"/>
      <c r="U25" s="116"/>
      <c r="V25" s="116">
        <v>1923</v>
      </c>
      <c r="W25" s="116">
        <v>1868</v>
      </c>
      <c r="X25" s="116">
        <v>1922</v>
      </c>
      <c r="Y25" s="112">
        <v>2039</v>
      </c>
      <c r="Z25" s="112">
        <v>2303</v>
      </c>
      <c r="AB25" s="117">
        <f t="shared" si="2"/>
        <v>3.1365765962083243E-2</v>
      </c>
    </row>
    <row r="26" spans="1:28" x14ac:dyDescent="0.25">
      <c r="S26" s="115" t="s">
        <v>71</v>
      </c>
      <c r="T26" s="115"/>
      <c r="U26" s="116"/>
      <c r="V26" s="116">
        <v>1231</v>
      </c>
      <c r="W26" s="116">
        <v>1114</v>
      </c>
      <c r="X26" s="116">
        <v>1250</v>
      </c>
      <c r="Y26" s="112">
        <v>1410</v>
      </c>
      <c r="Z26" s="112">
        <v>1575</v>
      </c>
      <c r="AB26" s="117">
        <f t="shared" si="2"/>
        <v>2.1450751797777293E-2</v>
      </c>
    </row>
    <row r="27" spans="1:28" x14ac:dyDescent="0.25">
      <c r="S27" s="115" t="s">
        <v>72</v>
      </c>
      <c r="T27" s="115"/>
      <c r="U27" s="116"/>
      <c r="V27" s="116">
        <v>2320</v>
      </c>
      <c r="W27" s="116">
        <v>2238</v>
      </c>
      <c r="X27" s="116">
        <v>2315</v>
      </c>
      <c r="Y27" s="112">
        <v>2610</v>
      </c>
      <c r="Z27" s="112">
        <v>2991</v>
      </c>
      <c r="AB27" s="117">
        <f t="shared" si="2"/>
        <v>4.0735999128350402E-2</v>
      </c>
    </row>
    <row r="28" spans="1:28" x14ac:dyDescent="0.25">
      <c r="S28" s="115" t="s">
        <v>73</v>
      </c>
      <c r="T28" s="115"/>
      <c r="U28" s="116"/>
      <c r="V28" s="116">
        <v>3508</v>
      </c>
      <c r="W28" s="116">
        <v>3796</v>
      </c>
      <c r="X28" s="116">
        <v>3544</v>
      </c>
      <c r="Y28" s="112">
        <v>4103</v>
      </c>
      <c r="Z28" s="112">
        <v>4544</v>
      </c>
      <c r="AB28" s="117">
        <f t="shared" si="2"/>
        <v>6.188712137720636E-2</v>
      </c>
    </row>
    <row r="29" spans="1:28" x14ac:dyDescent="0.25">
      <c r="S29" s="115" t="s">
        <v>74</v>
      </c>
      <c r="T29" s="115"/>
      <c r="U29" s="116"/>
      <c r="V29" s="116">
        <v>3227</v>
      </c>
      <c r="W29" s="116">
        <v>3735</v>
      </c>
      <c r="X29" s="116">
        <v>3370</v>
      </c>
      <c r="Y29" s="112">
        <v>3542</v>
      </c>
      <c r="Z29" s="112">
        <v>3984</v>
      </c>
      <c r="AB29" s="117">
        <f t="shared" si="2"/>
        <v>5.4260187404663325E-2</v>
      </c>
    </row>
    <row r="30" spans="1:28" x14ac:dyDescent="0.25">
      <c r="S30" s="115" t="s">
        <v>75</v>
      </c>
      <c r="T30" s="115"/>
      <c r="U30" s="116"/>
      <c r="V30" s="116">
        <v>4757</v>
      </c>
      <c r="W30" s="116">
        <v>4536</v>
      </c>
      <c r="X30" s="116">
        <v>4768</v>
      </c>
      <c r="Y30" s="112">
        <v>4864</v>
      </c>
      <c r="Z30" s="112">
        <v>5162</v>
      </c>
      <c r="AB30" s="117">
        <f t="shared" si="2"/>
        <v>7.0303987796905637E-2</v>
      </c>
    </row>
    <row r="31" spans="1:28" x14ac:dyDescent="0.25">
      <c r="S31" s="115" t="s">
        <v>76</v>
      </c>
      <c r="T31" s="115"/>
      <c r="U31" s="116"/>
      <c r="V31" s="116">
        <v>9234</v>
      </c>
      <c r="W31" s="116">
        <v>10006</v>
      </c>
      <c r="X31" s="116">
        <v>10639</v>
      </c>
      <c r="Y31" s="112">
        <v>11867</v>
      </c>
      <c r="Z31" s="112">
        <v>13627</v>
      </c>
      <c r="AB31" s="117">
        <f t="shared" si="2"/>
        <v>0.18559326650686425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394</v>
      </c>
      <c r="W32" s="116">
        <v>449</v>
      </c>
      <c r="X32" s="116">
        <v>438</v>
      </c>
      <c r="Y32" s="112">
        <v>505</v>
      </c>
      <c r="Z32" s="112">
        <v>541</v>
      </c>
      <c r="AB32" s="117">
        <f t="shared" si="2"/>
        <v>7.368162998474613E-3</v>
      </c>
    </row>
    <row r="33" spans="19:32" x14ac:dyDescent="0.25">
      <c r="S33" s="115" t="s">
        <v>78</v>
      </c>
      <c r="T33" s="115"/>
      <c r="U33" s="116"/>
      <c r="V33" s="116">
        <v>2385</v>
      </c>
      <c r="W33" s="116">
        <v>2490</v>
      </c>
      <c r="X33" s="116">
        <v>2534</v>
      </c>
      <c r="Y33" s="112">
        <v>3007</v>
      </c>
      <c r="Z33" s="112">
        <v>3121</v>
      </c>
      <c r="AB33" s="117">
        <f t="shared" si="2"/>
        <v>4.2506537371976467E-2</v>
      </c>
    </row>
    <row r="34" spans="19:32" x14ac:dyDescent="0.25">
      <c r="S34" s="118" t="s">
        <v>53</v>
      </c>
      <c r="T34" s="118"/>
      <c r="U34" s="119"/>
      <c r="V34" s="119">
        <v>58988</v>
      </c>
      <c r="W34" s="119">
        <v>59759</v>
      </c>
      <c r="X34" s="119">
        <v>60362</v>
      </c>
      <c r="Y34" s="120">
        <v>66312</v>
      </c>
      <c r="Z34" s="120">
        <v>73424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38215</v>
      </c>
      <c r="W37" s="112">
        <v>38320</v>
      </c>
      <c r="X37" s="112">
        <v>39365</v>
      </c>
      <c r="Y37" s="112">
        <v>40601</v>
      </c>
      <c r="Z37" s="112">
        <v>42505</v>
      </c>
      <c r="AB37" s="132">
        <f>Z37/Z40*100</f>
        <v>83.761946989851225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5459</v>
      </c>
      <c r="W38" s="112">
        <v>6006</v>
      </c>
      <c r="X38" s="112">
        <v>6226</v>
      </c>
      <c r="Y38" s="112">
        <v>7026</v>
      </c>
      <c r="Z38" s="112">
        <v>8240</v>
      </c>
      <c r="AB38" s="132">
        <f>Z38/Z40*100</f>
        <v>16.238053010148786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43674</v>
      </c>
      <c r="W40" s="112">
        <v>44326</v>
      </c>
      <c r="X40" s="112">
        <v>45591</v>
      </c>
      <c r="Y40" s="112">
        <v>47627</v>
      </c>
      <c r="Z40" s="112">
        <v>50745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66</v>
      </c>
      <c r="W44" s="112">
        <v>57</v>
      </c>
      <c r="X44" s="112">
        <v>67</v>
      </c>
      <c r="Y44" s="112">
        <v>72</v>
      </c>
      <c r="Z44" s="112">
        <v>104</v>
      </c>
    </row>
    <row r="45" spans="19:32" x14ac:dyDescent="0.25">
      <c r="S45" s="115" t="s">
        <v>37</v>
      </c>
      <c r="T45" s="115"/>
      <c r="U45" s="112"/>
      <c r="V45" s="112">
        <v>829</v>
      </c>
      <c r="W45" s="112">
        <v>807</v>
      </c>
      <c r="X45" s="112">
        <v>753</v>
      </c>
      <c r="Y45" s="112">
        <v>990</v>
      </c>
      <c r="Z45" s="112">
        <v>1284</v>
      </c>
    </row>
    <row r="46" spans="19:32" x14ac:dyDescent="0.25">
      <c r="S46" s="115" t="s">
        <v>38</v>
      </c>
      <c r="T46" s="115"/>
      <c r="U46" s="112"/>
      <c r="V46" s="112">
        <v>1846</v>
      </c>
      <c r="W46" s="112">
        <v>1808</v>
      </c>
      <c r="X46" s="112">
        <v>1744</v>
      </c>
      <c r="Y46" s="112">
        <v>2003</v>
      </c>
      <c r="Z46" s="112">
        <v>2394</v>
      </c>
    </row>
    <row r="47" spans="19:32" x14ac:dyDescent="0.25">
      <c r="S47" s="115" t="s">
        <v>39</v>
      </c>
      <c r="T47" s="115"/>
      <c r="U47" s="112"/>
      <c r="V47" s="112">
        <v>2255</v>
      </c>
      <c r="W47" s="112">
        <v>2276</v>
      </c>
      <c r="X47" s="112">
        <v>2226</v>
      </c>
      <c r="Y47" s="112">
        <v>2500</v>
      </c>
      <c r="Z47" s="112">
        <v>2711</v>
      </c>
    </row>
    <row r="48" spans="19:32" x14ac:dyDescent="0.25">
      <c r="S48" s="115" t="s">
        <v>40</v>
      </c>
      <c r="T48" s="115"/>
      <c r="U48" s="112"/>
      <c r="V48" s="112">
        <v>2794</v>
      </c>
      <c r="W48" s="112">
        <v>2822</v>
      </c>
      <c r="X48" s="112">
        <v>2875</v>
      </c>
      <c r="Y48" s="112">
        <v>3166</v>
      </c>
      <c r="Z48" s="112">
        <v>3515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2721</v>
      </c>
      <c r="W49" s="112">
        <v>2751</v>
      </c>
      <c r="X49" s="112">
        <v>2687</v>
      </c>
      <c r="Y49" s="112">
        <v>2962</v>
      </c>
      <c r="Z49" s="112">
        <v>3399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Fraser Coast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2853</v>
      </c>
      <c r="W50" s="112">
        <v>2766</v>
      </c>
      <c r="X50" s="112">
        <v>2749</v>
      </c>
      <c r="Y50" s="112">
        <v>3053</v>
      </c>
      <c r="Z50" s="112">
        <v>3123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2896</v>
      </c>
      <c r="W51" s="112">
        <v>2773</v>
      </c>
      <c r="X51" s="112">
        <v>2808</v>
      </c>
      <c r="Y51" s="112">
        <v>2943</v>
      </c>
      <c r="Z51" s="112">
        <v>3157</v>
      </c>
    </row>
    <row r="52" spans="1:26" ht="15" customHeight="1" x14ac:dyDescent="0.25">
      <c r="S52" s="115" t="s">
        <v>44</v>
      </c>
      <c r="T52" s="115"/>
      <c r="U52" s="112"/>
      <c r="V52" s="112">
        <v>3241</v>
      </c>
      <c r="W52" s="112">
        <v>3235</v>
      </c>
      <c r="X52" s="112">
        <v>3260</v>
      </c>
      <c r="Y52" s="112">
        <v>3361</v>
      </c>
      <c r="Z52" s="112">
        <v>3572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3054</v>
      </c>
      <c r="W53" s="112">
        <v>3047</v>
      </c>
      <c r="X53" s="112">
        <v>3048</v>
      </c>
      <c r="Y53" s="112">
        <v>3301</v>
      </c>
      <c r="Z53" s="112">
        <v>3709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3080</v>
      </c>
      <c r="W54" s="112">
        <v>3180</v>
      </c>
      <c r="X54" s="112">
        <v>3312</v>
      </c>
      <c r="Y54" s="112">
        <v>3303</v>
      </c>
      <c r="Z54" s="112">
        <v>3450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2463</v>
      </c>
      <c r="W55" s="112">
        <v>2518</v>
      </c>
      <c r="X55" s="112">
        <v>2632</v>
      </c>
      <c r="Y55" s="112">
        <v>2944</v>
      </c>
      <c r="Z55" s="112">
        <v>3190</v>
      </c>
    </row>
    <row r="56" spans="1:26" ht="15" customHeight="1" x14ac:dyDescent="0.25">
      <c r="S56" s="115" t="s">
        <v>48</v>
      </c>
      <c r="T56" s="115"/>
      <c r="U56" s="112"/>
      <c r="V56" s="112">
        <v>1292</v>
      </c>
      <c r="W56" s="112">
        <v>1248</v>
      </c>
      <c r="X56" s="112">
        <v>1298</v>
      </c>
      <c r="Y56" s="112">
        <v>1427</v>
      </c>
      <c r="Z56" s="112">
        <v>1603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495</v>
      </c>
      <c r="W57" s="112">
        <v>485</v>
      </c>
      <c r="X57" s="112">
        <v>514</v>
      </c>
      <c r="Y57" s="112">
        <v>564</v>
      </c>
      <c r="Z57" s="112">
        <v>613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219</v>
      </c>
      <c r="W58" s="112">
        <v>211</v>
      </c>
      <c r="X58" s="112">
        <v>213</v>
      </c>
      <c r="Y58" s="112">
        <v>224</v>
      </c>
      <c r="Z58" s="112">
        <v>248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142</v>
      </c>
      <c r="W59" s="112">
        <v>146</v>
      </c>
      <c r="X59" s="112">
        <v>144</v>
      </c>
      <c r="Y59" s="112">
        <v>125</v>
      </c>
      <c r="Z59" s="112">
        <v>113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67</v>
      </c>
      <c r="W60" s="112">
        <v>50</v>
      </c>
      <c r="X60" s="112">
        <v>55</v>
      </c>
      <c r="Y60" s="112">
        <v>57</v>
      </c>
      <c r="Z60" s="112">
        <v>63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30304</v>
      </c>
      <c r="W61" s="112">
        <v>30179</v>
      </c>
      <c r="X61" s="112">
        <v>30391</v>
      </c>
      <c r="Y61" s="112">
        <v>32995</v>
      </c>
      <c r="Z61" s="112">
        <v>36265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74</v>
      </c>
      <c r="W63" s="112">
        <v>86</v>
      </c>
      <c r="X63" s="112">
        <v>56</v>
      </c>
      <c r="Y63" s="112">
        <v>112</v>
      </c>
      <c r="Z63" s="112">
        <v>151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978</v>
      </c>
      <c r="W64" s="112">
        <v>1051</v>
      </c>
      <c r="X64" s="112">
        <v>1019</v>
      </c>
      <c r="Y64" s="112">
        <v>1368</v>
      </c>
      <c r="Z64" s="112">
        <v>1509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Fraser Coast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1769</v>
      </c>
      <c r="W65" s="112">
        <v>1752</v>
      </c>
      <c r="X65" s="112">
        <v>1767</v>
      </c>
      <c r="Y65" s="112">
        <v>2117</v>
      </c>
      <c r="Z65" s="112">
        <v>2577</v>
      </c>
    </row>
    <row r="66" spans="1:26" x14ac:dyDescent="0.25">
      <c r="S66" s="115" t="s">
        <v>39</v>
      </c>
      <c r="T66" s="115"/>
      <c r="U66" s="112"/>
      <c r="V66" s="112">
        <v>2089</v>
      </c>
      <c r="W66" s="112">
        <v>2208</v>
      </c>
      <c r="X66" s="112">
        <v>2141</v>
      </c>
      <c r="Y66" s="112">
        <v>2388</v>
      </c>
      <c r="Z66" s="112">
        <v>2634</v>
      </c>
    </row>
    <row r="67" spans="1:26" x14ac:dyDescent="0.25">
      <c r="S67" s="115" t="s">
        <v>40</v>
      </c>
      <c r="T67" s="115"/>
      <c r="U67" s="112"/>
      <c r="V67" s="112">
        <v>2327</v>
      </c>
      <c r="W67" s="112">
        <v>2363</v>
      </c>
      <c r="X67" s="112">
        <v>2457</v>
      </c>
      <c r="Y67" s="112">
        <v>2752</v>
      </c>
      <c r="Z67" s="112">
        <v>3079</v>
      </c>
    </row>
    <row r="68" spans="1:26" x14ac:dyDescent="0.25">
      <c r="S68" s="115" t="s">
        <v>41</v>
      </c>
      <c r="T68" s="115"/>
      <c r="U68" s="112"/>
      <c r="V68" s="112">
        <v>2320</v>
      </c>
      <c r="W68" s="112">
        <v>2447</v>
      </c>
      <c r="X68" s="112">
        <v>2429</v>
      </c>
      <c r="Y68" s="112">
        <v>2765</v>
      </c>
      <c r="Z68" s="112">
        <v>3096</v>
      </c>
    </row>
    <row r="69" spans="1:26" x14ac:dyDescent="0.25">
      <c r="S69" s="115" t="s">
        <v>42</v>
      </c>
      <c r="T69" s="115"/>
      <c r="U69" s="112"/>
      <c r="V69" s="112">
        <v>2583</v>
      </c>
      <c r="W69" s="112">
        <v>2612</v>
      </c>
      <c r="X69" s="112">
        <v>2760</v>
      </c>
      <c r="Y69" s="112">
        <v>2926</v>
      </c>
      <c r="Z69" s="112">
        <v>3286</v>
      </c>
    </row>
    <row r="70" spans="1:26" x14ac:dyDescent="0.25">
      <c r="S70" s="115" t="s">
        <v>43</v>
      </c>
      <c r="T70" s="115"/>
      <c r="U70" s="112"/>
      <c r="V70" s="112">
        <v>2901</v>
      </c>
      <c r="W70" s="112">
        <v>2932</v>
      </c>
      <c r="X70" s="112">
        <v>2907</v>
      </c>
      <c r="Y70" s="112">
        <v>3259</v>
      </c>
      <c r="Z70" s="112">
        <v>3615</v>
      </c>
    </row>
    <row r="71" spans="1:26" x14ac:dyDescent="0.25">
      <c r="S71" s="115" t="s">
        <v>44</v>
      </c>
      <c r="T71" s="115"/>
      <c r="U71" s="112"/>
      <c r="V71" s="112">
        <v>3449</v>
      </c>
      <c r="W71" s="112">
        <v>3522</v>
      </c>
      <c r="X71" s="112">
        <v>3520</v>
      </c>
      <c r="Y71" s="112">
        <v>3621</v>
      </c>
      <c r="Z71" s="112">
        <v>3825</v>
      </c>
    </row>
    <row r="72" spans="1:26" x14ac:dyDescent="0.25">
      <c r="S72" s="115" t="s">
        <v>45</v>
      </c>
      <c r="T72" s="115"/>
      <c r="U72" s="112"/>
      <c r="V72" s="112">
        <v>3284</v>
      </c>
      <c r="W72" s="112">
        <v>3350</v>
      </c>
      <c r="X72" s="112">
        <v>3326</v>
      </c>
      <c r="Y72" s="112">
        <v>3772</v>
      </c>
      <c r="Z72" s="112">
        <v>4204</v>
      </c>
    </row>
    <row r="73" spans="1:26" x14ac:dyDescent="0.25">
      <c r="S73" s="115" t="s">
        <v>46</v>
      </c>
      <c r="T73" s="115"/>
      <c r="U73" s="112"/>
      <c r="V73" s="112">
        <v>3168</v>
      </c>
      <c r="W73" s="112">
        <v>3333</v>
      </c>
      <c r="X73" s="112">
        <v>3448</v>
      </c>
      <c r="Y73" s="112">
        <v>3697</v>
      </c>
      <c r="Z73" s="112">
        <v>3857</v>
      </c>
    </row>
    <row r="74" spans="1:26" x14ac:dyDescent="0.25">
      <c r="S74" s="115" t="s">
        <v>47</v>
      </c>
      <c r="T74" s="115"/>
      <c r="U74" s="112"/>
      <c r="V74" s="112">
        <v>2148</v>
      </c>
      <c r="W74" s="112">
        <v>2292</v>
      </c>
      <c r="X74" s="112">
        <v>2402</v>
      </c>
      <c r="Y74" s="112">
        <v>2622</v>
      </c>
      <c r="Z74" s="112">
        <v>3171</v>
      </c>
    </row>
    <row r="75" spans="1:26" x14ac:dyDescent="0.25">
      <c r="S75" s="115" t="s">
        <v>48</v>
      </c>
      <c r="T75" s="115"/>
      <c r="U75" s="112"/>
      <c r="V75" s="112">
        <v>905</v>
      </c>
      <c r="W75" s="112">
        <v>940</v>
      </c>
      <c r="X75" s="112">
        <v>1039</v>
      </c>
      <c r="Y75" s="112">
        <v>1163</v>
      </c>
      <c r="Z75" s="112">
        <v>1358</v>
      </c>
    </row>
    <row r="76" spans="1:26" x14ac:dyDescent="0.25">
      <c r="S76" s="115" t="s">
        <v>49</v>
      </c>
      <c r="T76" s="115"/>
      <c r="U76" s="112"/>
      <c r="V76" s="112">
        <v>308</v>
      </c>
      <c r="W76" s="112">
        <v>348</v>
      </c>
      <c r="X76" s="112">
        <v>381</v>
      </c>
      <c r="Y76" s="112">
        <v>375</v>
      </c>
      <c r="Z76" s="112">
        <v>430</v>
      </c>
    </row>
    <row r="77" spans="1:26" x14ac:dyDescent="0.25">
      <c r="S77" s="115" t="s">
        <v>50</v>
      </c>
      <c r="T77" s="115"/>
      <c r="U77" s="112"/>
      <c r="V77" s="112">
        <v>199</v>
      </c>
      <c r="W77" s="112">
        <v>164</v>
      </c>
      <c r="X77" s="112">
        <v>148</v>
      </c>
      <c r="Y77" s="112">
        <v>152</v>
      </c>
      <c r="Z77" s="112">
        <v>161</v>
      </c>
    </row>
    <row r="78" spans="1:26" x14ac:dyDescent="0.25">
      <c r="S78" s="115" t="s">
        <v>51</v>
      </c>
      <c r="T78" s="115"/>
      <c r="U78" s="112"/>
      <c r="V78" s="112">
        <v>103</v>
      </c>
      <c r="W78" s="112">
        <v>97</v>
      </c>
      <c r="X78" s="112">
        <v>97</v>
      </c>
      <c r="Y78" s="112">
        <v>87</v>
      </c>
      <c r="Z78" s="112">
        <v>91</v>
      </c>
    </row>
    <row r="79" spans="1:26" x14ac:dyDescent="0.25">
      <c r="S79" s="115" t="s">
        <v>52</v>
      </c>
      <c r="T79" s="115"/>
      <c r="U79" s="112"/>
      <c r="V79" s="112">
        <v>66</v>
      </c>
      <c r="W79" s="112">
        <v>71</v>
      </c>
      <c r="X79" s="112">
        <v>64</v>
      </c>
      <c r="Y79" s="112">
        <v>69</v>
      </c>
      <c r="Z79" s="112">
        <v>73</v>
      </c>
    </row>
    <row r="80" spans="1:26" x14ac:dyDescent="0.25">
      <c r="S80" s="118" t="s">
        <v>53</v>
      </c>
      <c r="T80" s="118"/>
      <c r="U80" s="112"/>
      <c r="V80" s="112">
        <v>28681</v>
      </c>
      <c r="W80" s="112">
        <v>29578</v>
      </c>
      <c r="X80" s="112">
        <v>29969</v>
      </c>
      <c r="Y80" s="112">
        <v>33245</v>
      </c>
      <c r="Z80" s="112">
        <v>37100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Fraser Coast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1815</v>
      </c>
      <c r="W83" s="112">
        <v>1824</v>
      </c>
      <c r="X83" s="112">
        <v>1936</v>
      </c>
      <c r="Y83" s="112">
        <v>2010</v>
      </c>
      <c r="Z83" s="112">
        <v>2057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1910</v>
      </c>
      <c r="W84" s="112">
        <v>1970</v>
      </c>
      <c r="X84" s="112">
        <v>2011</v>
      </c>
      <c r="Y84" s="112">
        <v>2097</v>
      </c>
      <c r="Z84" s="112">
        <v>2215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4223</v>
      </c>
      <c r="W85" s="112">
        <v>4312</v>
      </c>
      <c r="X85" s="112">
        <v>4398</v>
      </c>
      <c r="Y85" s="112">
        <v>4550</v>
      </c>
      <c r="Z85" s="112">
        <v>4841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73,424</v>
      </c>
      <c r="D86" s="96">
        <f t="shared" ref="D86:D91" si="4">AD4</f>
        <v>0.10725057304861862</v>
      </c>
      <c r="E86" s="97">
        <f t="shared" ref="E86:E91" si="5">AD4</f>
        <v>0.10725057304861862</v>
      </c>
      <c r="F86" s="96">
        <f t="shared" ref="F86:F91" si="6">AF4</f>
        <v>0.24470664022105826</v>
      </c>
      <c r="G86" s="97">
        <f t="shared" ref="G86:G91" si="7">AF4</f>
        <v>0.24470664022105826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1703</v>
      </c>
      <c r="W86" s="112">
        <v>1826</v>
      </c>
      <c r="X86" s="112">
        <v>1917</v>
      </c>
      <c r="Y86" s="112">
        <v>1969</v>
      </c>
      <c r="Z86" s="112">
        <v>2085</v>
      </c>
    </row>
    <row r="87" spans="1:30" ht="15" customHeight="1" x14ac:dyDescent="0.25">
      <c r="A87" s="98" t="s">
        <v>4</v>
      </c>
      <c r="B87" s="49"/>
      <c r="C87" s="57" t="str">
        <f t="shared" si="3"/>
        <v>36,267</v>
      </c>
      <c r="D87" s="96">
        <f t="shared" si="4"/>
        <v>9.9166540384906909E-2</v>
      </c>
      <c r="E87" s="97">
        <f t="shared" si="5"/>
        <v>9.9166540384906909E-2</v>
      </c>
      <c r="F87" s="96">
        <f t="shared" si="6"/>
        <v>0.19685169295756055</v>
      </c>
      <c r="G87" s="97">
        <f t="shared" si="7"/>
        <v>0.19685169295756055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726</v>
      </c>
      <c r="W87" s="112">
        <v>751</v>
      </c>
      <c r="X87" s="112">
        <v>715</v>
      </c>
      <c r="Y87" s="112">
        <v>765</v>
      </c>
      <c r="Z87" s="112">
        <v>843</v>
      </c>
    </row>
    <row r="88" spans="1:30" ht="15" customHeight="1" x14ac:dyDescent="0.25">
      <c r="A88" s="98" t="s">
        <v>5</v>
      </c>
      <c r="B88" s="49"/>
      <c r="C88" s="57" t="str">
        <f t="shared" si="3"/>
        <v>37,098</v>
      </c>
      <c r="D88" s="96">
        <f t="shared" si="4"/>
        <v>0.11589712738757707</v>
      </c>
      <c r="E88" s="97">
        <f t="shared" si="5"/>
        <v>0.11589712738757707</v>
      </c>
      <c r="F88" s="96">
        <f t="shared" si="6"/>
        <v>0.29351464435146446</v>
      </c>
      <c r="G88" s="97">
        <f t="shared" si="7"/>
        <v>0.29351464435146446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1234</v>
      </c>
      <c r="W88" s="112">
        <v>1269</v>
      </c>
      <c r="X88" s="112">
        <v>1324</v>
      </c>
      <c r="Y88" s="112">
        <v>1404</v>
      </c>
      <c r="Z88" s="112">
        <v>1501</v>
      </c>
    </row>
    <row r="89" spans="1:30" ht="15" customHeight="1" x14ac:dyDescent="0.25">
      <c r="A89" s="49" t="s">
        <v>6</v>
      </c>
      <c r="B89" s="49"/>
      <c r="C89" s="57" t="str">
        <f t="shared" si="3"/>
        <v>50,742</v>
      </c>
      <c r="D89" s="96">
        <f t="shared" si="4"/>
        <v>6.5493564034185159E-2</v>
      </c>
      <c r="E89" s="97">
        <f t="shared" si="5"/>
        <v>6.5493564034185159E-2</v>
      </c>
      <c r="F89" s="96">
        <f t="shared" si="6"/>
        <v>0.16191522978635708</v>
      </c>
      <c r="G89" s="97">
        <f t="shared" si="7"/>
        <v>0.16191522978635708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2565</v>
      </c>
      <c r="W89" s="112">
        <v>2573</v>
      </c>
      <c r="X89" s="112">
        <v>2611</v>
      </c>
      <c r="Y89" s="112">
        <v>2647</v>
      </c>
      <c r="Z89" s="112">
        <v>2843</v>
      </c>
    </row>
    <row r="90" spans="1:30" ht="15" customHeight="1" x14ac:dyDescent="0.25">
      <c r="A90" s="49" t="s">
        <v>96</v>
      </c>
      <c r="B90" s="49"/>
      <c r="C90" s="57" t="str">
        <f t="shared" si="3"/>
        <v>$43,700</v>
      </c>
      <c r="D90" s="96">
        <f t="shared" si="4"/>
        <v>7.8413284132841099E-3</v>
      </c>
      <c r="E90" s="97">
        <f t="shared" si="5"/>
        <v>7.8413284132841099E-3</v>
      </c>
      <c r="F90" s="96">
        <f t="shared" si="6"/>
        <v>7.6318095591824786E-2</v>
      </c>
      <c r="G90" s="97">
        <f t="shared" si="7"/>
        <v>7.6318095591824786E-2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3237</v>
      </c>
      <c r="W90" s="112">
        <v>3312</v>
      </c>
      <c r="X90" s="112">
        <v>3323</v>
      </c>
      <c r="Y90" s="112">
        <v>3470</v>
      </c>
      <c r="Z90" s="112">
        <v>3737</v>
      </c>
    </row>
    <row r="91" spans="1:30" ht="15" customHeight="1" x14ac:dyDescent="0.25">
      <c r="A91" s="49" t="s">
        <v>7</v>
      </c>
      <c r="B91" s="49"/>
      <c r="C91" s="57" t="str">
        <f t="shared" si="3"/>
        <v>$2,756.5 mil</v>
      </c>
      <c r="D91" s="96">
        <f t="shared" si="4"/>
        <v>9.3711052955211427E-2</v>
      </c>
      <c r="E91" s="97">
        <f t="shared" si="5"/>
        <v>9.3711052955211427E-2</v>
      </c>
      <c r="F91" s="96">
        <f t="shared" si="6"/>
        <v>0.32011551733121912</v>
      </c>
      <c r="G91" s="97">
        <f t="shared" si="7"/>
        <v>0.32011551733121912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22237</v>
      </c>
      <c r="W91" s="112">
        <v>22357</v>
      </c>
      <c r="X91" s="112">
        <v>22981</v>
      </c>
      <c r="Y91" s="112">
        <v>23825</v>
      </c>
      <c r="Z91" s="112">
        <v>25391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1423</v>
      </c>
      <c r="W93" s="112">
        <v>1417</v>
      </c>
      <c r="X93" s="112">
        <v>1528</v>
      </c>
      <c r="Y93" s="112">
        <v>1608</v>
      </c>
      <c r="Z93" s="112">
        <v>1758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3666</v>
      </c>
      <c r="W94" s="112">
        <v>3846</v>
      </c>
      <c r="X94" s="112">
        <v>3967</v>
      </c>
      <c r="Y94" s="112">
        <v>4050</v>
      </c>
      <c r="Z94" s="112">
        <v>4373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662</v>
      </c>
      <c r="W95" s="112">
        <v>683</v>
      </c>
      <c r="X95" s="112">
        <v>751</v>
      </c>
      <c r="Y95" s="112">
        <v>780</v>
      </c>
      <c r="Z95" s="112">
        <v>859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4061</v>
      </c>
      <c r="W96" s="112">
        <v>4456</v>
      </c>
      <c r="X96" s="112">
        <v>4647</v>
      </c>
      <c r="Y96" s="112">
        <v>5036</v>
      </c>
      <c r="Z96" s="112">
        <v>5321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3603</v>
      </c>
      <c r="W97" s="112">
        <v>3631</v>
      </c>
      <c r="X97" s="112">
        <v>3631</v>
      </c>
      <c r="Y97" s="112">
        <v>3747</v>
      </c>
      <c r="Z97" s="112">
        <v>3966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2468</v>
      </c>
      <c r="W98" s="112">
        <v>2458</v>
      </c>
      <c r="X98" s="112">
        <v>2522</v>
      </c>
      <c r="Y98" s="112">
        <v>2680</v>
      </c>
      <c r="Z98" s="112">
        <v>2811</v>
      </c>
    </row>
    <row r="99" spans="1:32" ht="15" customHeight="1" x14ac:dyDescent="0.25">
      <c r="S99" s="115" t="s">
        <v>197</v>
      </c>
      <c r="T99" s="115"/>
      <c r="U99" s="112"/>
      <c r="V99" s="112">
        <v>141</v>
      </c>
      <c r="W99" s="112">
        <v>158</v>
      </c>
      <c r="X99" s="112">
        <v>184</v>
      </c>
      <c r="Y99" s="112">
        <v>209</v>
      </c>
      <c r="Z99" s="112">
        <v>218</v>
      </c>
    </row>
    <row r="100" spans="1:32" ht="15" customHeight="1" x14ac:dyDescent="0.25">
      <c r="S100" s="115" t="s">
        <v>58</v>
      </c>
      <c r="T100" s="115"/>
      <c r="U100" s="112"/>
      <c r="V100" s="112">
        <v>1556</v>
      </c>
      <c r="W100" s="112">
        <v>1614</v>
      </c>
      <c r="X100" s="112">
        <v>1642</v>
      </c>
      <c r="Y100" s="112">
        <v>1764</v>
      </c>
      <c r="Z100" s="112">
        <v>1875</v>
      </c>
    </row>
    <row r="101" spans="1:32" x14ac:dyDescent="0.25">
      <c r="A101" s="18"/>
      <c r="S101" s="118" t="s">
        <v>53</v>
      </c>
      <c r="T101" s="118"/>
      <c r="U101" s="112"/>
      <c r="V101" s="112">
        <v>21433</v>
      </c>
      <c r="W101" s="112">
        <v>21970</v>
      </c>
      <c r="X101" s="112">
        <v>22605</v>
      </c>
      <c r="Y101" s="112">
        <v>23742</v>
      </c>
      <c r="Z101" s="112">
        <v>25293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40511</v>
      </c>
      <c r="W104" s="112">
        <v>41317</v>
      </c>
      <c r="X104" s="112">
        <v>45811</v>
      </c>
      <c r="Y104" s="112">
        <v>47381</v>
      </c>
      <c r="Z104" s="112">
        <v>53655</v>
      </c>
      <c r="AB104" s="109" t="str">
        <f>TEXT(Z104,"###,###")</f>
        <v>53,655</v>
      </c>
      <c r="AD104" s="130">
        <f>Z104/($Z$4)*100</f>
        <v>73.075561124427978</v>
      </c>
      <c r="AF104" s="109"/>
    </row>
    <row r="105" spans="1:32" x14ac:dyDescent="0.25">
      <c r="S105" s="115" t="s">
        <v>17</v>
      </c>
      <c r="T105" s="115"/>
      <c r="U105" s="112"/>
      <c r="V105" s="112">
        <v>13093</v>
      </c>
      <c r="W105" s="112">
        <v>13813</v>
      </c>
      <c r="X105" s="112">
        <v>13627</v>
      </c>
      <c r="Y105" s="112">
        <v>13952</v>
      </c>
      <c r="Z105" s="112">
        <v>14674</v>
      </c>
      <c r="AB105" s="109" t="str">
        <f>TEXT(Z105,"###,###")</f>
        <v>14,674</v>
      </c>
      <c r="AD105" s="130">
        <f>Z105/($Z$4)*100</f>
        <v>19.985290913052953</v>
      </c>
      <c r="AF105" s="109"/>
    </row>
    <row r="106" spans="1:32" x14ac:dyDescent="0.25">
      <c r="S106" s="118" t="s">
        <v>53</v>
      </c>
      <c r="T106" s="118"/>
      <c r="U106" s="120"/>
      <c r="V106" s="120">
        <v>53604</v>
      </c>
      <c r="W106" s="120">
        <v>55130</v>
      </c>
      <c r="X106" s="120">
        <v>59438</v>
      </c>
      <c r="Y106" s="120">
        <v>61333</v>
      </c>
      <c r="Z106" s="120">
        <v>68329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10039</v>
      </c>
      <c r="W108" s="112">
        <v>8834</v>
      </c>
      <c r="X108" s="112">
        <v>9412</v>
      </c>
      <c r="Y108" s="112">
        <v>10644</v>
      </c>
      <c r="Z108" s="112">
        <v>10793</v>
      </c>
      <c r="AB108" s="109" t="str">
        <f>TEXT(Z108,"###,###")</f>
        <v>10,793</v>
      </c>
      <c r="AD108" s="130">
        <f>Z108/($Z$4)*100</f>
        <v>14.699553279581609</v>
      </c>
      <c r="AF108" s="109"/>
    </row>
    <row r="109" spans="1:32" x14ac:dyDescent="0.25">
      <c r="S109" s="115" t="s">
        <v>20</v>
      </c>
      <c r="T109" s="115"/>
      <c r="U109" s="112"/>
      <c r="V109" s="112">
        <v>9849</v>
      </c>
      <c r="W109" s="112">
        <v>9094</v>
      </c>
      <c r="X109" s="112">
        <v>9304</v>
      </c>
      <c r="Y109" s="112">
        <v>11106</v>
      </c>
      <c r="Z109" s="112">
        <v>12239</v>
      </c>
      <c r="AB109" s="109" t="str">
        <f>TEXT(Z109,"###,###")</f>
        <v>12,239</v>
      </c>
      <c r="AD109" s="130">
        <f>Z109/($Z$4)*100</f>
        <v>16.668936587491828</v>
      </c>
      <c r="AF109" s="109"/>
    </row>
    <row r="110" spans="1:32" x14ac:dyDescent="0.25">
      <c r="S110" s="115" t="s">
        <v>21</v>
      </c>
      <c r="T110" s="115"/>
      <c r="U110" s="112"/>
      <c r="V110" s="112">
        <v>10207</v>
      </c>
      <c r="W110" s="112">
        <v>12256</v>
      </c>
      <c r="X110" s="112">
        <v>12148</v>
      </c>
      <c r="Y110" s="112">
        <v>13142</v>
      </c>
      <c r="Z110" s="112">
        <v>14973</v>
      </c>
      <c r="AB110" s="109" t="str">
        <f>TEXT(Z110,"###,###")</f>
        <v>14,973</v>
      </c>
      <c r="AD110" s="130">
        <f>Z110/($Z$4)*100</f>
        <v>20.392514709086949</v>
      </c>
      <c r="AF110" s="109"/>
    </row>
    <row r="111" spans="1:32" x14ac:dyDescent="0.25">
      <c r="S111" s="115" t="s">
        <v>22</v>
      </c>
      <c r="T111" s="115"/>
      <c r="U111" s="112"/>
      <c r="V111" s="112">
        <v>23495</v>
      </c>
      <c r="W111" s="112">
        <v>24507</v>
      </c>
      <c r="X111" s="112">
        <v>24635</v>
      </c>
      <c r="Y111" s="112">
        <v>26441</v>
      </c>
      <c r="Z111" s="112">
        <v>30325</v>
      </c>
      <c r="AB111" s="109" t="str">
        <f>TEXT(Z111,"###,###")</f>
        <v>30,325</v>
      </c>
      <c r="AD111" s="130">
        <f>Z111/($Z$4)*100</f>
        <v>41.301209413815648</v>
      </c>
      <c r="AF111" s="109"/>
    </row>
    <row r="112" spans="1:32" x14ac:dyDescent="0.25">
      <c r="S112" s="118" t="s">
        <v>53</v>
      </c>
      <c r="T112" s="118"/>
      <c r="U112" s="112"/>
      <c r="V112" s="112">
        <v>58986</v>
      </c>
      <c r="W112" s="112">
        <v>59758</v>
      </c>
      <c r="X112" s="112">
        <v>60361</v>
      </c>
      <c r="Y112" s="112">
        <v>66312</v>
      </c>
      <c r="Z112" s="112">
        <v>73425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43.3</v>
      </c>
      <c r="W118" s="131">
        <v>43.29</v>
      </c>
      <c r="X118" s="131">
        <v>43.52</v>
      </c>
      <c r="Y118" s="131">
        <v>43.29</v>
      </c>
      <c r="Z118" s="131">
        <v>43.23</v>
      </c>
      <c r="AB118" s="109" t="str">
        <f>TEXT(Z118,"##.0")</f>
        <v>43.2</v>
      </c>
    </row>
    <row r="120" spans="19:32" x14ac:dyDescent="0.25">
      <c r="S120" s="101" t="s">
        <v>98</v>
      </c>
      <c r="T120" s="112"/>
      <c r="U120" s="112"/>
      <c r="V120" s="112">
        <v>37182</v>
      </c>
      <c r="W120" s="112">
        <v>37786</v>
      </c>
      <c r="X120" s="112">
        <v>38728</v>
      </c>
      <c r="Y120" s="112">
        <v>40243</v>
      </c>
      <c r="Z120" s="112">
        <v>42944</v>
      </c>
      <c r="AB120" s="109" t="str">
        <f>TEXT(Z120,"###,###")</f>
        <v>42,944</v>
      </c>
    </row>
    <row r="121" spans="19:32" x14ac:dyDescent="0.25">
      <c r="S121" s="101" t="s">
        <v>99</v>
      </c>
      <c r="T121" s="112"/>
      <c r="U121" s="112"/>
      <c r="V121" s="112">
        <v>3786</v>
      </c>
      <c r="W121" s="112">
        <v>3817</v>
      </c>
      <c r="X121" s="112">
        <v>4001</v>
      </c>
      <c r="Y121" s="112">
        <v>4166</v>
      </c>
      <c r="Z121" s="112">
        <v>4283</v>
      </c>
      <c r="AB121" s="109" t="str">
        <f>TEXT(Z121,"###,###")</f>
        <v>4,283</v>
      </c>
    </row>
    <row r="122" spans="19:32" x14ac:dyDescent="0.25">
      <c r="S122" s="101" t="s">
        <v>100</v>
      </c>
      <c r="T122" s="112"/>
      <c r="U122" s="112"/>
      <c r="V122" s="112">
        <v>2695</v>
      </c>
      <c r="W122" s="112">
        <v>2720</v>
      </c>
      <c r="X122" s="112">
        <v>2856</v>
      </c>
      <c r="Y122" s="112">
        <v>3213</v>
      </c>
      <c r="Z122" s="112">
        <v>3517</v>
      </c>
      <c r="AB122" s="109" t="str">
        <f>TEXT(Z122,"###,###")</f>
        <v>3,517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39877</v>
      </c>
      <c r="W124" s="112">
        <v>40506</v>
      </c>
      <c r="X124" s="112">
        <v>41584</v>
      </c>
      <c r="Y124" s="112">
        <v>43456</v>
      </c>
      <c r="Z124" s="112">
        <v>46461</v>
      </c>
      <c r="AB124" s="109" t="str">
        <f>TEXT(Z124,"###,###")</f>
        <v>46,461</v>
      </c>
      <c r="AD124" s="127">
        <f>Z124/$Z$7*100</f>
        <v>91.563202081116231</v>
      </c>
    </row>
    <row r="125" spans="19:32" x14ac:dyDescent="0.25">
      <c r="S125" s="101" t="s">
        <v>102</v>
      </c>
      <c r="T125" s="112"/>
      <c r="U125" s="112"/>
      <c r="V125" s="112">
        <v>6481</v>
      </c>
      <c r="W125" s="112">
        <v>6537</v>
      </c>
      <c r="X125" s="112">
        <v>6857</v>
      </c>
      <c r="Y125" s="112">
        <v>7379</v>
      </c>
      <c r="Z125" s="112">
        <v>7800</v>
      </c>
      <c r="AB125" s="109" t="str">
        <f>TEXT(Z125,"###,###")</f>
        <v>7,800</v>
      </c>
      <c r="AD125" s="127">
        <f>Z125/$Z$7*100</f>
        <v>15.371881281778407</v>
      </c>
    </row>
    <row r="127" spans="19:32" x14ac:dyDescent="0.25">
      <c r="S127" s="101" t="s">
        <v>103</v>
      </c>
      <c r="T127" s="112"/>
      <c r="U127" s="112"/>
      <c r="V127" s="112">
        <v>22236</v>
      </c>
      <c r="W127" s="112">
        <v>22358</v>
      </c>
      <c r="X127" s="112">
        <v>22981</v>
      </c>
      <c r="Y127" s="112">
        <v>23821</v>
      </c>
      <c r="Z127" s="112">
        <v>25389</v>
      </c>
      <c r="AB127" s="109" t="str">
        <f>TEXT(Z127,"###,###")</f>
        <v>25,389</v>
      </c>
      <c r="AD127" s="127">
        <f>Z127/$Z$7*100</f>
        <v>50.035473572188714</v>
      </c>
    </row>
    <row r="128" spans="19:32" x14ac:dyDescent="0.25">
      <c r="S128" s="101" t="s">
        <v>104</v>
      </c>
      <c r="T128" s="112"/>
      <c r="U128" s="112"/>
      <c r="V128" s="112">
        <v>21433</v>
      </c>
      <c r="W128" s="112">
        <v>21965</v>
      </c>
      <c r="X128" s="112">
        <v>22607</v>
      </c>
      <c r="Y128" s="112">
        <v>23739</v>
      </c>
      <c r="Z128" s="112">
        <v>25293</v>
      </c>
      <c r="AB128" s="109" t="str">
        <f>TEXT(Z128,"###,###")</f>
        <v>25,293</v>
      </c>
      <c r="AD128" s="127">
        <f>Z128/$Z$7*100</f>
        <v>49.846281187182214</v>
      </c>
    </row>
    <row r="130" spans="19:20" x14ac:dyDescent="0.25">
      <c r="S130" s="101" t="s">
        <v>278</v>
      </c>
      <c r="T130" s="127">
        <v>84.632060226242558</v>
      </c>
    </row>
    <row r="131" spans="19:20" x14ac:dyDescent="0.25">
      <c r="S131" s="101" t="s">
        <v>279</v>
      </c>
      <c r="T131" s="127">
        <v>8.4407394269047344</v>
      </c>
    </row>
    <row r="132" spans="19:20" x14ac:dyDescent="0.25">
      <c r="S132" s="101" t="s">
        <v>280</v>
      </c>
      <c r="T132" s="127">
        <v>6.9311418548736752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89780B7-F838-4413-9B11-F695EE6DE2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E40862A-135A-4B25-BDBF-E8248C5503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8D483A4-1F7F-45EE-8625-F49F11A3F8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5BCEEBB-6E1B-49D5-BE17-7368F9A81D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31EBD-1F94-4539-B432-1FA631DC233B}">
  <sheetPr codeName="Sheet9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134</v>
      </c>
      <c r="T1" s="99"/>
      <c r="U1" s="99"/>
      <c r="V1" s="99"/>
      <c r="W1" s="99"/>
      <c r="X1" s="99"/>
      <c r="Y1" s="100" t="s">
        <v>227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134</v>
      </c>
      <c r="Y3" s="105" t="s">
        <v>227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9.28 Gladstone,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49323</v>
      </c>
      <c r="W4" s="108">
        <v>48445</v>
      </c>
      <c r="X4" s="108">
        <v>48180</v>
      </c>
      <c r="Y4" s="108">
        <v>50879</v>
      </c>
      <c r="Z4" s="108">
        <v>55108</v>
      </c>
      <c r="AB4" s="109" t="str">
        <f>TEXT(Z4,"###,###")</f>
        <v>55,108</v>
      </c>
      <c r="AD4" s="110">
        <f>Z4/Y4-1</f>
        <v>8.3118771988443196E-2</v>
      </c>
      <c r="AF4" s="110">
        <f>Z4/V4-1</f>
        <v>0.11728808061147933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29232</v>
      </c>
      <c r="W5" s="108">
        <v>27762</v>
      </c>
      <c r="X5" s="108">
        <v>27300</v>
      </c>
      <c r="Y5" s="108">
        <v>27986</v>
      </c>
      <c r="Z5" s="108">
        <v>29705</v>
      </c>
      <c r="AB5" s="109" t="str">
        <f>TEXT(Z5,"###,###")</f>
        <v>29,705</v>
      </c>
      <c r="AD5" s="110">
        <f t="shared" ref="AD5:AD9" si="0">Z5/Y5-1</f>
        <v>6.1423568927320815E-2</v>
      </c>
      <c r="AF5" s="110">
        <f t="shared" ref="AF5:AF9" si="1">Z5/V5-1</f>
        <v>1.6180897646414838E-2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20092</v>
      </c>
      <c r="W6" s="108">
        <v>20688</v>
      </c>
      <c r="X6" s="108">
        <v>20878</v>
      </c>
      <c r="Y6" s="108">
        <v>22830</v>
      </c>
      <c r="Z6" s="108">
        <v>25317</v>
      </c>
      <c r="AB6" s="109" t="str">
        <f>TEXT(Z6,"###,###")</f>
        <v>25,317</v>
      </c>
      <c r="AD6" s="110">
        <f t="shared" si="0"/>
        <v>0.10893561103810767</v>
      </c>
      <c r="AF6" s="110">
        <f t="shared" si="1"/>
        <v>0.26005375273740783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33164</v>
      </c>
      <c r="W7" s="108">
        <v>33240</v>
      </c>
      <c r="X7" s="108">
        <v>34104</v>
      </c>
      <c r="Y7" s="108">
        <v>35169</v>
      </c>
      <c r="Z7" s="108">
        <v>36997</v>
      </c>
      <c r="AB7" s="109" t="str">
        <f>TEXT(Z7,"###,###")</f>
        <v>36,997</v>
      </c>
      <c r="AD7" s="110">
        <f t="shared" si="0"/>
        <v>5.1977593903721919E-2</v>
      </c>
      <c r="AF7" s="110">
        <f t="shared" si="1"/>
        <v>0.11557713182969476</v>
      </c>
    </row>
    <row r="8" spans="1:32" ht="17.25" customHeight="1" x14ac:dyDescent="0.25">
      <c r="A8" s="64" t="s">
        <v>12</v>
      </c>
      <c r="B8" s="65"/>
      <c r="C8" s="29"/>
      <c r="D8" s="66" t="str">
        <f>AB4</f>
        <v>55,108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36,997</v>
      </c>
      <c r="P8" s="67"/>
      <c r="S8" s="107" t="s">
        <v>83</v>
      </c>
      <c r="T8" s="108"/>
      <c r="U8" s="108"/>
      <c r="V8" s="108">
        <v>53546</v>
      </c>
      <c r="W8" s="108">
        <v>52631.74</v>
      </c>
      <c r="X8" s="108">
        <v>54072.76</v>
      </c>
      <c r="Y8" s="108">
        <v>53485.120000000003</v>
      </c>
      <c r="Z8" s="108">
        <v>55207</v>
      </c>
      <c r="AB8" s="109" t="str">
        <f>TEXT(Z8,"$###,###")</f>
        <v>$55,207</v>
      </c>
      <c r="AD8" s="110">
        <f t="shared" si="0"/>
        <v>3.2193626937735198E-2</v>
      </c>
      <c r="AF8" s="110">
        <f t="shared" si="1"/>
        <v>3.1020057520636524E-2</v>
      </c>
    </row>
    <row r="9" spans="1:32" x14ac:dyDescent="0.25">
      <c r="A9" s="30" t="s">
        <v>14</v>
      </c>
      <c r="B9" s="71"/>
      <c r="C9" s="72"/>
      <c r="D9" s="73">
        <f>AD104</f>
        <v>80.472889598606372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54.107089764034924</v>
      </c>
      <c r="P9" s="74" t="s">
        <v>84</v>
      </c>
      <c r="S9" s="107" t="s">
        <v>7</v>
      </c>
      <c r="T9" s="108"/>
      <c r="U9" s="108"/>
      <c r="V9" s="108">
        <v>2316930997</v>
      </c>
      <c r="W9" s="108">
        <v>2313916768</v>
      </c>
      <c r="X9" s="108">
        <v>2417581694</v>
      </c>
      <c r="Y9" s="108">
        <v>2543203853</v>
      </c>
      <c r="Z9" s="108">
        <v>2755460703</v>
      </c>
      <c r="AB9" s="109" t="str">
        <f>TEXT(Z9/1000000,"$#,###.0")&amp;" mil"</f>
        <v>$2,755.5 mil</v>
      </c>
      <c r="AD9" s="110">
        <f t="shared" si="0"/>
        <v>8.3460415392819787E-2</v>
      </c>
      <c r="AF9" s="110">
        <f t="shared" si="1"/>
        <v>0.18927180246965292</v>
      </c>
    </row>
    <row r="10" spans="1:32" x14ac:dyDescent="0.25">
      <c r="A10" s="30" t="s">
        <v>17</v>
      </c>
      <c r="B10" s="71"/>
      <c r="C10" s="72"/>
      <c r="D10" s="73">
        <f>AD105</f>
        <v>14.230238803803442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45.744249533745979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88.293645430710598</v>
      </c>
      <c r="P11" s="74" t="s">
        <v>84</v>
      </c>
      <c r="S11" s="107" t="s">
        <v>29</v>
      </c>
      <c r="T11" s="112"/>
      <c r="U11" s="112"/>
      <c r="V11" s="112">
        <v>45468</v>
      </c>
      <c r="W11" s="112">
        <v>44580</v>
      </c>
      <c r="X11" s="112">
        <v>44167</v>
      </c>
      <c r="Y11" s="112">
        <v>46690</v>
      </c>
      <c r="Z11" s="112">
        <v>50770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5.5166635132578312</v>
      </c>
      <c r="P12" s="74" t="s">
        <v>84</v>
      </c>
      <c r="S12" s="107" t="s">
        <v>30</v>
      </c>
      <c r="T12" s="112"/>
      <c r="U12" s="112"/>
      <c r="V12" s="112">
        <v>3858</v>
      </c>
      <c r="W12" s="112">
        <v>3864</v>
      </c>
      <c r="X12" s="112">
        <v>4008</v>
      </c>
      <c r="Y12" s="112">
        <v>4189</v>
      </c>
      <c r="Z12" s="112">
        <v>4330</v>
      </c>
    </row>
    <row r="13" spans="1:32" ht="15" customHeight="1" x14ac:dyDescent="0.25">
      <c r="A13" s="30" t="s">
        <v>19</v>
      </c>
      <c r="B13" s="72"/>
      <c r="C13" s="72"/>
      <c r="D13" s="73">
        <f>AD108</f>
        <v>10.684474123539232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6.1869881341730411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13.800174203382449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41.2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21.659287217826812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17.627027027027026</v>
      </c>
      <c r="P15" s="74" t="s">
        <v>84</v>
      </c>
      <c r="S15" s="115" t="s">
        <v>60</v>
      </c>
      <c r="T15" s="115"/>
      <c r="U15" s="116"/>
      <c r="V15" s="116">
        <v>958</v>
      </c>
      <c r="W15" s="116">
        <v>1026</v>
      </c>
      <c r="X15" s="116">
        <v>1153</v>
      </c>
      <c r="Y15" s="112">
        <v>1173</v>
      </c>
      <c r="Z15" s="112">
        <v>1158</v>
      </c>
      <c r="AB15" s="117">
        <f t="shared" ref="AB15:AB34" si="2">IF(Z15="np",0,Z15/$Z$34)</f>
        <v>2.1014427002994284E-2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48.573709806198742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82.372972972972974</v>
      </c>
      <c r="P16" s="37" t="s">
        <v>84</v>
      </c>
      <c r="S16" s="115" t="s">
        <v>61</v>
      </c>
      <c r="T16" s="115"/>
      <c r="U16" s="116"/>
      <c r="V16" s="116">
        <v>1944</v>
      </c>
      <c r="W16" s="116">
        <v>1985</v>
      </c>
      <c r="X16" s="116">
        <v>2833</v>
      </c>
      <c r="Y16" s="112">
        <v>2509</v>
      </c>
      <c r="Z16" s="112">
        <v>2710</v>
      </c>
      <c r="AB16" s="117">
        <f t="shared" si="2"/>
        <v>4.9178840395608381E-2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4891</v>
      </c>
      <c r="W17" s="116">
        <v>4458</v>
      </c>
      <c r="X17" s="116">
        <v>3974</v>
      </c>
      <c r="Y17" s="112">
        <v>4105</v>
      </c>
      <c r="Z17" s="112">
        <v>4270</v>
      </c>
      <c r="AB17" s="117">
        <f t="shared" si="2"/>
        <v>7.7488431176844202E-2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928</v>
      </c>
      <c r="W18" s="116">
        <v>990</v>
      </c>
      <c r="X18" s="116">
        <v>910</v>
      </c>
      <c r="Y18" s="112">
        <v>902</v>
      </c>
      <c r="Z18" s="112">
        <v>1004</v>
      </c>
      <c r="AB18" s="117">
        <f t="shared" si="2"/>
        <v>1.8219762272026131E-2</v>
      </c>
    </row>
    <row r="19" spans="1:28" x14ac:dyDescent="0.25">
      <c r="A19" s="63" t="str">
        <f>$S$1&amp;" ("&amp;$V$2&amp;" to "&amp;$Z$2&amp;")"</f>
        <v>Gladstone (2017-18 to 2021-22)</v>
      </c>
      <c r="B19" s="63"/>
      <c r="C19" s="63"/>
      <c r="D19" s="63"/>
      <c r="E19" s="63"/>
      <c r="F19" s="63"/>
      <c r="G19" s="63" t="str">
        <f>$S$1&amp;" ("&amp;$V$2&amp;" to "&amp;$Z$2&amp;")"</f>
        <v>Gladstone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6521</v>
      </c>
      <c r="W19" s="116">
        <v>5699</v>
      </c>
      <c r="X19" s="116">
        <v>5495</v>
      </c>
      <c r="Y19" s="112">
        <v>6042</v>
      </c>
      <c r="Z19" s="112">
        <v>6215</v>
      </c>
      <c r="AB19" s="117">
        <f t="shared" si="2"/>
        <v>0.11278468378550041</v>
      </c>
    </row>
    <row r="20" spans="1:28" x14ac:dyDescent="0.25">
      <c r="S20" s="115" t="s">
        <v>65</v>
      </c>
      <c r="T20" s="115"/>
      <c r="U20" s="116"/>
      <c r="V20" s="116">
        <v>967</v>
      </c>
      <c r="W20" s="116">
        <v>1041</v>
      </c>
      <c r="X20" s="116">
        <v>1040</v>
      </c>
      <c r="Y20" s="112">
        <v>1106</v>
      </c>
      <c r="Z20" s="112">
        <v>1203</v>
      </c>
      <c r="AB20" s="117">
        <f t="shared" si="2"/>
        <v>2.183104981399147E-2</v>
      </c>
    </row>
    <row r="21" spans="1:28" x14ac:dyDescent="0.25">
      <c r="S21" s="115" t="s">
        <v>66</v>
      </c>
      <c r="T21" s="115"/>
      <c r="U21" s="116"/>
      <c r="V21" s="116">
        <v>3710</v>
      </c>
      <c r="W21" s="116">
        <v>3689</v>
      </c>
      <c r="X21" s="116">
        <v>3795</v>
      </c>
      <c r="Y21" s="112">
        <v>4195</v>
      </c>
      <c r="Z21" s="112">
        <v>4722</v>
      </c>
      <c r="AB21" s="117">
        <f t="shared" si="2"/>
        <v>8.5690953633971514E-2</v>
      </c>
    </row>
    <row r="22" spans="1:28" x14ac:dyDescent="0.25">
      <c r="S22" s="115" t="s">
        <v>67</v>
      </c>
      <c r="T22" s="115"/>
      <c r="U22" s="116"/>
      <c r="V22" s="116">
        <v>3475</v>
      </c>
      <c r="W22" s="116">
        <v>3406</v>
      </c>
      <c r="X22" s="116">
        <v>3206</v>
      </c>
      <c r="Y22" s="112">
        <v>4031</v>
      </c>
      <c r="Z22" s="112">
        <v>4342</v>
      </c>
      <c r="AB22" s="117">
        <f t="shared" si="2"/>
        <v>7.8795027674439702E-2</v>
      </c>
    </row>
    <row r="23" spans="1:28" x14ac:dyDescent="0.25">
      <c r="S23" s="115" t="s">
        <v>68</v>
      </c>
      <c r="T23" s="115"/>
      <c r="U23" s="116"/>
      <c r="V23" s="116">
        <v>2937</v>
      </c>
      <c r="W23" s="116">
        <v>2992</v>
      </c>
      <c r="X23" s="116">
        <v>3163</v>
      </c>
      <c r="Y23" s="112">
        <v>3246</v>
      </c>
      <c r="Z23" s="112">
        <v>3683</v>
      </c>
      <c r="AB23" s="117">
        <f t="shared" si="2"/>
        <v>6.6836040286725337E-2</v>
      </c>
    </row>
    <row r="24" spans="1:28" x14ac:dyDescent="0.25">
      <c r="S24" s="115" t="s">
        <v>69</v>
      </c>
      <c r="T24" s="115"/>
      <c r="U24" s="116"/>
      <c r="V24" s="116">
        <v>177</v>
      </c>
      <c r="W24" s="116">
        <v>178</v>
      </c>
      <c r="X24" s="116">
        <v>156</v>
      </c>
      <c r="Y24" s="112">
        <v>122</v>
      </c>
      <c r="Z24" s="112">
        <v>160</v>
      </c>
      <c r="AB24" s="117">
        <f t="shared" si="2"/>
        <v>2.9035477724344435E-3</v>
      </c>
    </row>
    <row r="25" spans="1:28" x14ac:dyDescent="0.25">
      <c r="S25" s="115" t="s">
        <v>70</v>
      </c>
      <c r="T25" s="115"/>
      <c r="U25" s="116"/>
      <c r="V25" s="116">
        <v>1031</v>
      </c>
      <c r="W25" s="116">
        <v>1020</v>
      </c>
      <c r="X25" s="116">
        <v>1020</v>
      </c>
      <c r="Y25" s="112">
        <v>1033</v>
      </c>
      <c r="Z25" s="112">
        <v>1152</v>
      </c>
      <c r="AB25" s="117">
        <f t="shared" si="2"/>
        <v>2.0905543961527991E-2</v>
      </c>
    </row>
    <row r="26" spans="1:28" x14ac:dyDescent="0.25">
      <c r="S26" s="115" t="s">
        <v>71</v>
      </c>
      <c r="T26" s="115"/>
      <c r="U26" s="116"/>
      <c r="V26" s="116">
        <v>1126</v>
      </c>
      <c r="W26" s="116">
        <v>1268</v>
      </c>
      <c r="X26" s="116">
        <v>1238</v>
      </c>
      <c r="Y26" s="112">
        <v>1273</v>
      </c>
      <c r="Z26" s="112">
        <v>1331</v>
      </c>
      <c r="AB26" s="117">
        <f t="shared" si="2"/>
        <v>2.4153888031939026E-2</v>
      </c>
    </row>
    <row r="27" spans="1:28" x14ac:dyDescent="0.25">
      <c r="S27" s="115" t="s">
        <v>72</v>
      </c>
      <c r="T27" s="115"/>
      <c r="U27" s="116"/>
      <c r="V27" s="116">
        <v>3261</v>
      </c>
      <c r="W27" s="116">
        <v>3115</v>
      </c>
      <c r="X27" s="116">
        <v>2812</v>
      </c>
      <c r="Y27" s="112">
        <v>3061</v>
      </c>
      <c r="Z27" s="112">
        <v>3530</v>
      </c>
      <c r="AB27" s="117">
        <f t="shared" si="2"/>
        <v>6.4059522729334906E-2</v>
      </c>
    </row>
    <row r="28" spans="1:28" x14ac:dyDescent="0.25">
      <c r="S28" s="115" t="s">
        <v>73</v>
      </c>
      <c r="T28" s="115"/>
      <c r="U28" s="116"/>
      <c r="V28" s="116">
        <v>4691</v>
      </c>
      <c r="W28" s="116">
        <v>4338</v>
      </c>
      <c r="X28" s="116">
        <v>4200</v>
      </c>
      <c r="Y28" s="112">
        <v>4260</v>
      </c>
      <c r="Z28" s="112">
        <v>4530</v>
      </c>
      <c r="AB28" s="117">
        <f t="shared" si="2"/>
        <v>8.2206696307050173E-2</v>
      </c>
    </row>
    <row r="29" spans="1:28" x14ac:dyDescent="0.25">
      <c r="S29" s="115" t="s">
        <v>74</v>
      </c>
      <c r="T29" s="115"/>
      <c r="U29" s="116"/>
      <c r="V29" s="116">
        <v>1917</v>
      </c>
      <c r="W29" s="116">
        <v>2167</v>
      </c>
      <c r="X29" s="116">
        <v>2076</v>
      </c>
      <c r="Y29" s="112">
        <v>2084</v>
      </c>
      <c r="Z29" s="112">
        <v>2376</v>
      </c>
      <c r="AB29" s="117">
        <f t="shared" si="2"/>
        <v>4.3117684420651482E-2</v>
      </c>
    </row>
    <row r="30" spans="1:28" x14ac:dyDescent="0.25">
      <c r="S30" s="115" t="s">
        <v>75</v>
      </c>
      <c r="T30" s="115"/>
      <c r="U30" s="116"/>
      <c r="V30" s="116">
        <v>2892</v>
      </c>
      <c r="W30" s="116">
        <v>2991</v>
      </c>
      <c r="X30" s="116">
        <v>3089</v>
      </c>
      <c r="Y30" s="112">
        <v>3290</v>
      </c>
      <c r="Z30" s="112">
        <v>3504</v>
      </c>
      <c r="AB30" s="117">
        <f t="shared" si="2"/>
        <v>6.3587696216314313E-2</v>
      </c>
    </row>
    <row r="31" spans="1:28" x14ac:dyDescent="0.25">
      <c r="S31" s="115" t="s">
        <v>76</v>
      </c>
      <c r="T31" s="115"/>
      <c r="U31" s="116"/>
      <c r="V31" s="116">
        <v>3345</v>
      </c>
      <c r="W31" s="116">
        <v>3485</v>
      </c>
      <c r="X31" s="116">
        <v>3587</v>
      </c>
      <c r="Y31" s="112">
        <v>4161</v>
      </c>
      <c r="Z31" s="112">
        <v>4715</v>
      </c>
      <c r="AB31" s="117">
        <f t="shared" si="2"/>
        <v>8.5563923418927504E-2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318</v>
      </c>
      <c r="W32" s="116">
        <v>285</v>
      </c>
      <c r="X32" s="116">
        <v>380</v>
      </c>
      <c r="Y32" s="112">
        <v>434</v>
      </c>
      <c r="Z32" s="112">
        <v>471</v>
      </c>
      <c r="AB32" s="117">
        <f t="shared" si="2"/>
        <v>8.5473187551038925E-3</v>
      </c>
    </row>
    <row r="33" spans="19:32" x14ac:dyDescent="0.25">
      <c r="S33" s="115" t="s">
        <v>78</v>
      </c>
      <c r="T33" s="115"/>
      <c r="U33" s="116"/>
      <c r="V33" s="116">
        <v>2181</v>
      </c>
      <c r="W33" s="116">
        <v>2566</v>
      </c>
      <c r="X33" s="116">
        <v>2420</v>
      </c>
      <c r="Y33" s="112">
        <v>2474</v>
      </c>
      <c r="Z33" s="112">
        <v>2765</v>
      </c>
      <c r="AB33" s="117">
        <f t="shared" si="2"/>
        <v>5.0176934942382727E-2</v>
      </c>
    </row>
    <row r="34" spans="19:32" x14ac:dyDescent="0.25">
      <c r="S34" s="118" t="s">
        <v>53</v>
      </c>
      <c r="T34" s="118"/>
      <c r="U34" s="119"/>
      <c r="V34" s="119">
        <v>49329</v>
      </c>
      <c r="W34" s="119">
        <v>48444</v>
      </c>
      <c r="X34" s="119">
        <v>48178</v>
      </c>
      <c r="Y34" s="120">
        <v>50879</v>
      </c>
      <c r="Z34" s="120">
        <v>55105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27982</v>
      </c>
      <c r="W37" s="112">
        <v>27630</v>
      </c>
      <c r="X37" s="112">
        <v>28462</v>
      </c>
      <c r="Y37" s="112">
        <v>29398</v>
      </c>
      <c r="Z37" s="112">
        <v>30478</v>
      </c>
      <c r="AB37" s="132">
        <f>Z37/Z40*100</f>
        <v>82.372972972972974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5179</v>
      </c>
      <c r="W38" s="112">
        <v>5611</v>
      </c>
      <c r="X38" s="112">
        <v>5645</v>
      </c>
      <c r="Y38" s="112">
        <v>5763</v>
      </c>
      <c r="Z38" s="112">
        <v>6522</v>
      </c>
      <c r="AB38" s="132">
        <f>Z38/Z40*100</f>
        <v>17.627027027027026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33161</v>
      </c>
      <c r="W40" s="112">
        <v>33241</v>
      </c>
      <c r="X40" s="112">
        <v>34107</v>
      </c>
      <c r="Y40" s="112">
        <v>35161</v>
      </c>
      <c r="Z40" s="112">
        <v>37000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32</v>
      </c>
      <c r="W44" s="112">
        <v>39</v>
      </c>
      <c r="X44" s="112">
        <v>35</v>
      </c>
      <c r="Y44" s="112">
        <v>41</v>
      </c>
      <c r="Z44" s="112">
        <v>60</v>
      </c>
    </row>
    <row r="45" spans="19:32" x14ac:dyDescent="0.25">
      <c r="S45" s="115" t="s">
        <v>37</v>
      </c>
      <c r="T45" s="115"/>
      <c r="U45" s="112"/>
      <c r="V45" s="112">
        <v>612</v>
      </c>
      <c r="W45" s="112">
        <v>560</v>
      </c>
      <c r="X45" s="112">
        <v>561</v>
      </c>
      <c r="Y45" s="112">
        <v>739</v>
      </c>
      <c r="Z45" s="112">
        <v>904</v>
      </c>
    </row>
    <row r="46" spans="19:32" x14ac:dyDescent="0.25">
      <c r="S46" s="115" t="s">
        <v>38</v>
      </c>
      <c r="T46" s="115"/>
      <c r="U46" s="112"/>
      <c r="V46" s="112">
        <v>1581</v>
      </c>
      <c r="W46" s="112">
        <v>1505</v>
      </c>
      <c r="X46" s="112">
        <v>1520</v>
      </c>
      <c r="Y46" s="112">
        <v>1625</v>
      </c>
      <c r="Z46" s="112">
        <v>1874</v>
      </c>
    </row>
    <row r="47" spans="19:32" x14ac:dyDescent="0.25">
      <c r="S47" s="115" t="s">
        <v>39</v>
      </c>
      <c r="T47" s="115"/>
      <c r="U47" s="112"/>
      <c r="V47" s="112">
        <v>2356</v>
      </c>
      <c r="W47" s="112">
        <v>1998</v>
      </c>
      <c r="X47" s="112">
        <v>1956</v>
      </c>
      <c r="Y47" s="112">
        <v>2095</v>
      </c>
      <c r="Z47" s="112">
        <v>2353</v>
      </c>
    </row>
    <row r="48" spans="19:32" x14ac:dyDescent="0.25">
      <c r="S48" s="115" t="s">
        <v>40</v>
      </c>
      <c r="T48" s="115"/>
      <c r="U48" s="112"/>
      <c r="V48" s="112">
        <v>3416</v>
      </c>
      <c r="W48" s="112">
        <v>3149</v>
      </c>
      <c r="X48" s="112">
        <v>2880</v>
      </c>
      <c r="Y48" s="112">
        <v>2950</v>
      </c>
      <c r="Z48" s="112">
        <v>2995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3337</v>
      </c>
      <c r="W49" s="112">
        <v>3114</v>
      </c>
      <c r="X49" s="112">
        <v>2952</v>
      </c>
      <c r="Y49" s="112">
        <v>2991</v>
      </c>
      <c r="Z49" s="112">
        <v>3108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Gladstone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3151</v>
      </c>
      <c r="W50" s="112">
        <v>3093</v>
      </c>
      <c r="X50" s="112">
        <v>2995</v>
      </c>
      <c r="Y50" s="112">
        <v>2981</v>
      </c>
      <c r="Z50" s="112">
        <v>3128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2998</v>
      </c>
      <c r="W51" s="112">
        <v>2800</v>
      </c>
      <c r="X51" s="112">
        <v>2748</v>
      </c>
      <c r="Y51" s="112">
        <v>2861</v>
      </c>
      <c r="Z51" s="112">
        <v>2971</v>
      </c>
    </row>
    <row r="52" spans="1:26" ht="15" customHeight="1" x14ac:dyDescent="0.25">
      <c r="S52" s="115" t="s">
        <v>44</v>
      </c>
      <c r="T52" s="115"/>
      <c r="U52" s="112"/>
      <c r="V52" s="112">
        <v>3312</v>
      </c>
      <c r="W52" s="112">
        <v>3266</v>
      </c>
      <c r="X52" s="112">
        <v>3124</v>
      </c>
      <c r="Y52" s="112">
        <v>3005</v>
      </c>
      <c r="Z52" s="112">
        <v>2959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2983</v>
      </c>
      <c r="W53" s="112">
        <v>2838</v>
      </c>
      <c r="X53" s="112">
        <v>2783</v>
      </c>
      <c r="Y53" s="112">
        <v>2925</v>
      </c>
      <c r="Z53" s="112">
        <v>3154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2656</v>
      </c>
      <c r="W54" s="112">
        <v>2533</v>
      </c>
      <c r="X54" s="112">
        <v>2720</v>
      </c>
      <c r="Y54" s="112">
        <v>2576</v>
      </c>
      <c r="Z54" s="112">
        <v>2679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1715</v>
      </c>
      <c r="W55" s="112">
        <v>1731</v>
      </c>
      <c r="X55" s="112">
        <v>1839</v>
      </c>
      <c r="Y55" s="112">
        <v>1922</v>
      </c>
      <c r="Z55" s="112">
        <v>2085</v>
      </c>
    </row>
    <row r="56" spans="1:26" ht="15" customHeight="1" x14ac:dyDescent="0.25">
      <c r="S56" s="115" t="s">
        <v>48</v>
      </c>
      <c r="T56" s="115"/>
      <c r="U56" s="112"/>
      <c r="V56" s="112">
        <v>695</v>
      </c>
      <c r="W56" s="112">
        <v>746</v>
      </c>
      <c r="X56" s="112">
        <v>793</v>
      </c>
      <c r="Y56" s="112">
        <v>837</v>
      </c>
      <c r="Z56" s="112">
        <v>932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218</v>
      </c>
      <c r="W57" s="112">
        <v>218</v>
      </c>
      <c r="X57" s="112">
        <v>229</v>
      </c>
      <c r="Y57" s="112">
        <v>276</v>
      </c>
      <c r="Z57" s="112">
        <v>320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100</v>
      </c>
      <c r="W58" s="112">
        <v>97</v>
      </c>
      <c r="X58" s="112">
        <v>97</v>
      </c>
      <c r="Y58" s="112">
        <v>103</v>
      </c>
      <c r="Z58" s="112">
        <v>114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41</v>
      </c>
      <c r="W59" s="112">
        <v>40</v>
      </c>
      <c r="X59" s="112">
        <v>37</v>
      </c>
      <c r="Y59" s="112">
        <v>45</v>
      </c>
      <c r="Z59" s="112">
        <v>51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21</v>
      </c>
      <c r="W60" s="112">
        <v>20</v>
      </c>
      <c r="X60" s="112">
        <v>17</v>
      </c>
      <c r="Y60" s="112">
        <v>14</v>
      </c>
      <c r="Z60" s="112">
        <v>15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29232</v>
      </c>
      <c r="W61" s="112">
        <v>27760</v>
      </c>
      <c r="X61" s="112">
        <v>27300</v>
      </c>
      <c r="Y61" s="112">
        <v>27986</v>
      </c>
      <c r="Z61" s="112">
        <v>29703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47</v>
      </c>
      <c r="W63" s="112">
        <v>52</v>
      </c>
      <c r="X63" s="112">
        <v>52</v>
      </c>
      <c r="Y63" s="112">
        <v>50</v>
      </c>
      <c r="Z63" s="112">
        <v>81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708</v>
      </c>
      <c r="W64" s="112">
        <v>711</v>
      </c>
      <c r="X64" s="112">
        <v>688</v>
      </c>
      <c r="Y64" s="112">
        <v>887</v>
      </c>
      <c r="Z64" s="112">
        <v>1066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Gladstone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1363</v>
      </c>
      <c r="W65" s="112">
        <v>1361</v>
      </c>
      <c r="X65" s="112">
        <v>1448</v>
      </c>
      <c r="Y65" s="112">
        <v>1763</v>
      </c>
      <c r="Z65" s="112">
        <v>1958</v>
      </c>
    </row>
    <row r="66" spans="1:26" x14ac:dyDescent="0.25">
      <c r="S66" s="115" t="s">
        <v>39</v>
      </c>
      <c r="T66" s="115"/>
      <c r="U66" s="112"/>
      <c r="V66" s="112">
        <v>1715</v>
      </c>
      <c r="W66" s="112">
        <v>1730</v>
      </c>
      <c r="X66" s="112">
        <v>1619</v>
      </c>
      <c r="Y66" s="112">
        <v>1750</v>
      </c>
      <c r="Z66" s="112">
        <v>2028</v>
      </c>
    </row>
    <row r="67" spans="1:26" x14ac:dyDescent="0.25">
      <c r="S67" s="115" t="s">
        <v>40</v>
      </c>
      <c r="T67" s="115"/>
      <c r="U67" s="112"/>
      <c r="V67" s="112">
        <v>2173</v>
      </c>
      <c r="W67" s="112">
        <v>2208</v>
      </c>
      <c r="X67" s="112">
        <v>2212</v>
      </c>
      <c r="Y67" s="112">
        <v>2363</v>
      </c>
      <c r="Z67" s="112">
        <v>2585</v>
      </c>
    </row>
    <row r="68" spans="1:26" x14ac:dyDescent="0.25">
      <c r="S68" s="115" t="s">
        <v>41</v>
      </c>
      <c r="T68" s="115"/>
      <c r="U68" s="112"/>
      <c r="V68" s="112">
        <v>2063</v>
      </c>
      <c r="W68" s="112">
        <v>2113</v>
      </c>
      <c r="X68" s="112">
        <v>2095</v>
      </c>
      <c r="Y68" s="112">
        <v>2336</v>
      </c>
      <c r="Z68" s="112">
        <v>2615</v>
      </c>
    </row>
    <row r="69" spans="1:26" x14ac:dyDescent="0.25">
      <c r="S69" s="115" t="s">
        <v>42</v>
      </c>
      <c r="T69" s="115"/>
      <c r="U69" s="112"/>
      <c r="V69" s="112">
        <v>2026</v>
      </c>
      <c r="W69" s="112">
        <v>2167</v>
      </c>
      <c r="X69" s="112">
        <v>2293</v>
      </c>
      <c r="Y69" s="112">
        <v>2419</v>
      </c>
      <c r="Z69" s="112">
        <v>2708</v>
      </c>
    </row>
    <row r="70" spans="1:26" x14ac:dyDescent="0.25">
      <c r="S70" s="115" t="s">
        <v>43</v>
      </c>
      <c r="T70" s="115"/>
      <c r="U70" s="112"/>
      <c r="V70" s="112">
        <v>2231</v>
      </c>
      <c r="W70" s="112">
        <v>2205</v>
      </c>
      <c r="X70" s="112">
        <v>2132</v>
      </c>
      <c r="Y70" s="112">
        <v>2290</v>
      </c>
      <c r="Z70" s="112">
        <v>2458</v>
      </c>
    </row>
    <row r="71" spans="1:26" x14ac:dyDescent="0.25">
      <c r="S71" s="115" t="s">
        <v>44</v>
      </c>
      <c r="T71" s="115"/>
      <c r="U71" s="112"/>
      <c r="V71" s="112">
        <v>2386</v>
      </c>
      <c r="W71" s="112">
        <v>2499</v>
      </c>
      <c r="X71" s="112">
        <v>2482</v>
      </c>
      <c r="Y71" s="112">
        <v>2555</v>
      </c>
      <c r="Z71" s="112">
        <v>2727</v>
      </c>
    </row>
    <row r="72" spans="1:26" x14ac:dyDescent="0.25">
      <c r="S72" s="115" t="s">
        <v>45</v>
      </c>
      <c r="T72" s="115"/>
      <c r="U72" s="112"/>
      <c r="V72" s="112">
        <v>2146</v>
      </c>
      <c r="W72" s="112">
        <v>2158</v>
      </c>
      <c r="X72" s="112">
        <v>2172</v>
      </c>
      <c r="Y72" s="112">
        <v>2412</v>
      </c>
      <c r="Z72" s="112">
        <v>2648</v>
      </c>
    </row>
    <row r="73" spans="1:26" x14ac:dyDescent="0.25">
      <c r="S73" s="115" t="s">
        <v>46</v>
      </c>
      <c r="T73" s="115"/>
      <c r="U73" s="112"/>
      <c r="V73" s="112">
        <v>1697</v>
      </c>
      <c r="W73" s="112">
        <v>1822</v>
      </c>
      <c r="X73" s="112">
        <v>1883</v>
      </c>
      <c r="Y73" s="112">
        <v>2023</v>
      </c>
      <c r="Z73" s="112">
        <v>2232</v>
      </c>
    </row>
    <row r="74" spans="1:26" x14ac:dyDescent="0.25">
      <c r="S74" s="115" t="s">
        <v>47</v>
      </c>
      <c r="T74" s="115"/>
      <c r="U74" s="112"/>
      <c r="V74" s="112">
        <v>987</v>
      </c>
      <c r="W74" s="112">
        <v>1019</v>
      </c>
      <c r="X74" s="112">
        <v>1111</v>
      </c>
      <c r="Y74" s="112">
        <v>1186</v>
      </c>
      <c r="Z74" s="112">
        <v>1359</v>
      </c>
    </row>
    <row r="75" spans="1:26" x14ac:dyDescent="0.25">
      <c r="S75" s="115" t="s">
        <v>48</v>
      </c>
      <c r="T75" s="115"/>
      <c r="U75" s="112"/>
      <c r="V75" s="112">
        <v>324</v>
      </c>
      <c r="W75" s="112">
        <v>415</v>
      </c>
      <c r="X75" s="112">
        <v>451</v>
      </c>
      <c r="Y75" s="112">
        <v>527</v>
      </c>
      <c r="Z75" s="112">
        <v>537</v>
      </c>
    </row>
    <row r="76" spans="1:26" x14ac:dyDescent="0.25">
      <c r="S76" s="115" t="s">
        <v>49</v>
      </c>
      <c r="T76" s="115"/>
      <c r="U76" s="112"/>
      <c r="V76" s="112">
        <v>130</v>
      </c>
      <c r="W76" s="112">
        <v>137</v>
      </c>
      <c r="X76" s="112">
        <v>161</v>
      </c>
      <c r="Y76" s="112">
        <v>158</v>
      </c>
      <c r="Z76" s="112">
        <v>186</v>
      </c>
    </row>
    <row r="77" spans="1:26" x14ac:dyDescent="0.25">
      <c r="S77" s="115" t="s">
        <v>50</v>
      </c>
      <c r="T77" s="115"/>
      <c r="U77" s="112"/>
      <c r="V77" s="112">
        <v>62</v>
      </c>
      <c r="W77" s="112">
        <v>66</v>
      </c>
      <c r="X77" s="112">
        <v>54</v>
      </c>
      <c r="Y77" s="112">
        <v>68</v>
      </c>
      <c r="Z77" s="112">
        <v>89</v>
      </c>
    </row>
    <row r="78" spans="1:26" x14ac:dyDescent="0.25">
      <c r="S78" s="115" t="s">
        <v>51</v>
      </c>
      <c r="T78" s="115"/>
      <c r="U78" s="112"/>
      <c r="V78" s="112">
        <v>16</v>
      </c>
      <c r="W78" s="112">
        <v>21</v>
      </c>
      <c r="X78" s="112">
        <v>27</v>
      </c>
      <c r="Y78" s="112">
        <v>31</v>
      </c>
      <c r="Z78" s="112">
        <v>29</v>
      </c>
    </row>
    <row r="79" spans="1:26" x14ac:dyDescent="0.25">
      <c r="S79" s="115" t="s">
        <v>52</v>
      </c>
      <c r="T79" s="115"/>
      <c r="U79" s="112"/>
      <c r="V79" s="112">
        <v>25</v>
      </c>
      <c r="W79" s="112">
        <v>17</v>
      </c>
      <c r="X79" s="112">
        <v>10</v>
      </c>
      <c r="Y79" s="112">
        <v>12</v>
      </c>
      <c r="Z79" s="112">
        <v>16</v>
      </c>
    </row>
    <row r="80" spans="1:26" x14ac:dyDescent="0.25">
      <c r="S80" s="118" t="s">
        <v>53</v>
      </c>
      <c r="T80" s="118"/>
      <c r="U80" s="112"/>
      <c r="V80" s="112">
        <v>20094</v>
      </c>
      <c r="W80" s="112">
        <v>20687</v>
      </c>
      <c r="X80" s="112">
        <v>20882</v>
      </c>
      <c r="Y80" s="112">
        <v>22830</v>
      </c>
      <c r="Z80" s="112">
        <v>25320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Gladstone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1273</v>
      </c>
      <c r="W83" s="112">
        <v>1267</v>
      </c>
      <c r="X83" s="112">
        <v>1291</v>
      </c>
      <c r="Y83" s="112">
        <v>1301</v>
      </c>
      <c r="Z83" s="112">
        <v>1351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1564</v>
      </c>
      <c r="W84" s="112">
        <v>1549</v>
      </c>
      <c r="X84" s="112">
        <v>1591</v>
      </c>
      <c r="Y84" s="112">
        <v>1641</v>
      </c>
      <c r="Z84" s="112">
        <v>1677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5629</v>
      </c>
      <c r="W85" s="112">
        <v>5582</v>
      </c>
      <c r="X85" s="112">
        <v>5641</v>
      </c>
      <c r="Y85" s="112">
        <v>5673</v>
      </c>
      <c r="Z85" s="112">
        <v>5877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55,108</v>
      </c>
      <c r="D86" s="96">
        <f t="shared" ref="D86:D91" si="4">AD4</f>
        <v>8.3118771988443196E-2</v>
      </c>
      <c r="E86" s="97">
        <f t="shared" ref="E86:E91" si="5">AD4</f>
        <v>8.3118771988443196E-2</v>
      </c>
      <c r="F86" s="96">
        <f t="shared" ref="F86:F91" si="6">AF4</f>
        <v>0.11728808061147933</v>
      </c>
      <c r="G86" s="97">
        <f t="shared" ref="G86:G91" si="7">AF4</f>
        <v>0.11728808061147933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584</v>
      </c>
      <c r="W86" s="112">
        <v>613</v>
      </c>
      <c r="X86" s="112">
        <v>652</v>
      </c>
      <c r="Y86" s="112">
        <v>700</v>
      </c>
      <c r="Z86" s="112">
        <v>756</v>
      </c>
    </row>
    <row r="87" spans="1:30" ht="15" customHeight="1" x14ac:dyDescent="0.25">
      <c r="A87" s="98" t="s">
        <v>4</v>
      </c>
      <c r="B87" s="49"/>
      <c r="C87" s="57" t="str">
        <f t="shared" si="3"/>
        <v>29,705</v>
      </c>
      <c r="D87" s="96">
        <f t="shared" si="4"/>
        <v>6.1423568927320815E-2</v>
      </c>
      <c r="E87" s="97">
        <f t="shared" si="5"/>
        <v>6.1423568927320815E-2</v>
      </c>
      <c r="F87" s="96">
        <f t="shared" si="6"/>
        <v>1.6180897646414838E-2</v>
      </c>
      <c r="G87" s="97">
        <f t="shared" si="7"/>
        <v>1.6180897646414838E-2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360</v>
      </c>
      <c r="W87" s="112">
        <v>354</v>
      </c>
      <c r="X87" s="112">
        <v>363</v>
      </c>
      <c r="Y87" s="112">
        <v>365</v>
      </c>
      <c r="Z87" s="112">
        <v>388</v>
      </c>
    </row>
    <row r="88" spans="1:30" ht="15" customHeight="1" x14ac:dyDescent="0.25">
      <c r="A88" s="98" t="s">
        <v>5</v>
      </c>
      <c r="B88" s="49"/>
      <c r="C88" s="57" t="str">
        <f t="shared" si="3"/>
        <v>25,317</v>
      </c>
      <c r="D88" s="96">
        <f t="shared" si="4"/>
        <v>0.10893561103810767</v>
      </c>
      <c r="E88" s="97">
        <f t="shared" si="5"/>
        <v>0.10893561103810767</v>
      </c>
      <c r="F88" s="96">
        <f t="shared" si="6"/>
        <v>0.26005375273740783</v>
      </c>
      <c r="G88" s="97">
        <f t="shared" si="7"/>
        <v>0.26005375273740783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557</v>
      </c>
      <c r="W88" s="112">
        <v>558</v>
      </c>
      <c r="X88" s="112">
        <v>585</v>
      </c>
      <c r="Y88" s="112">
        <v>631</v>
      </c>
      <c r="Z88" s="112">
        <v>686</v>
      </c>
    </row>
    <row r="89" spans="1:30" ht="15" customHeight="1" x14ac:dyDescent="0.25">
      <c r="A89" s="49" t="s">
        <v>6</v>
      </c>
      <c r="B89" s="49"/>
      <c r="C89" s="57" t="str">
        <f t="shared" si="3"/>
        <v>36,997</v>
      </c>
      <c r="D89" s="96">
        <f t="shared" si="4"/>
        <v>5.1977593903721919E-2</v>
      </c>
      <c r="E89" s="97">
        <f t="shared" si="5"/>
        <v>5.1977593903721919E-2</v>
      </c>
      <c r="F89" s="96">
        <f t="shared" si="6"/>
        <v>0.11557713182969476</v>
      </c>
      <c r="G89" s="97">
        <f t="shared" si="7"/>
        <v>0.11557713182969476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2443</v>
      </c>
      <c r="W89" s="112">
        <v>2511</v>
      </c>
      <c r="X89" s="112">
        <v>2603</v>
      </c>
      <c r="Y89" s="112">
        <v>2611</v>
      </c>
      <c r="Z89" s="112">
        <v>2712</v>
      </c>
    </row>
    <row r="90" spans="1:30" ht="15" customHeight="1" x14ac:dyDescent="0.25">
      <c r="A90" s="49" t="s">
        <v>96</v>
      </c>
      <c r="B90" s="49"/>
      <c r="C90" s="57" t="str">
        <f t="shared" si="3"/>
        <v>$55,207</v>
      </c>
      <c r="D90" s="96">
        <f t="shared" si="4"/>
        <v>3.2193626937735198E-2</v>
      </c>
      <c r="E90" s="97">
        <f t="shared" si="5"/>
        <v>3.2193626937735198E-2</v>
      </c>
      <c r="F90" s="96">
        <f t="shared" si="6"/>
        <v>3.1020057520636524E-2</v>
      </c>
      <c r="G90" s="97">
        <f t="shared" si="7"/>
        <v>3.1020057520636524E-2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3353</v>
      </c>
      <c r="W90" s="112">
        <v>3254</v>
      </c>
      <c r="X90" s="112">
        <v>3294</v>
      </c>
      <c r="Y90" s="112">
        <v>3355</v>
      </c>
      <c r="Z90" s="112">
        <v>3498</v>
      </c>
    </row>
    <row r="91" spans="1:30" ht="15" customHeight="1" x14ac:dyDescent="0.25">
      <c r="A91" s="49" t="s">
        <v>7</v>
      </c>
      <c r="B91" s="49"/>
      <c r="C91" s="57" t="str">
        <f t="shared" si="3"/>
        <v>$2,755.5 mil</v>
      </c>
      <c r="D91" s="96">
        <f t="shared" si="4"/>
        <v>8.3460415392819787E-2</v>
      </c>
      <c r="E91" s="97">
        <f t="shared" si="5"/>
        <v>8.3460415392819787E-2</v>
      </c>
      <c r="F91" s="96">
        <f t="shared" si="6"/>
        <v>0.18927180246965292</v>
      </c>
      <c r="G91" s="97">
        <f t="shared" si="7"/>
        <v>0.18927180246965292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18674</v>
      </c>
      <c r="W91" s="112">
        <v>18424</v>
      </c>
      <c r="X91" s="112">
        <v>18854</v>
      </c>
      <c r="Y91" s="112">
        <v>19130</v>
      </c>
      <c r="Z91" s="112">
        <v>20013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1015</v>
      </c>
      <c r="W93" s="112">
        <v>1034</v>
      </c>
      <c r="X93" s="112">
        <v>1048</v>
      </c>
      <c r="Y93" s="112">
        <v>1100</v>
      </c>
      <c r="Z93" s="112">
        <v>1134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2288</v>
      </c>
      <c r="W94" s="112">
        <v>2389</v>
      </c>
      <c r="X94" s="112">
        <v>2482</v>
      </c>
      <c r="Y94" s="112">
        <v>2553</v>
      </c>
      <c r="Z94" s="112">
        <v>2704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628</v>
      </c>
      <c r="W95" s="112">
        <v>665</v>
      </c>
      <c r="X95" s="112">
        <v>738</v>
      </c>
      <c r="Y95" s="112">
        <v>774</v>
      </c>
      <c r="Z95" s="112">
        <v>815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2291</v>
      </c>
      <c r="W96" s="112">
        <v>2393</v>
      </c>
      <c r="X96" s="112">
        <v>2514</v>
      </c>
      <c r="Y96" s="112">
        <v>2766</v>
      </c>
      <c r="Z96" s="112">
        <v>2915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2512</v>
      </c>
      <c r="W97" s="112">
        <v>2529</v>
      </c>
      <c r="X97" s="112">
        <v>2452</v>
      </c>
      <c r="Y97" s="112">
        <v>2511</v>
      </c>
      <c r="Z97" s="112">
        <v>2640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1741</v>
      </c>
      <c r="W98" s="112">
        <v>1771</v>
      </c>
      <c r="X98" s="112">
        <v>1808</v>
      </c>
      <c r="Y98" s="112">
        <v>1885</v>
      </c>
      <c r="Z98" s="112">
        <v>1971</v>
      </c>
    </row>
    <row r="99" spans="1:32" ht="15" customHeight="1" x14ac:dyDescent="0.25">
      <c r="S99" s="115" t="s">
        <v>197</v>
      </c>
      <c r="T99" s="115"/>
      <c r="U99" s="112"/>
      <c r="V99" s="112">
        <v>340</v>
      </c>
      <c r="W99" s="112">
        <v>398</v>
      </c>
      <c r="X99" s="112">
        <v>415</v>
      </c>
      <c r="Y99" s="112">
        <v>415</v>
      </c>
      <c r="Z99" s="112">
        <v>477</v>
      </c>
    </row>
    <row r="100" spans="1:32" ht="15" customHeight="1" x14ac:dyDescent="0.25">
      <c r="S100" s="115" t="s">
        <v>58</v>
      </c>
      <c r="T100" s="115"/>
      <c r="U100" s="112"/>
      <c r="V100" s="112">
        <v>1365</v>
      </c>
      <c r="W100" s="112">
        <v>1374</v>
      </c>
      <c r="X100" s="112">
        <v>1454</v>
      </c>
      <c r="Y100" s="112">
        <v>1621</v>
      </c>
      <c r="Z100" s="112">
        <v>1735</v>
      </c>
    </row>
    <row r="101" spans="1:32" x14ac:dyDescent="0.25">
      <c r="A101" s="18"/>
      <c r="S101" s="118" t="s">
        <v>53</v>
      </c>
      <c r="T101" s="118"/>
      <c r="U101" s="112"/>
      <c r="V101" s="112">
        <v>14487</v>
      </c>
      <c r="W101" s="112">
        <v>14820</v>
      </c>
      <c r="X101" s="112">
        <v>15254</v>
      </c>
      <c r="Y101" s="112">
        <v>15978</v>
      </c>
      <c r="Z101" s="112">
        <v>16924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39194</v>
      </c>
      <c r="W104" s="112">
        <v>38302</v>
      </c>
      <c r="X104" s="112">
        <v>40073</v>
      </c>
      <c r="Y104" s="112">
        <v>40723</v>
      </c>
      <c r="Z104" s="112">
        <v>44347</v>
      </c>
      <c r="AB104" s="109" t="str">
        <f>TEXT(Z104,"###,###")</f>
        <v>44,347</v>
      </c>
      <c r="AD104" s="130">
        <f>Z104/($Z$4)*100</f>
        <v>80.472889598606372</v>
      </c>
      <c r="AF104" s="109"/>
    </row>
    <row r="105" spans="1:32" x14ac:dyDescent="0.25">
      <c r="S105" s="115" t="s">
        <v>17</v>
      </c>
      <c r="T105" s="115"/>
      <c r="U105" s="112"/>
      <c r="V105" s="112">
        <v>6773</v>
      </c>
      <c r="W105" s="112">
        <v>7306</v>
      </c>
      <c r="X105" s="112">
        <v>7177</v>
      </c>
      <c r="Y105" s="112">
        <v>7300</v>
      </c>
      <c r="Z105" s="112">
        <v>7842</v>
      </c>
      <c r="AB105" s="109" t="str">
        <f>TEXT(Z105,"###,###")</f>
        <v>7,842</v>
      </c>
      <c r="AD105" s="130">
        <f>Z105/($Z$4)*100</f>
        <v>14.230238803803442</v>
      </c>
      <c r="AF105" s="109"/>
    </row>
    <row r="106" spans="1:32" x14ac:dyDescent="0.25">
      <c r="S106" s="118" t="s">
        <v>53</v>
      </c>
      <c r="T106" s="118"/>
      <c r="U106" s="120"/>
      <c r="V106" s="120">
        <v>45967</v>
      </c>
      <c r="W106" s="120">
        <v>45608</v>
      </c>
      <c r="X106" s="120">
        <v>47250</v>
      </c>
      <c r="Y106" s="120">
        <v>48023</v>
      </c>
      <c r="Z106" s="120">
        <v>52189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5870</v>
      </c>
      <c r="W108" s="112">
        <v>5064</v>
      </c>
      <c r="X108" s="112">
        <v>5857</v>
      </c>
      <c r="Y108" s="112">
        <v>5479</v>
      </c>
      <c r="Z108" s="112">
        <v>5888</v>
      </c>
      <c r="AB108" s="109" t="str">
        <f>TEXT(Z108,"###,###")</f>
        <v>5,888</v>
      </c>
      <c r="AD108" s="130">
        <f>Z108/($Z$4)*100</f>
        <v>10.684474123539232</v>
      </c>
      <c r="AF108" s="109"/>
    </row>
    <row r="109" spans="1:32" x14ac:dyDescent="0.25">
      <c r="S109" s="115" t="s">
        <v>20</v>
      </c>
      <c r="T109" s="115"/>
      <c r="U109" s="112"/>
      <c r="V109" s="112">
        <v>6290</v>
      </c>
      <c r="W109" s="112">
        <v>6496</v>
      </c>
      <c r="X109" s="112">
        <v>6430</v>
      </c>
      <c r="Y109" s="112">
        <v>7511</v>
      </c>
      <c r="Z109" s="112">
        <v>7605</v>
      </c>
      <c r="AB109" s="109" t="str">
        <f>TEXT(Z109,"###,###")</f>
        <v>7,605</v>
      </c>
      <c r="AD109" s="130">
        <f>Z109/($Z$4)*100</f>
        <v>13.800174203382449</v>
      </c>
      <c r="AF109" s="109"/>
    </row>
    <row r="110" spans="1:32" x14ac:dyDescent="0.25">
      <c r="S110" s="115" t="s">
        <v>21</v>
      </c>
      <c r="T110" s="115"/>
      <c r="U110" s="112"/>
      <c r="V110" s="112">
        <v>10604</v>
      </c>
      <c r="W110" s="112">
        <v>10555</v>
      </c>
      <c r="X110" s="112">
        <v>9814</v>
      </c>
      <c r="Y110" s="112">
        <v>10232</v>
      </c>
      <c r="Z110" s="112">
        <v>11936</v>
      </c>
      <c r="AB110" s="109" t="str">
        <f>TEXT(Z110,"###,###")</f>
        <v>11,936</v>
      </c>
      <c r="AD110" s="130">
        <f>Z110/($Z$4)*100</f>
        <v>21.659287217826812</v>
      </c>
      <c r="AF110" s="109"/>
    </row>
    <row r="111" spans="1:32" x14ac:dyDescent="0.25">
      <c r="S111" s="115" t="s">
        <v>22</v>
      </c>
      <c r="T111" s="115"/>
      <c r="U111" s="112"/>
      <c r="V111" s="112">
        <v>23357</v>
      </c>
      <c r="W111" s="112">
        <v>23256</v>
      </c>
      <c r="X111" s="112">
        <v>23058</v>
      </c>
      <c r="Y111" s="112">
        <v>24801</v>
      </c>
      <c r="Z111" s="112">
        <v>26768</v>
      </c>
      <c r="AB111" s="109" t="str">
        <f>TEXT(Z111,"###,###")</f>
        <v>26,768</v>
      </c>
      <c r="AD111" s="130">
        <f>Z111/($Z$4)*100</f>
        <v>48.573709806198742</v>
      </c>
      <c r="AF111" s="109"/>
    </row>
    <row r="112" spans="1:32" x14ac:dyDescent="0.25">
      <c r="S112" s="118" t="s">
        <v>53</v>
      </c>
      <c r="T112" s="118"/>
      <c r="U112" s="112"/>
      <c r="V112" s="112">
        <v>49323</v>
      </c>
      <c r="W112" s="112">
        <v>48447</v>
      </c>
      <c r="X112" s="112">
        <v>48181</v>
      </c>
      <c r="Y112" s="112">
        <v>50879</v>
      </c>
      <c r="Z112" s="112">
        <v>55104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40.9</v>
      </c>
      <c r="W118" s="131">
        <v>41.03</v>
      </c>
      <c r="X118" s="131">
        <v>41.28</v>
      </c>
      <c r="Y118" s="131">
        <v>41.27</v>
      </c>
      <c r="Z118" s="131">
        <v>41.19</v>
      </c>
      <c r="AB118" s="109" t="str">
        <f>TEXT(Z118,"##.0")</f>
        <v>41.2</v>
      </c>
    </row>
    <row r="120" spans="19:32" x14ac:dyDescent="0.25">
      <c r="S120" s="101" t="s">
        <v>98</v>
      </c>
      <c r="T120" s="112"/>
      <c r="U120" s="112"/>
      <c r="V120" s="112">
        <v>29303</v>
      </c>
      <c r="W120" s="112">
        <v>29370</v>
      </c>
      <c r="X120" s="112">
        <v>30097</v>
      </c>
      <c r="Y120" s="112">
        <v>30979</v>
      </c>
      <c r="Z120" s="112">
        <v>32666</v>
      </c>
      <c r="AB120" s="109" t="str">
        <f>TEXT(Z120,"###,###")</f>
        <v>32,666</v>
      </c>
    </row>
    <row r="121" spans="19:32" x14ac:dyDescent="0.25">
      <c r="S121" s="101" t="s">
        <v>99</v>
      </c>
      <c r="T121" s="112"/>
      <c r="U121" s="112"/>
      <c r="V121" s="112">
        <v>1878</v>
      </c>
      <c r="W121" s="112">
        <v>1886</v>
      </c>
      <c r="X121" s="112">
        <v>1998</v>
      </c>
      <c r="Y121" s="112">
        <v>2017</v>
      </c>
      <c r="Z121" s="112">
        <v>2041</v>
      </c>
      <c r="AB121" s="109" t="str">
        <f>TEXT(Z121,"###,###")</f>
        <v>2,041</v>
      </c>
    </row>
    <row r="122" spans="19:32" x14ac:dyDescent="0.25">
      <c r="S122" s="101" t="s">
        <v>100</v>
      </c>
      <c r="T122" s="112"/>
      <c r="U122" s="112"/>
      <c r="V122" s="112">
        <v>1980</v>
      </c>
      <c r="W122" s="112">
        <v>1986</v>
      </c>
      <c r="X122" s="112">
        <v>2011</v>
      </c>
      <c r="Y122" s="112">
        <v>2175</v>
      </c>
      <c r="Z122" s="112">
        <v>2289</v>
      </c>
      <c r="AB122" s="109" t="str">
        <f>TEXT(Z122,"###,###")</f>
        <v>2,289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31283</v>
      </c>
      <c r="W124" s="112">
        <v>31356</v>
      </c>
      <c r="X124" s="112">
        <v>32108</v>
      </c>
      <c r="Y124" s="112">
        <v>33154</v>
      </c>
      <c r="Z124" s="112">
        <v>34955</v>
      </c>
      <c r="AB124" s="109" t="str">
        <f>TEXT(Z124,"###,###")</f>
        <v>34,955</v>
      </c>
      <c r="AD124" s="127">
        <f>Z124/$Z$7*100</f>
        <v>94.480633564883647</v>
      </c>
    </row>
    <row r="125" spans="19:32" x14ac:dyDescent="0.25">
      <c r="S125" s="101" t="s">
        <v>102</v>
      </c>
      <c r="T125" s="112"/>
      <c r="U125" s="112"/>
      <c r="V125" s="112">
        <v>3858</v>
      </c>
      <c r="W125" s="112">
        <v>3872</v>
      </c>
      <c r="X125" s="112">
        <v>4009</v>
      </c>
      <c r="Y125" s="112">
        <v>4192</v>
      </c>
      <c r="Z125" s="112">
        <v>4330</v>
      </c>
      <c r="AB125" s="109" t="str">
        <f>TEXT(Z125,"###,###")</f>
        <v>4,330</v>
      </c>
      <c r="AD125" s="127">
        <f>Z125/$Z$7*100</f>
        <v>11.703651647430872</v>
      </c>
    </row>
    <row r="127" spans="19:32" x14ac:dyDescent="0.25">
      <c r="S127" s="101" t="s">
        <v>103</v>
      </c>
      <c r="T127" s="112"/>
      <c r="U127" s="112"/>
      <c r="V127" s="112">
        <v>18672</v>
      </c>
      <c r="W127" s="112">
        <v>18418</v>
      </c>
      <c r="X127" s="112">
        <v>18850</v>
      </c>
      <c r="Y127" s="112">
        <v>19133</v>
      </c>
      <c r="Z127" s="112">
        <v>20018</v>
      </c>
      <c r="AB127" s="109" t="str">
        <f>TEXT(Z127,"###,###")</f>
        <v>20,018</v>
      </c>
      <c r="AD127" s="127">
        <f>Z127/$Z$7*100</f>
        <v>54.107089764034924</v>
      </c>
    </row>
    <row r="128" spans="19:32" x14ac:dyDescent="0.25">
      <c r="S128" s="101" t="s">
        <v>104</v>
      </c>
      <c r="T128" s="112"/>
      <c r="U128" s="112"/>
      <c r="V128" s="112">
        <v>14485</v>
      </c>
      <c r="W128" s="112">
        <v>14820</v>
      </c>
      <c r="X128" s="112">
        <v>15250</v>
      </c>
      <c r="Y128" s="112">
        <v>15978</v>
      </c>
      <c r="Z128" s="112">
        <v>16924</v>
      </c>
      <c r="AB128" s="109" t="str">
        <f>TEXT(Z128,"###,###")</f>
        <v>16,924</v>
      </c>
      <c r="AD128" s="127">
        <f>Z128/$Z$7*100</f>
        <v>45.744249533745979</v>
      </c>
    </row>
    <row r="130" spans="19:20" x14ac:dyDescent="0.25">
      <c r="S130" s="101" t="s">
        <v>278</v>
      </c>
      <c r="T130" s="127">
        <v>88.293645430710598</v>
      </c>
    </row>
    <row r="131" spans="19:20" x14ac:dyDescent="0.25">
      <c r="S131" s="101" t="s">
        <v>279</v>
      </c>
      <c r="T131" s="127">
        <v>5.5166635132578312</v>
      </c>
    </row>
    <row r="132" spans="19:20" x14ac:dyDescent="0.25">
      <c r="S132" s="101" t="s">
        <v>280</v>
      </c>
      <c r="T132" s="127">
        <v>6.1869881341730411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00A070C-0E95-48C8-9219-E4EE96D3EE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06A6B3F-3725-4F9A-9AFB-C50E7382D91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5B54C90-BA55-4F7F-9F4F-F91B2CABB7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31A6AC4-8F25-4EF4-BE8F-FEF0962013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BB5D8-9098-49CA-9CFF-ED20D48B3775}">
  <sheetPr codeName="Sheet6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106</v>
      </c>
      <c r="T1" s="99"/>
      <c r="U1" s="99"/>
      <c r="V1" s="99"/>
      <c r="W1" s="99"/>
      <c r="X1" s="99"/>
      <c r="Y1" s="100" t="s">
        <v>203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106</v>
      </c>
      <c r="Y3" s="105" t="s">
        <v>203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 Balonne,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4513</v>
      </c>
      <c r="W4" s="108">
        <v>3695</v>
      </c>
      <c r="X4" s="108">
        <v>4012</v>
      </c>
      <c r="Y4" s="108">
        <v>4212</v>
      </c>
      <c r="Z4" s="108">
        <v>4357</v>
      </c>
      <c r="AB4" s="109" t="str">
        <f>TEXT(Z4,"###,###")</f>
        <v>4,357</v>
      </c>
      <c r="AD4" s="110">
        <f>Z4/Y4-1</f>
        <v>3.4425451092117809E-2</v>
      </c>
      <c r="AF4" s="110">
        <f>Z4/V4-1</f>
        <v>-3.4566807001994215E-2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2432</v>
      </c>
      <c r="W5" s="108">
        <v>1918</v>
      </c>
      <c r="X5" s="108">
        <v>2059</v>
      </c>
      <c r="Y5" s="108">
        <v>2179</v>
      </c>
      <c r="Z5" s="108">
        <v>2244</v>
      </c>
      <c r="AB5" s="109" t="str">
        <f>TEXT(Z5,"###,###")</f>
        <v>2,244</v>
      </c>
      <c r="AD5" s="110">
        <f t="shared" ref="AD5:AD9" si="0">Z5/Y5-1</f>
        <v>2.9830197338228448E-2</v>
      </c>
      <c r="AF5" s="110">
        <f t="shared" ref="AF5:AF9" si="1">Z5/V5-1</f>
        <v>-7.7302631578947345E-2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2078</v>
      </c>
      <c r="W6" s="108">
        <v>1779</v>
      </c>
      <c r="X6" s="108">
        <v>1957</v>
      </c>
      <c r="Y6" s="108">
        <v>2023</v>
      </c>
      <c r="Z6" s="108">
        <v>2106</v>
      </c>
      <c r="AB6" s="109" t="str">
        <f>TEXT(Z6,"###,###")</f>
        <v>2,106</v>
      </c>
      <c r="AD6" s="110">
        <f t="shared" si="0"/>
        <v>4.1028175976272951E-2</v>
      </c>
      <c r="AF6" s="110">
        <f t="shared" si="1"/>
        <v>1.3474494706448459E-2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2890</v>
      </c>
      <c r="W7" s="108">
        <v>2439</v>
      </c>
      <c r="X7" s="108">
        <v>2667</v>
      </c>
      <c r="Y7" s="108">
        <v>2676</v>
      </c>
      <c r="Z7" s="108">
        <v>2784</v>
      </c>
      <c r="AB7" s="109" t="str">
        <f>TEXT(Z7,"###,###")</f>
        <v>2,784</v>
      </c>
      <c r="AD7" s="110">
        <f t="shared" si="0"/>
        <v>4.0358744394618729E-2</v>
      </c>
      <c r="AF7" s="110">
        <f t="shared" si="1"/>
        <v>-3.6678200692041529E-2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4,357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2,784</v>
      </c>
      <c r="P8" s="67"/>
      <c r="S8" s="107" t="s">
        <v>83</v>
      </c>
      <c r="T8" s="108"/>
      <c r="U8" s="108"/>
      <c r="V8" s="108">
        <v>32010.53</v>
      </c>
      <c r="W8" s="108">
        <v>36389.199999999997</v>
      </c>
      <c r="X8" s="108">
        <v>36295.33</v>
      </c>
      <c r="Y8" s="108">
        <v>38415.769999999997</v>
      </c>
      <c r="Z8" s="108">
        <v>43417</v>
      </c>
      <c r="AB8" s="109" t="str">
        <f>TEXT(Z8,"$###,###")</f>
        <v>$43,417</v>
      </c>
      <c r="AD8" s="110">
        <f t="shared" si="0"/>
        <v>0.13018689980703257</v>
      </c>
      <c r="AF8" s="110">
        <f t="shared" si="1"/>
        <v>0.35633493103675584</v>
      </c>
    </row>
    <row r="9" spans="1:32" x14ac:dyDescent="0.25">
      <c r="A9" s="30" t="s">
        <v>14</v>
      </c>
      <c r="B9" s="71"/>
      <c r="C9" s="72"/>
      <c r="D9" s="73">
        <f>AD104</f>
        <v>71.126922194170305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54.05890804597702</v>
      </c>
      <c r="P9" s="74" t="s">
        <v>84</v>
      </c>
      <c r="S9" s="107" t="s">
        <v>7</v>
      </c>
      <c r="T9" s="108"/>
      <c r="U9" s="108"/>
      <c r="V9" s="108">
        <v>115930926</v>
      </c>
      <c r="W9" s="108">
        <v>100979768</v>
      </c>
      <c r="X9" s="108">
        <v>92692944</v>
      </c>
      <c r="Y9" s="108">
        <v>126034445</v>
      </c>
      <c r="Z9" s="108">
        <v>170150113</v>
      </c>
      <c r="AB9" s="109" t="str">
        <f>TEXT(Z9/1000000,"$#,###.0")&amp;" mil"</f>
        <v>$170.2 mil</v>
      </c>
      <c r="AD9" s="110">
        <f t="shared" si="0"/>
        <v>0.35002866081569994</v>
      </c>
      <c r="AF9" s="110">
        <f t="shared" si="1"/>
        <v>0.46768527493690515</v>
      </c>
    </row>
    <row r="10" spans="1:32" x14ac:dyDescent="0.25">
      <c r="A10" s="30" t="s">
        <v>17</v>
      </c>
      <c r="B10" s="71"/>
      <c r="C10" s="72"/>
      <c r="D10" s="73">
        <f>AD105</f>
        <v>15.744778517328436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45.941091954022987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74.173850574712645</v>
      </c>
      <c r="P11" s="74" t="s">
        <v>84</v>
      </c>
      <c r="S11" s="107" t="s">
        <v>29</v>
      </c>
      <c r="T11" s="112"/>
      <c r="U11" s="112"/>
      <c r="V11" s="112">
        <v>3666</v>
      </c>
      <c r="W11" s="112">
        <v>3071</v>
      </c>
      <c r="X11" s="112">
        <v>3258</v>
      </c>
      <c r="Y11" s="112">
        <v>3477</v>
      </c>
      <c r="Z11" s="112">
        <v>3627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13.36206896551724</v>
      </c>
      <c r="P12" s="74" t="s">
        <v>84</v>
      </c>
      <c r="S12" s="107" t="s">
        <v>30</v>
      </c>
      <c r="T12" s="112"/>
      <c r="U12" s="112"/>
      <c r="V12" s="112">
        <v>849</v>
      </c>
      <c r="W12" s="112">
        <v>623</v>
      </c>
      <c r="X12" s="112">
        <v>754</v>
      </c>
      <c r="Y12" s="112">
        <v>735</v>
      </c>
      <c r="Z12" s="112">
        <v>725</v>
      </c>
    </row>
    <row r="13" spans="1:32" ht="15" customHeight="1" x14ac:dyDescent="0.25">
      <c r="A13" s="30" t="s">
        <v>19</v>
      </c>
      <c r="B13" s="72"/>
      <c r="C13" s="72"/>
      <c r="D13" s="73">
        <f>AD108</f>
        <v>18.820289189809504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12.751436781609197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23.433555198531099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41.5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22.607298599954099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18.286124058802439</v>
      </c>
      <c r="P15" s="74" t="s">
        <v>84</v>
      </c>
      <c r="S15" s="115" t="s">
        <v>60</v>
      </c>
      <c r="T15" s="115"/>
      <c r="U15" s="116"/>
      <c r="V15" s="116">
        <v>1251</v>
      </c>
      <c r="W15" s="116">
        <v>1006</v>
      </c>
      <c r="X15" s="116">
        <v>1177</v>
      </c>
      <c r="Y15" s="112">
        <v>1168</v>
      </c>
      <c r="Z15" s="112">
        <v>1221</v>
      </c>
      <c r="AB15" s="117">
        <f t="shared" ref="AB15:AB34" si="2">IF(Z15="np",0,Z15/$Z$34)</f>
        <v>0.28049620951068227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21.941703006655956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81.713875941197571</v>
      </c>
      <c r="P16" s="37" t="s">
        <v>84</v>
      </c>
      <c r="S16" s="115" t="s">
        <v>61</v>
      </c>
      <c r="T16" s="115"/>
      <c r="U16" s="116"/>
      <c r="V16" s="116">
        <v>27</v>
      </c>
      <c r="W16" s="116">
        <v>19</v>
      </c>
      <c r="X16" s="116">
        <v>19</v>
      </c>
      <c r="Y16" s="112">
        <v>12</v>
      </c>
      <c r="Z16" s="112">
        <v>16</v>
      </c>
      <c r="AB16" s="117">
        <f t="shared" si="2"/>
        <v>3.6756260050539859E-3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143</v>
      </c>
      <c r="W17" s="116">
        <v>72</v>
      </c>
      <c r="X17" s="116">
        <v>84</v>
      </c>
      <c r="Y17" s="112">
        <v>103</v>
      </c>
      <c r="Z17" s="112">
        <v>102</v>
      </c>
      <c r="AB17" s="117">
        <f t="shared" si="2"/>
        <v>2.3432115782219161E-2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29</v>
      </c>
      <c r="W18" s="116">
        <v>34</v>
      </c>
      <c r="X18" s="116">
        <v>26</v>
      </c>
      <c r="Y18" s="112">
        <v>25</v>
      </c>
      <c r="Z18" s="112">
        <v>25</v>
      </c>
      <c r="AB18" s="117">
        <f t="shared" si="2"/>
        <v>5.7431656328968527E-3</v>
      </c>
    </row>
    <row r="19" spans="1:28" x14ac:dyDescent="0.25">
      <c r="A19" s="63" t="str">
        <f>$S$1&amp;" ("&amp;$V$2&amp;" to "&amp;$Z$2&amp;")"</f>
        <v>Balonne (2017-18 to 2021-22)</v>
      </c>
      <c r="B19" s="63"/>
      <c r="C19" s="63"/>
      <c r="D19" s="63"/>
      <c r="E19" s="63"/>
      <c r="F19" s="63"/>
      <c r="G19" s="63" t="str">
        <f>$S$1&amp;" ("&amp;$V$2&amp;" to "&amp;$Z$2&amp;")"</f>
        <v>Balonne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224</v>
      </c>
      <c r="W19" s="116">
        <v>200</v>
      </c>
      <c r="X19" s="116">
        <v>200</v>
      </c>
      <c r="Y19" s="112">
        <v>214</v>
      </c>
      <c r="Z19" s="112">
        <v>219</v>
      </c>
      <c r="AB19" s="117">
        <f t="shared" si="2"/>
        <v>5.0310130944176433E-2</v>
      </c>
    </row>
    <row r="20" spans="1:28" x14ac:dyDescent="0.25">
      <c r="S20" s="115" t="s">
        <v>65</v>
      </c>
      <c r="T20" s="115"/>
      <c r="U20" s="116"/>
      <c r="V20" s="116">
        <v>184</v>
      </c>
      <c r="W20" s="116">
        <v>144</v>
      </c>
      <c r="X20" s="116">
        <v>174</v>
      </c>
      <c r="Y20" s="112">
        <v>210</v>
      </c>
      <c r="Z20" s="112">
        <v>227</v>
      </c>
      <c r="AB20" s="117">
        <f t="shared" si="2"/>
        <v>5.2147943946703426E-2</v>
      </c>
    </row>
    <row r="21" spans="1:28" x14ac:dyDescent="0.25">
      <c r="S21" s="115" t="s">
        <v>66</v>
      </c>
      <c r="T21" s="115"/>
      <c r="U21" s="116"/>
      <c r="V21" s="116">
        <v>302</v>
      </c>
      <c r="W21" s="116">
        <v>227</v>
      </c>
      <c r="X21" s="116">
        <v>222</v>
      </c>
      <c r="Y21" s="112">
        <v>260</v>
      </c>
      <c r="Z21" s="112">
        <v>260</v>
      </c>
      <c r="AB21" s="117">
        <f t="shared" si="2"/>
        <v>5.9728922582127267E-2</v>
      </c>
    </row>
    <row r="22" spans="1:28" x14ac:dyDescent="0.25">
      <c r="S22" s="115" t="s">
        <v>67</v>
      </c>
      <c r="T22" s="115"/>
      <c r="U22" s="116"/>
      <c r="V22" s="116">
        <v>188</v>
      </c>
      <c r="W22" s="116">
        <v>182</v>
      </c>
      <c r="X22" s="116">
        <v>162</v>
      </c>
      <c r="Y22" s="112">
        <v>182</v>
      </c>
      <c r="Z22" s="112">
        <v>216</v>
      </c>
      <c r="AB22" s="117">
        <f t="shared" si="2"/>
        <v>4.9620951068228808E-2</v>
      </c>
    </row>
    <row r="23" spans="1:28" x14ac:dyDescent="0.25">
      <c r="S23" s="115" t="s">
        <v>68</v>
      </c>
      <c r="T23" s="115"/>
      <c r="U23" s="116"/>
      <c r="V23" s="116">
        <v>130</v>
      </c>
      <c r="W23" s="116">
        <v>93</v>
      </c>
      <c r="X23" s="116">
        <v>103</v>
      </c>
      <c r="Y23" s="112">
        <v>127</v>
      </c>
      <c r="Z23" s="112">
        <v>152</v>
      </c>
      <c r="AB23" s="117">
        <f t="shared" si="2"/>
        <v>3.4918447048012863E-2</v>
      </c>
    </row>
    <row r="24" spans="1:28" x14ac:dyDescent="0.25">
      <c r="S24" s="115" t="s">
        <v>69</v>
      </c>
      <c r="T24" s="115"/>
      <c r="U24" s="116"/>
      <c r="V24" s="116">
        <v>8</v>
      </c>
      <c r="W24" s="116">
        <v>9</v>
      </c>
      <c r="X24" s="116">
        <v>11</v>
      </c>
      <c r="Y24" s="112">
        <v>7</v>
      </c>
      <c r="Z24" s="112">
        <v>6</v>
      </c>
      <c r="AB24" s="117">
        <f t="shared" si="2"/>
        <v>1.3783597518952446E-3</v>
      </c>
    </row>
    <row r="25" spans="1:28" x14ac:dyDescent="0.25">
      <c r="S25" s="115" t="s">
        <v>70</v>
      </c>
      <c r="T25" s="115"/>
      <c r="U25" s="116"/>
      <c r="V25" s="116">
        <v>78</v>
      </c>
      <c r="W25" s="116">
        <v>76</v>
      </c>
      <c r="X25" s="116">
        <v>81</v>
      </c>
      <c r="Y25" s="112">
        <v>78</v>
      </c>
      <c r="Z25" s="112">
        <v>66</v>
      </c>
      <c r="AB25" s="117">
        <f t="shared" si="2"/>
        <v>1.5161957270847692E-2</v>
      </c>
    </row>
    <row r="26" spans="1:28" x14ac:dyDescent="0.25">
      <c r="S26" s="115" t="s">
        <v>71</v>
      </c>
      <c r="T26" s="115"/>
      <c r="U26" s="116"/>
      <c r="V26" s="116">
        <v>52</v>
      </c>
      <c r="W26" s="116">
        <v>50</v>
      </c>
      <c r="X26" s="116">
        <v>75</v>
      </c>
      <c r="Y26" s="112">
        <v>69</v>
      </c>
      <c r="Z26" s="112">
        <v>64</v>
      </c>
      <c r="AB26" s="117">
        <f t="shared" si="2"/>
        <v>1.4702504020215943E-2</v>
      </c>
    </row>
    <row r="27" spans="1:28" x14ac:dyDescent="0.25">
      <c r="S27" s="115" t="s">
        <v>72</v>
      </c>
      <c r="T27" s="115"/>
      <c r="U27" s="116"/>
      <c r="V27" s="116">
        <v>87</v>
      </c>
      <c r="W27" s="116">
        <v>85</v>
      </c>
      <c r="X27" s="116">
        <v>99</v>
      </c>
      <c r="Y27" s="112">
        <v>125</v>
      </c>
      <c r="Z27" s="112">
        <v>125</v>
      </c>
      <c r="AB27" s="117">
        <f t="shared" si="2"/>
        <v>2.8715828164484265E-2</v>
      </c>
    </row>
    <row r="28" spans="1:28" x14ac:dyDescent="0.25">
      <c r="S28" s="115" t="s">
        <v>73</v>
      </c>
      <c r="T28" s="115"/>
      <c r="U28" s="116"/>
      <c r="V28" s="116">
        <v>259</v>
      </c>
      <c r="W28" s="116">
        <v>173</v>
      </c>
      <c r="X28" s="116">
        <v>209</v>
      </c>
      <c r="Y28" s="112">
        <v>274</v>
      </c>
      <c r="Z28" s="112">
        <v>291</v>
      </c>
      <c r="AB28" s="117">
        <f t="shared" si="2"/>
        <v>6.6850447966919371E-2</v>
      </c>
    </row>
    <row r="29" spans="1:28" x14ac:dyDescent="0.25">
      <c r="S29" s="115" t="s">
        <v>74</v>
      </c>
      <c r="T29" s="115"/>
      <c r="U29" s="116"/>
      <c r="V29" s="116">
        <v>204</v>
      </c>
      <c r="W29" s="116">
        <v>206</v>
      </c>
      <c r="X29" s="116">
        <v>178</v>
      </c>
      <c r="Y29" s="112">
        <v>182</v>
      </c>
      <c r="Z29" s="112">
        <v>200</v>
      </c>
      <c r="AB29" s="117">
        <f t="shared" si="2"/>
        <v>4.5945325063174822E-2</v>
      </c>
    </row>
    <row r="30" spans="1:28" x14ac:dyDescent="0.25">
      <c r="S30" s="115" t="s">
        <v>75</v>
      </c>
      <c r="T30" s="115"/>
      <c r="U30" s="116"/>
      <c r="V30" s="116">
        <v>327</v>
      </c>
      <c r="W30" s="116">
        <v>326</v>
      </c>
      <c r="X30" s="116">
        <v>273</v>
      </c>
      <c r="Y30" s="112">
        <v>283</v>
      </c>
      <c r="Z30" s="112">
        <v>274</v>
      </c>
      <c r="AB30" s="117">
        <f t="shared" si="2"/>
        <v>6.2945095336549503E-2</v>
      </c>
    </row>
    <row r="31" spans="1:28" x14ac:dyDescent="0.25">
      <c r="S31" s="115" t="s">
        <v>76</v>
      </c>
      <c r="T31" s="115"/>
      <c r="U31" s="116"/>
      <c r="V31" s="116">
        <v>337</v>
      </c>
      <c r="W31" s="116">
        <v>313</v>
      </c>
      <c r="X31" s="116">
        <v>354</v>
      </c>
      <c r="Y31" s="112">
        <v>364</v>
      </c>
      <c r="Z31" s="112">
        <v>377</v>
      </c>
      <c r="AB31" s="117">
        <f t="shared" si="2"/>
        <v>8.6606937744084539E-2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17</v>
      </c>
      <c r="W32" s="116">
        <v>14</v>
      </c>
      <c r="X32" s="116">
        <v>18</v>
      </c>
      <c r="Y32" s="112">
        <v>15</v>
      </c>
      <c r="Z32" s="112">
        <v>12</v>
      </c>
      <c r="AB32" s="117">
        <f t="shared" si="2"/>
        <v>2.7567195037904893E-3</v>
      </c>
    </row>
    <row r="33" spans="19:32" x14ac:dyDescent="0.25">
      <c r="S33" s="115" t="s">
        <v>78</v>
      </c>
      <c r="T33" s="115"/>
      <c r="U33" s="116"/>
      <c r="V33" s="116">
        <v>111</v>
      </c>
      <c r="W33" s="116">
        <v>120</v>
      </c>
      <c r="X33" s="116">
        <v>117</v>
      </c>
      <c r="Y33" s="112">
        <v>123</v>
      </c>
      <c r="Z33" s="112">
        <v>136</v>
      </c>
      <c r="AB33" s="117">
        <f t="shared" si="2"/>
        <v>3.124282104295888E-2</v>
      </c>
    </row>
    <row r="34" spans="19:32" x14ac:dyDescent="0.25">
      <c r="S34" s="118" t="s">
        <v>53</v>
      </c>
      <c r="T34" s="118"/>
      <c r="U34" s="119"/>
      <c r="V34" s="119">
        <v>4510</v>
      </c>
      <c r="W34" s="119">
        <v>3696</v>
      </c>
      <c r="X34" s="119">
        <v>4015</v>
      </c>
      <c r="Y34" s="120">
        <v>4212</v>
      </c>
      <c r="Z34" s="120">
        <v>4353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2375</v>
      </c>
      <c r="W37" s="112">
        <v>1999</v>
      </c>
      <c r="X37" s="112">
        <v>2166</v>
      </c>
      <c r="Y37" s="112">
        <v>2144</v>
      </c>
      <c r="Z37" s="112">
        <v>2279</v>
      </c>
      <c r="AB37" s="132">
        <f>Z37/Z40*100</f>
        <v>81.713875941197571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515</v>
      </c>
      <c r="W38" s="112">
        <v>437</v>
      </c>
      <c r="X38" s="112">
        <v>502</v>
      </c>
      <c r="Y38" s="112">
        <v>532</v>
      </c>
      <c r="Z38" s="112">
        <v>510</v>
      </c>
      <c r="AB38" s="132">
        <f>Z38/Z40*100</f>
        <v>18.286124058802439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2890</v>
      </c>
      <c r="W40" s="112">
        <v>2436</v>
      </c>
      <c r="X40" s="112">
        <v>2668</v>
      </c>
      <c r="Y40" s="112">
        <v>2676</v>
      </c>
      <c r="Z40" s="112">
        <v>2789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11</v>
      </c>
      <c r="X44" s="112">
        <v>15</v>
      </c>
      <c r="Y44" s="112">
        <v>15</v>
      </c>
      <c r="Z44" s="112">
        <v>21</v>
      </c>
    </row>
    <row r="45" spans="19:32" x14ac:dyDescent="0.25">
      <c r="S45" s="115" t="s">
        <v>37</v>
      </c>
      <c r="T45" s="115"/>
      <c r="U45" s="112"/>
      <c r="V45" s="112">
        <v>83</v>
      </c>
      <c r="W45" s="112">
        <v>66</v>
      </c>
      <c r="X45" s="112">
        <v>67</v>
      </c>
      <c r="Y45" s="112">
        <v>100</v>
      </c>
      <c r="Z45" s="112">
        <v>107</v>
      </c>
    </row>
    <row r="46" spans="19:32" x14ac:dyDescent="0.25">
      <c r="S46" s="115" t="s">
        <v>38</v>
      </c>
      <c r="T46" s="115"/>
      <c r="U46" s="112"/>
      <c r="V46" s="112">
        <v>189</v>
      </c>
      <c r="W46" s="112">
        <v>125</v>
      </c>
      <c r="X46" s="112">
        <v>166</v>
      </c>
      <c r="Y46" s="112">
        <v>170</v>
      </c>
      <c r="Z46" s="112">
        <v>172</v>
      </c>
    </row>
    <row r="47" spans="19:32" x14ac:dyDescent="0.25">
      <c r="S47" s="115" t="s">
        <v>39</v>
      </c>
      <c r="T47" s="115"/>
      <c r="U47" s="112"/>
      <c r="V47" s="112">
        <v>255</v>
      </c>
      <c r="W47" s="112">
        <v>188</v>
      </c>
      <c r="X47" s="112">
        <v>200</v>
      </c>
      <c r="Y47" s="112">
        <v>188</v>
      </c>
      <c r="Z47" s="112">
        <v>221</v>
      </c>
    </row>
    <row r="48" spans="19:32" x14ac:dyDescent="0.25">
      <c r="S48" s="115" t="s">
        <v>40</v>
      </c>
      <c r="T48" s="115"/>
      <c r="U48" s="112"/>
      <c r="V48" s="112">
        <v>347</v>
      </c>
      <c r="W48" s="112">
        <v>257</v>
      </c>
      <c r="X48" s="112">
        <v>251</v>
      </c>
      <c r="Y48" s="112">
        <v>278</v>
      </c>
      <c r="Z48" s="112">
        <v>282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248</v>
      </c>
      <c r="W49" s="112">
        <v>225</v>
      </c>
      <c r="X49" s="112">
        <v>187</v>
      </c>
      <c r="Y49" s="112">
        <v>222</v>
      </c>
      <c r="Z49" s="112">
        <v>212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Balonne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150</v>
      </c>
      <c r="W50" s="112">
        <v>130</v>
      </c>
      <c r="X50" s="112">
        <v>143</v>
      </c>
      <c r="Y50" s="112">
        <v>166</v>
      </c>
      <c r="Z50" s="112">
        <v>187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179</v>
      </c>
      <c r="W51" s="112">
        <v>146</v>
      </c>
      <c r="X51" s="112">
        <v>151</v>
      </c>
      <c r="Y51" s="112">
        <v>150</v>
      </c>
      <c r="Z51" s="112">
        <v>144</v>
      </c>
    </row>
    <row r="52" spans="1:26" ht="15" customHeight="1" x14ac:dyDescent="0.25">
      <c r="S52" s="115" t="s">
        <v>44</v>
      </c>
      <c r="T52" s="115"/>
      <c r="U52" s="112"/>
      <c r="V52" s="112">
        <v>256</v>
      </c>
      <c r="W52" s="112">
        <v>175</v>
      </c>
      <c r="X52" s="112">
        <v>189</v>
      </c>
      <c r="Y52" s="112">
        <v>175</v>
      </c>
      <c r="Z52" s="112">
        <v>187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204</v>
      </c>
      <c r="W53" s="112">
        <v>169</v>
      </c>
      <c r="X53" s="112">
        <v>188</v>
      </c>
      <c r="Y53" s="112">
        <v>176</v>
      </c>
      <c r="Z53" s="112">
        <v>197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176</v>
      </c>
      <c r="W54" s="112">
        <v>152</v>
      </c>
      <c r="X54" s="112">
        <v>176</v>
      </c>
      <c r="Y54" s="112">
        <v>204</v>
      </c>
      <c r="Z54" s="112">
        <v>199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133</v>
      </c>
      <c r="W55" s="112">
        <v>136</v>
      </c>
      <c r="X55" s="112">
        <v>142</v>
      </c>
      <c r="Y55" s="112">
        <v>144</v>
      </c>
      <c r="Z55" s="112">
        <v>144</v>
      </c>
    </row>
    <row r="56" spans="1:26" ht="15" customHeight="1" x14ac:dyDescent="0.25">
      <c r="S56" s="115" t="s">
        <v>48</v>
      </c>
      <c r="T56" s="115"/>
      <c r="U56" s="112"/>
      <c r="V56" s="112">
        <v>98</v>
      </c>
      <c r="W56" s="112">
        <v>78</v>
      </c>
      <c r="X56" s="112">
        <v>83</v>
      </c>
      <c r="Y56" s="112">
        <v>89</v>
      </c>
      <c r="Z56" s="112">
        <v>91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51</v>
      </c>
      <c r="W57" s="112">
        <v>44</v>
      </c>
      <c r="X57" s="112">
        <v>50</v>
      </c>
      <c r="Y57" s="112">
        <v>62</v>
      </c>
      <c r="Z57" s="112">
        <v>54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24</v>
      </c>
      <c r="W58" s="112">
        <v>11</v>
      </c>
      <c r="X58" s="112">
        <v>18</v>
      </c>
      <c r="Y58" s="112">
        <v>23</v>
      </c>
      <c r="Z58" s="112">
        <v>26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20</v>
      </c>
      <c r="W59" s="112">
        <v>6</v>
      </c>
      <c r="X59" s="112">
        <v>13</v>
      </c>
      <c r="Y59" s="112">
        <v>12</v>
      </c>
      <c r="Z59" s="112">
        <v>10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</v>
      </c>
      <c r="W60" s="112">
        <v>5</v>
      </c>
      <c r="X60" s="112">
        <v>11</v>
      </c>
      <c r="Y60" s="112">
        <v>5</v>
      </c>
      <c r="Z60" s="112">
        <v>11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2435</v>
      </c>
      <c r="W61" s="112">
        <v>1920</v>
      </c>
      <c r="X61" s="112">
        <v>2053</v>
      </c>
      <c r="Y61" s="112">
        <v>2179</v>
      </c>
      <c r="Z61" s="112">
        <v>2247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22</v>
      </c>
      <c r="W63" s="112">
        <v>13</v>
      </c>
      <c r="X63" s="112">
        <v>13</v>
      </c>
      <c r="Y63" s="112">
        <v>23</v>
      </c>
      <c r="Z63" s="112">
        <v>16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62</v>
      </c>
      <c r="W64" s="112">
        <v>59</v>
      </c>
      <c r="X64" s="112">
        <v>55</v>
      </c>
      <c r="Y64" s="112">
        <v>64</v>
      </c>
      <c r="Z64" s="112">
        <v>68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Balonne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144</v>
      </c>
      <c r="W65" s="112">
        <v>133</v>
      </c>
      <c r="X65" s="112">
        <v>145</v>
      </c>
      <c r="Y65" s="112">
        <v>170</v>
      </c>
      <c r="Z65" s="112">
        <v>187</v>
      </c>
    </row>
    <row r="66" spans="1:26" x14ac:dyDescent="0.25">
      <c r="S66" s="115" t="s">
        <v>39</v>
      </c>
      <c r="T66" s="115"/>
      <c r="U66" s="112"/>
      <c r="V66" s="112">
        <v>264</v>
      </c>
      <c r="W66" s="112">
        <v>176</v>
      </c>
      <c r="X66" s="112">
        <v>205</v>
      </c>
      <c r="Y66" s="112">
        <v>219</v>
      </c>
      <c r="Z66" s="112">
        <v>228</v>
      </c>
    </row>
    <row r="67" spans="1:26" x14ac:dyDescent="0.25">
      <c r="S67" s="115" t="s">
        <v>40</v>
      </c>
      <c r="T67" s="115"/>
      <c r="U67" s="112"/>
      <c r="V67" s="112">
        <v>244</v>
      </c>
      <c r="W67" s="112">
        <v>231</v>
      </c>
      <c r="X67" s="112">
        <v>250</v>
      </c>
      <c r="Y67" s="112">
        <v>213</v>
      </c>
      <c r="Z67" s="112">
        <v>236</v>
      </c>
    </row>
    <row r="68" spans="1:26" x14ac:dyDescent="0.25">
      <c r="S68" s="115" t="s">
        <v>41</v>
      </c>
      <c r="T68" s="115"/>
      <c r="U68" s="112"/>
      <c r="V68" s="112">
        <v>172</v>
      </c>
      <c r="W68" s="112">
        <v>146</v>
      </c>
      <c r="X68" s="112">
        <v>165</v>
      </c>
      <c r="Y68" s="112">
        <v>187</v>
      </c>
      <c r="Z68" s="112">
        <v>208</v>
      </c>
    </row>
    <row r="69" spans="1:26" x14ac:dyDescent="0.25">
      <c r="S69" s="115" t="s">
        <v>42</v>
      </c>
      <c r="T69" s="115"/>
      <c r="U69" s="112"/>
      <c r="V69" s="112">
        <v>156</v>
      </c>
      <c r="W69" s="112">
        <v>145</v>
      </c>
      <c r="X69" s="112">
        <v>173</v>
      </c>
      <c r="Y69" s="112">
        <v>177</v>
      </c>
      <c r="Z69" s="112">
        <v>179</v>
      </c>
    </row>
    <row r="70" spans="1:26" x14ac:dyDescent="0.25">
      <c r="S70" s="115" t="s">
        <v>43</v>
      </c>
      <c r="T70" s="115"/>
      <c r="U70" s="112"/>
      <c r="V70" s="112">
        <v>189</v>
      </c>
      <c r="W70" s="112">
        <v>161</v>
      </c>
      <c r="X70" s="112">
        <v>173</v>
      </c>
      <c r="Y70" s="112">
        <v>168</v>
      </c>
      <c r="Z70" s="112">
        <v>153</v>
      </c>
    </row>
    <row r="71" spans="1:26" x14ac:dyDescent="0.25">
      <c r="S71" s="115" t="s">
        <v>44</v>
      </c>
      <c r="T71" s="115"/>
      <c r="U71" s="112"/>
      <c r="V71" s="112">
        <v>228</v>
      </c>
      <c r="W71" s="112">
        <v>168</v>
      </c>
      <c r="X71" s="112">
        <v>160</v>
      </c>
      <c r="Y71" s="112">
        <v>164</v>
      </c>
      <c r="Z71" s="112">
        <v>175</v>
      </c>
    </row>
    <row r="72" spans="1:26" x14ac:dyDescent="0.25">
      <c r="S72" s="115" t="s">
        <v>45</v>
      </c>
      <c r="T72" s="115"/>
      <c r="U72" s="112"/>
      <c r="V72" s="112">
        <v>198</v>
      </c>
      <c r="W72" s="112">
        <v>198</v>
      </c>
      <c r="X72" s="112">
        <v>189</v>
      </c>
      <c r="Y72" s="112">
        <v>211</v>
      </c>
      <c r="Z72" s="112">
        <v>232</v>
      </c>
    </row>
    <row r="73" spans="1:26" x14ac:dyDescent="0.25">
      <c r="S73" s="115" t="s">
        <v>46</v>
      </c>
      <c r="T73" s="115"/>
      <c r="U73" s="112"/>
      <c r="V73" s="112">
        <v>178</v>
      </c>
      <c r="W73" s="112">
        <v>164</v>
      </c>
      <c r="X73" s="112">
        <v>177</v>
      </c>
      <c r="Y73" s="112">
        <v>167</v>
      </c>
      <c r="Z73" s="112">
        <v>166</v>
      </c>
    </row>
    <row r="74" spans="1:26" x14ac:dyDescent="0.25">
      <c r="S74" s="115" t="s">
        <v>47</v>
      </c>
      <c r="T74" s="115"/>
      <c r="U74" s="112"/>
      <c r="V74" s="112">
        <v>108</v>
      </c>
      <c r="W74" s="112">
        <v>98</v>
      </c>
      <c r="X74" s="112">
        <v>133</v>
      </c>
      <c r="Y74" s="112">
        <v>127</v>
      </c>
      <c r="Z74" s="112">
        <v>131</v>
      </c>
    </row>
    <row r="75" spans="1:26" x14ac:dyDescent="0.25">
      <c r="S75" s="115" t="s">
        <v>48</v>
      </c>
      <c r="T75" s="115"/>
      <c r="U75" s="112"/>
      <c r="V75" s="112">
        <v>72</v>
      </c>
      <c r="W75" s="112">
        <v>53</v>
      </c>
      <c r="X75" s="112">
        <v>57</v>
      </c>
      <c r="Y75" s="112">
        <v>79</v>
      </c>
      <c r="Z75" s="112">
        <v>67</v>
      </c>
    </row>
    <row r="76" spans="1:26" x14ac:dyDescent="0.25">
      <c r="S76" s="115" t="s">
        <v>49</v>
      </c>
      <c r="T76" s="115"/>
      <c r="U76" s="112"/>
      <c r="V76" s="112">
        <v>25</v>
      </c>
      <c r="W76" s="112">
        <v>12</v>
      </c>
      <c r="X76" s="112">
        <v>32</v>
      </c>
      <c r="Y76" s="112">
        <v>35</v>
      </c>
      <c r="Z76" s="112">
        <v>25</v>
      </c>
    </row>
    <row r="77" spans="1:26" x14ac:dyDescent="0.25">
      <c r="S77" s="115" t="s">
        <v>50</v>
      </c>
      <c r="T77" s="115"/>
      <c r="U77" s="112"/>
      <c r="V77" s="112">
        <v>11</v>
      </c>
      <c r="W77" s="112">
        <v>9</v>
      </c>
      <c r="X77" s="112">
        <v>13</v>
      </c>
      <c r="Y77" s="112">
        <v>10</v>
      </c>
      <c r="Z77" s="112">
        <v>15</v>
      </c>
    </row>
    <row r="78" spans="1:26" x14ac:dyDescent="0.25">
      <c r="S78" s="115" t="s">
        <v>51</v>
      </c>
      <c r="T78" s="115"/>
      <c r="U78" s="112"/>
      <c r="V78" s="112">
        <v>8</v>
      </c>
      <c r="W78" s="112">
        <v>7</v>
      </c>
      <c r="X78" s="112">
        <v>8</v>
      </c>
      <c r="Y78" s="112">
        <v>7</v>
      </c>
      <c r="Z78" s="112">
        <v>7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10</v>
      </c>
      <c r="X79" s="112">
        <v>8</v>
      </c>
      <c r="Y79" s="112">
        <v>2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2074</v>
      </c>
      <c r="W80" s="112">
        <v>1773</v>
      </c>
      <c r="X80" s="112">
        <v>1959</v>
      </c>
      <c r="Y80" s="112">
        <v>2023</v>
      </c>
      <c r="Z80" s="112">
        <v>2108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Balonne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187</v>
      </c>
      <c r="W83" s="112">
        <v>179</v>
      </c>
      <c r="X83" s="112">
        <v>184</v>
      </c>
      <c r="Y83" s="112">
        <v>179</v>
      </c>
      <c r="Z83" s="112">
        <v>166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69</v>
      </c>
      <c r="W84" s="112">
        <v>59</v>
      </c>
      <c r="X84" s="112">
        <v>62</v>
      </c>
      <c r="Y84" s="112">
        <v>66</v>
      </c>
      <c r="Z84" s="112">
        <v>60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184</v>
      </c>
      <c r="W85" s="112">
        <v>160</v>
      </c>
      <c r="X85" s="112">
        <v>170</v>
      </c>
      <c r="Y85" s="112">
        <v>182</v>
      </c>
      <c r="Z85" s="112">
        <v>190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4,357</v>
      </c>
      <c r="D86" s="96">
        <f t="shared" ref="D86:D91" si="4">AD4</f>
        <v>3.4425451092117809E-2</v>
      </c>
      <c r="E86" s="97">
        <f t="shared" ref="E86:E91" si="5">AD4</f>
        <v>3.4425451092117809E-2</v>
      </c>
      <c r="F86" s="96">
        <f t="shared" ref="F86:F91" si="6">AF4</f>
        <v>-3.4566807001994215E-2</v>
      </c>
      <c r="G86" s="97">
        <f t="shared" ref="G86:G91" si="7">AF4</f>
        <v>-3.4566807001994215E-2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47</v>
      </c>
      <c r="W86" s="112">
        <v>34</v>
      </c>
      <c r="X86" s="112">
        <v>33</v>
      </c>
      <c r="Y86" s="112">
        <v>36</v>
      </c>
      <c r="Z86" s="112">
        <v>33</v>
      </c>
    </row>
    <row r="87" spans="1:30" ht="15" customHeight="1" x14ac:dyDescent="0.25">
      <c r="A87" s="98" t="s">
        <v>4</v>
      </c>
      <c r="B87" s="49"/>
      <c r="C87" s="57" t="str">
        <f t="shared" si="3"/>
        <v>2,244</v>
      </c>
      <c r="D87" s="96">
        <f t="shared" si="4"/>
        <v>2.9830197338228448E-2</v>
      </c>
      <c r="E87" s="97">
        <f t="shared" si="5"/>
        <v>2.9830197338228448E-2</v>
      </c>
      <c r="F87" s="96">
        <f t="shared" si="6"/>
        <v>-7.7302631578947345E-2</v>
      </c>
      <c r="G87" s="97">
        <f t="shared" si="7"/>
        <v>-7.7302631578947345E-2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23</v>
      </c>
      <c r="W87" s="112">
        <v>18</v>
      </c>
      <c r="X87" s="112">
        <v>24</v>
      </c>
      <c r="Y87" s="112">
        <v>21</v>
      </c>
      <c r="Z87" s="112">
        <v>19</v>
      </c>
    </row>
    <row r="88" spans="1:30" ht="15" customHeight="1" x14ac:dyDescent="0.25">
      <c r="A88" s="98" t="s">
        <v>5</v>
      </c>
      <c r="B88" s="49"/>
      <c r="C88" s="57" t="str">
        <f t="shared" si="3"/>
        <v>2,106</v>
      </c>
      <c r="D88" s="96">
        <f t="shared" si="4"/>
        <v>4.1028175976272951E-2</v>
      </c>
      <c r="E88" s="97">
        <f t="shared" si="5"/>
        <v>4.1028175976272951E-2</v>
      </c>
      <c r="F88" s="96">
        <f t="shared" si="6"/>
        <v>1.3474494706448459E-2</v>
      </c>
      <c r="G88" s="97">
        <f t="shared" si="7"/>
        <v>1.3474494706448459E-2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47</v>
      </c>
      <c r="W88" s="112">
        <v>42</v>
      </c>
      <c r="X88" s="112">
        <v>44</v>
      </c>
      <c r="Y88" s="112">
        <v>41</v>
      </c>
      <c r="Z88" s="112">
        <v>51</v>
      </c>
    </row>
    <row r="89" spans="1:30" ht="15" customHeight="1" x14ac:dyDescent="0.25">
      <c r="A89" s="49" t="s">
        <v>6</v>
      </c>
      <c r="B89" s="49"/>
      <c r="C89" s="57" t="str">
        <f t="shared" si="3"/>
        <v>2,784</v>
      </c>
      <c r="D89" s="96">
        <f t="shared" si="4"/>
        <v>4.0358744394618729E-2</v>
      </c>
      <c r="E89" s="97">
        <f t="shared" si="5"/>
        <v>4.0358744394618729E-2</v>
      </c>
      <c r="F89" s="96">
        <f t="shared" si="6"/>
        <v>-3.6678200692041529E-2</v>
      </c>
      <c r="G89" s="97">
        <f t="shared" si="7"/>
        <v>-3.6678200692041529E-2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149</v>
      </c>
      <c r="W89" s="112">
        <v>145</v>
      </c>
      <c r="X89" s="112">
        <v>155</v>
      </c>
      <c r="Y89" s="112">
        <v>164</v>
      </c>
      <c r="Z89" s="112">
        <v>177</v>
      </c>
    </row>
    <row r="90" spans="1:30" ht="15" customHeight="1" x14ac:dyDescent="0.25">
      <c r="A90" s="49" t="s">
        <v>96</v>
      </c>
      <c r="B90" s="49"/>
      <c r="C90" s="57" t="str">
        <f t="shared" si="3"/>
        <v>$43,417</v>
      </c>
      <c r="D90" s="96">
        <f t="shared" si="4"/>
        <v>0.13018689980703257</v>
      </c>
      <c r="E90" s="97">
        <f t="shared" si="5"/>
        <v>0.13018689980703257</v>
      </c>
      <c r="F90" s="96">
        <f t="shared" si="6"/>
        <v>0.35633493103675584</v>
      </c>
      <c r="G90" s="97">
        <f t="shared" si="7"/>
        <v>0.35633493103675584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322</v>
      </c>
      <c r="W90" s="112">
        <v>265</v>
      </c>
      <c r="X90" s="112">
        <v>257</v>
      </c>
      <c r="Y90" s="112">
        <v>293</v>
      </c>
      <c r="Z90" s="112">
        <v>306</v>
      </c>
    </row>
    <row r="91" spans="1:30" ht="15" customHeight="1" x14ac:dyDescent="0.25">
      <c r="A91" s="49" t="s">
        <v>7</v>
      </c>
      <c r="B91" s="49"/>
      <c r="C91" s="57" t="str">
        <f t="shared" si="3"/>
        <v>$170.2 mil</v>
      </c>
      <c r="D91" s="96">
        <f t="shared" si="4"/>
        <v>0.35002866081569994</v>
      </c>
      <c r="E91" s="97">
        <f t="shared" si="5"/>
        <v>0.35002866081569994</v>
      </c>
      <c r="F91" s="96">
        <f t="shared" si="6"/>
        <v>0.46768527493690515</v>
      </c>
      <c r="G91" s="97">
        <f t="shared" si="7"/>
        <v>0.46768527493690515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1572</v>
      </c>
      <c r="W91" s="112">
        <v>1279</v>
      </c>
      <c r="X91" s="112">
        <v>1396</v>
      </c>
      <c r="Y91" s="112">
        <v>1427</v>
      </c>
      <c r="Z91" s="112">
        <v>1504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89</v>
      </c>
      <c r="W93" s="112">
        <v>98</v>
      </c>
      <c r="X93" s="112">
        <v>111</v>
      </c>
      <c r="Y93" s="112">
        <v>107</v>
      </c>
      <c r="Z93" s="112">
        <v>99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195</v>
      </c>
      <c r="W94" s="112">
        <v>172</v>
      </c>
      <c r="X94" s="112">
        <v>190</v>
      </c>
      <c r="Y94" s="112">
        <v>194</v>
      </c>
      <c r="Z94" s="112">
        <v>188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26</v>
      </c>
      <c r="W95" s="112">
        <v>22</v>
      </c>
      <c r="X95" s="112">
        <v>21</v>
      </c>
      <c r="Y95" s="112">
        <v>20</v>
      </c>
      <c r="Z95" s="112">
        <v>24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176</v>
      </c>
      <c r="W96" s="112">
        <v>162</v>
      </c>
      <c r="X96" s="112">
        <v>184</v>
      </c>
      <c r="Y96" s="112">
        <v>187</v>
      </c>
      <c r="Z96" s="112">
        <v>216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205</v>
      </c>
      <c r="W97" s="112">
        <v>180</v>
      </c>
      <c r="X97" s="112">
        <v>186</v>
      </c>
      <c r="Y97" s="112">
        <v>168</v>
      </c>
      <c r="Z97" s="112">
        <v>178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120</v>
      </c>
      <c r="W98" s="112">
        <v>112</v>
      </c>
      <c r="X98" s="112">
        <v>111</v>
      </c>
      <c r="Y98" s="112">
        <v>105</v>
      </c>
      <c r="Z98" s="112">
        <v>121</v>
      </c>
    </row>
    <row r="99" spans="1:32" ht="15" customHeight="1" x14ac:dyDescent="0.25">
      <c r="S99" s="115" t="s">
        <v>197</v>
      </c>
      <c r="T99" s="115"/>
      <c r="U99" s="112"/>
      <c r="V99" s="112">
        <v>14</v>
      </c>
      <c r="W99" s="112">
        <v>7</v>
      </c>
      <c r="X99" s="112">
        <v>18</v>
      </c>
      <c r="Y99" s="112">
        <v>20</v>
      </c>
      <c r="Z99" s="112">
        <v>16</v>
      </c>
    </row>
    <row r="100" spans="1:32" ht="15" customHeight="1" x14ac:dyDescent="0.25">
      <c r="S100" s="115" t="s">
        <v>58</v>
      </c>
      <c r="T100" s="115"/>
      <c r="U100" s="112"/>
      <c r="V100" s="112">
        <v>174</v>
      </c>
      <c r="W100" s="112">
        <v>153</v>
      </c>
      <c r="X100" s="112">
        <v>157</v>
      </c>
      <c r="Y100" s="112">
        <v>157</v>
      </c>
      <c r="Z100" s="112">
        <v>165</v>
      </c>
    </row>
    <row r="101" spans="1:32" x14ac:dyDescent="0.25">
      <c r="A101" s="18"/>
      <c r="S101" s="118" t="s">
        <v>53</v>
      </c>
      <c r="T101" s="118"/>
      <c r="U101" s="112"/>
      <c r="V101" s="112">
        <v>1314</v>
      </c>
      <c r="W101" s="112">
        <v>1159</v>
      </c>
      <c r="X101" s="112">
        <v>1266</v>
      </c>
      <c r="Y101" s="112">
        <v>1242</v>
      </c>
      <c r="Z101" s="112">
        <v>1279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2747</v>
      </c>
      <c r="W104" s="112">
        <v>2577</v>
      </c>
      <c r="X104" s="112">
        <v>2942</v>
      </c>
      <c r="Y104" s="112">
        <v>2970</v>
      </c>
      <c r="Z104" s="112">
        <v>3099</v>
      </c>
      <c r="AB104" s="109" t="str">
        <f>TEXT(Z104,"###,###")</f>
        <v>3,099</v>
      </c>
      <c r="AD104" s="130">
        <f>Z104/($Z$4)*100</f>
        <v>71.126922194170305</v>
      </c>
      <c r="AF104" s="109"/>
    </row>
    <row r="105" spans="1:32" x14ac:dyDescent="0.25">
      <c r="S105" s="115" t="s">
        <v>17</v>
      </c>
      <c r="T105" s="115"/>
      <c r="U105" s="112"/>
      <c r="V105" s="112">
        <v>737</v>
      </c>
      <c r="W105" s="112">
        <v>695</v>
      </c>
      <c r="X105" s="112">
        <v>650</v>
      </c>
      <c r="Y105" s="112">
        <v>662</v>
      </c>
      <c r="Z105" s="112">
        <v>686</v>
      </c>
      <c r="AB105" s="109" t="str">
        <f>TEXT(Z105,"###,###")</f>
        <v>686</v>
      </c>
      <c r="AD105" s="130">
        <f>Z105/($Z$4)*100</f>
        <v>15.744778517328436</v>
      </c>
      <c r="AF105" s="109"/>
    </row>
    <row r="106" spans="1:32" x14ac:dyDescent="0.25">
      <c r="S106" s="118" t="s">
        <v>53</v>
      </c>
      <c r="T106" s="118"/>
      <c r="U106" s="120"/>
      <c r="V106" s="120">
        <v>3484</v>
      </c>
      <c r="W106" s="120">
        <v>3272</v>
      </c>
      <c r="X106" s="120">
        <v>3592</v>
      </c>
      <c r="Y106" s="120">
        <v>3632</v>
      </c>
      <c r="Z106" s="120">
        <v>3785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991</v>
      </c>
      <c r="W108" s="112">
        <v>728</v>
      </c>
      <c r="X108" s="112">
        <v>861</v>
      </c>
      <c r="Y108" s="112">
        <v>871</v>
      </c>
      <c r="Z108" s="112">
        <v>820</v>
      </c>
      <c r="AB108" s="109" t="str">
        <f>TEXT(Z108,"###,###")</f>
        <v>820</v>
      </c>
      <c r="AD108" s="130">
        <f>Z108/($Z$4)*100</f>
        <v>18.820289189809504</v>
      </c>
      <c r="AF108" s="109"/>
    </row>
    <row r="109" spans="1:32" x14ac:dyDescent="0.25">
      <c r="S109" s="115" t="s">
        <v>20</v>
      </c>
      <c r="T109" s="115"/>
      <c r="U109" s="112"/>
      <c r="V109" s="112">
        <v>928</v>
      </c>
      <c r="W109" s="112">
        <v>775</v>
      </c>
      <c r="X109" s="112">
        <v>781</v>
      </c>
      <c r="Y109" s="112">
        <v>975</v>
      </c>
      <c r="Z109" s="112">
        <v>1021</v>
      </c>
      <c r="AB109" s="109" t="str">
        <f>TEXT(Z109,"###,###")</f>
        <v>1,021</v>
      </c>
      <c r="AD109" s="130">
        <f>Z109/($Z$4)*100</f>
        <v>23.433555198531099</v>
      </c>
      <c r="AF109" s="109"/>
    </row>
    <row r="110" spans="1:32" x14ac:dyDescent="0.25">
      <c r="S110" s="115" t="s">
        <v>21</v>
      </c>
      <c r="T110" s="115"/>
      <c r="U110" s="112"/>
      <c r="V110" s="112">
        <v>876</v>
      </c>
      <c r="W110" s="112">
        <v>757</v>
      </c>
      <c r="X110" s="112">
        <v>864</v>
      </c>
      <c r="Y110" s="112">
        <v>845</v>
      </c>
      <c r="Z110" s="112">
        <v>985</v>
      </c>
      <c r="AB110" s="109" t="str">
        <f>TEXT(Z110,"###,###")</f>
        <v>985</v>
      </c>
      <c r="AD110" s="130">
        <f>Z110/($Z$4)*100</f>
        <v>22.607298599954099</v>
      </c>
      <c r="AF110" s="109"/>
    </row>
    <row r="111" spans="1:32" x14ac:dyDescent="0.25">
      <c r="S111" s="115" t="s">
        <v>22</v>
      </c>
      <c r="T111" s="115"/>
      <c r="U111" s="112"/>
      <c r="V111" s="112">
        <v>968</v>
      </c>
      <c r="W111" s="112">
        <v>910</v>
      </c>
      <c r="X111" s="112">
        <v>882</v>
      </c>
      <c r="Y111" s="112">
        <v>941</v>
      </c>
      <c r="Z111" s="112">
        <v>956</v>
      </c>
      <c r="AB111" s="109" t="str">
        <f>TEXT(Z111,"###,###")</f>
        <v>956</v>
      </c>
      <c r="AD111" s="130">
        <f>Z111/($Z$4)*100</f>
        <v>21.941703006655956</v>
      </c>
      <c r="AF111" s="109"/>
    </row>
    <row r="112" spans="1:32" x14ac:dyDescent="0.25">
      <c r="S112" s="118" t="s">
        <v>53</v>
      </c>
      <c r="T112" s="118"/>
      <c r="U112" s="112"/>
      <c r="V112" s="112">
        <v>4511</v>
      </c>
      <c r="W112" s="112">
        <v>3697</v>
      </c>
      <c r="X112" s="112">
        <v>4012</v>
      </c>
      <c r="Y112" s="112">
        <v>4212</v>
      </c>
      <c r="Z112" s="112">
        <v>4355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41.61</v>
      </c>
      <c r="W118" s="131">
        <v>41.2</v>
      </c>
      <c r="X118" s="131">
        <v>42.19</v>
      </c>
      <c r="Y118" s="131">
        <v>42.07</v>
      </c>
      <c r="Z118" s="131">
        <v>41.46</v>
      </c>
      <c r="AB118" s="109" t="str">
        <f>TEXT(Z118,"##.0")</f>
        <v>41.5</v>
      </c>
    </row>
    <row r="120" spans="19:32" x14ac:dyDescent="0.25">
      <c r="S120" s="101" t="s">
        <v>98</v>
      </c>
      <c r="T120" s="112"/>
      <c r="U120" s="112"/>
      <c r="V120" s="112">
        <v>2045</v>
      </c>
      <c r="W120" s="112">
        <v>1817</v>
      </c>
      <c r="X120" s="112">
        <v>1908</v>
      </c>
      <c r="Y120" s="112">
        <v>1944</v>
      </c>
      <c r="Z120" s="112">
        <v>2065</v>
      </c>
      <c r="AB120" s="109" t="str">
        <f>TEXT(Z120,"###,###")</f>
        <v>2,065</v>
      </c>
    </row>
    <row r="121" spans="19:32" x14ac:dyDescent="0.25">
      <c r="S121" s="101" t="s">
        <v>99</v>
      </c>
      <c r="T121" s="112"/>
      <c r="U121" s="112"/>
      <c r="V121" s="112">
        <v>432</v>
      </c>
      <c r="W121" s="112">
        <v>294</v>
      </c>
      <c r="X121" s="112">
        <v>399</v>
      </c>
      <c r="Y121" s="112">
        <v>370</v>
      </c>
      <c r="Z121" s="112">
        <v>372</v>
      </c>
      <c r="AB121" s="109" t="str">
        <f>TEXT(Z121,"###,###")</f>
        <v>372</v>
      </c>
    </row>
    <row r="122" spans="19:32" x14ac:dyDescent="0.25">
      <c r="S122" s="101" t="s">
        <v>100</v>
      </c>
      <c r="T122" s="112"/>
      <c r="U122" s="112"/>
      <c r="V122" s="112">
        <v>414</v>
      </c>
      <c r="W122" s="112">
        <v>334</v>
      </c>
      <c r="X122" s="112">
        <v>357</v>
      </c>
      <c r="Y122" s="112">
        <v>363</v>
      </c>
      <c r="Z122" s="112">
        <v>355</v>
      </c>
      <c r="AB122" s="109" t="str">
        <f>TEXT(Z122,"###,###")</f>
        <v>355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2459</v>
      </c>
      <c r="W124" s="112">
        <v>2151</v>
      </c>
      <c r="X124" s="112">
        <v>2265</v>
      </c>
      <c r="Y124" s="112">
        <v>2307</v>
      </c>
      <c r="Z124" s="112">
        <v>2420</v>
      </c>
      <c r="AB124" s="109" t="str">
        <f>TEXT(Z124,"###,###")</f>
        <v>2,420</v>
      </c>
      <c r="AD124" s="127">
        <f>Z124/$Z$7*100</f>
        <v>86.925287356321832</v>
      </c>
    </row>
    <row r="125" spans="19:32" x14ac:dyDescent="0.25">
      <c r="S125" s="101" t="s">
        <v>102</v>
      </c>
      <c r="T125" s="112"/>
      <c r="U125" s="112"/>
      <c r="V125" s="112">
        <v>846</v>
      </c>
      <c r="W125" s="112">
        <v>628</v>
      </c>
      <c r="X125" s="112">
        <v>756</v>
      </c>
      <c r="Y125" s="112">
        <v>733</v>
      </c>
      <c r="Z125" s="112">
        <v>727</v>
      </c>
      <c r="AB125" s="109" t="str">
        <f>TEXT(Z125,"###,###")</f>
        <v>727</v>
      </c>
      <c r="AD125" s="127">
        <f>Z125/$Z$7*100</f>
        <v>26.113505747126435</v>
      </c>
    </row>
    <row r="127" spans="19:32" x14ac:dyDescent="0.25">
      <c r="S127" s="101" t="s">
        <v>103</v>
      </c>
      <c r="T127" s="112"/>
      <c r="U127" s="112"/>
      <c r="V127" s="112">
        <v>1575</v>
      </c>
      <c r="W127" s="112">
        <v>1281</v>
      </c>
      <c r="X127" s="112">
        <v>1397</v>
      </c>
      <c r="Y127" s="112">
        <v>1425</v>
      </c>
      <c r="Z127" s="112">
        <v>1505</v>
      </c>
      <c r="AB127" s="109" t="str">
        <f>TEXT(Z127,"###,###")</f>
        <v>1,505</v>
      </c>
      <c r="AD127" s="127">
        <f>Z127/$Z$7*100</f>
        <v>54.05890804597702</v>
      </c>
    </row>
    <row r="128" spans="19:32" x14ac:dyDescent="0.25">
      <c r="S128" s="101" t="s">
        <v>104</v>
      </c>
      <c r="T128" s="112"/>
      <c r="U128" s="112"/>
      <c r="V128" s="112">
        <v>1314</v>
      </c>
      <c r="W128" s="112">
        <v>1163</v>
      </c>
      <c r="X128" s="112">
        <v>1268</v>
      </c>
      <c r="Y128" s="112">
        <v>1241</v>
      </c>
      <c r="Z128" s="112">
        <v>1279</v>
      </c>
      <c r="AB128" s="109" t="str">
        <f>TEXT(Z128,"###,###")</f>
        <v>1,279</v>
      </c>
      <c r="AD128" s="127">
        <f>Z128/$Z$7*100</f>
        <v>45.941091954022987</v>
      </c>
    </row>
    <row r="130" spans="19:20" x14ac:dyDescent="0.25">
      <c r="S130" s="101" t="s">
        <v>278</v>
      </c>
      <c r="T130" s="127">
        <v>74.173850574712645</v>
      </c>
    </row>
    <row r="131" spans="19:20" x14ac:dyDescent="0.25">
      <c r="S131" s="101" t="s">
        <v>279</v>
      </c>
      <c r="T131" s="127">
        <v>13.36206896551724</v>
      </c>
    </row>
    <row r="132" spans="19:20" x14ac:dyDescent="0.25">
      <c r="S132" s="101" t="s">
        <v>280</v>
      </c>
      <c r="T132" s="127">
        <v>12.751436781609197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23ED94C-E191-4D0F-BCC6-4379DB9BA3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B66FA49-1CDB-4777-AD99-971532E35B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3E2DD08-5DB4-44B1-AB8C-16A04CD186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E794618-65E9-4F80-82F7-2185723FF1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999A4-DC03-433F-B625-5EFD223E71FD}">
  <sheetPr codeName="Sheet9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135</v>
      </c>
      <c r="T1" s="99"/>
      <c r="U1" s="99"/>
      <c r="V1" s="99"/>
      <c r="W1" s="99"/>
      <c r="X1" s="99"/>
      <c r="Y1" s="100" t="s">
        <v>228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135</v>
      </c>
      <c r="Y3" s="105" t="s">
        <v>228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9.29 Gold Coast,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489013</v>
      </c>
      <c r="W4" s="108">
        <v>500145</v>
      </c>
      <c r="X4" s="108">
        <v>502589</v>
      </c>
      <c r="Y4" s="108">
        <v>538674</v>
      </c>
      <c r="Z4" s="108">
        <v>597823</v>
      </c>
      <c r="AB4" s="109" t="str">
        <f>TEXT(Z4,"###,###")</f>
        <v>597,823</v>
      </c>
      <c r="AD4" s="110">
        <f>Z4/Y4-1</f>
        <v>0.10980481701362987</v>
      </c>
      <c r="AF4" s="110">
        <f>Z4/V4-1</f>
        <v>0.22250942203990487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248393</v>
      </c>
      <c r="W5" s="108">
        <v>251787</v>
      </c>
      <c r="X5" s="108">
        <v>252239</v>
      </c>
      <c r="Y5" s="108">
        <v>267474</v>
      </c>
      <c r="Z5" s="108">
        <v>291750</v>
      </c>
      <c r="AB5" s="109" t="str">
        <f>TEXT(Z5,"###,###")</f>
        <v>291,750</v>
      </c>
      <c r="AD5" s="110">
        <f t="shared" ref="AD5:AD9" si="0">Z5/Y5-1</f>
        <v>9.076022342358514E-2</v>
      </c>
      <c r="AF5" s="110">
        <f t="shared" ref="AF5:AF9" si="1">Z5/V5-1</f>
        <v>0.17455000744787497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240608</v>
      </c>
      <c r="W6" s="108">
        <v>248354</v>
      </c>
      <c r="X6" s="108">
        <v>250354</v>
      </c>
      <c r="Y6" s="108">
        <v>270728</v>
      </c>
      <c r="Z6" s="108">
        <v>305575</v>
      </c>
      <c r="AB6" s="109" t="str">
        <f>TEXT(Z6,"###,###")</f>
        <v>305,575</v>
      </c>
      <c r="AD6" s="110">
        <f t="shared" si="0"/>
        <v>0.1287159067403445</v>
      </c>
      <c r="AF6" s="110">
        <f t="shared" si="1"/>
        <v>0.27001180343130726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340830</v>
      </c>
      <c r="W7" s="108">
        <v>346936</v>
      </c>
      <c r="X7" s="108">
        <v>356213</v>
      </c>
      <c r="Y7" s="108">
        <v>363283</v>
      </c>
      <c r="Z7" s="108">
        <v>381544</v>
      </c>
      <c r="AB7" s="109" t="str">
        <f>TEXT(Z7,"###,###")</f>
        <v>381,544</v>
      </c>
      <c r="AD7" s="110">
        <f t="shared" si="0"/>
        <v>5.0266596565212263E-2</v>
      </c>
      <c r="AF7" s="110">
        <f t="shared" si="1"/>
        <v>0.11945544699703659</v>
      </c>
    </row>
    <row r="8" spans="1:32" ht="17.25" customHeight="1" x14ac:dyDescent="0.25">
      <c r="A8" s="64" t="s">
        <v>12</v>
      </c>
      <c r="B8" s="65"/>
      <c r="C8" s="29"/>
      <c r="D8" s="66" t="str">
        <f>AB4</f>
        <v>597,823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381,544</v>
      </c>
      <c r="P8" s="67"/>
      <c r="S8" s="107" t="s">
        <v>83</v>
      </c>
      <c r="T8" s="108"/>
      <c r="U8" s="108"/>
      <c r="V8" s="108">
        <v>41208</v>
      </c>
      <c r="W8" s="108">
        <v>41784.949999999997</v>
      </c>
      <c r="X8" s="108">
        <v>41648.89</v>
      </c>
      <c r="Y8" s="108">
        <v>43746.84</v>
      </c>
      <c r="Z8" s="108">
        <v>44324.95</v>
      </c>
      <c r="AB8" s="109" t="str">
        <f>TEXT(Z8,"$###,###")</f>
        <v>$44,325</v>
      </c>
      <c r="AD8" s="110">
        <f t="shared" si="0"/>
        <v>1.3214897350300125E-2</v>
      </c>
      <c r="AF8" s="110">
        <f t="shared" si="1"/>
        <v>7.5639438943894355E-2</v>
      </c>
    </row>
    <row r="9" spans="1:32" x14ac:dyDescent="0.25">
      <c r="A9" s="30" t="s">
        <v>14</v>
      </c>
      <c r="B9" s="71"/>
      <c r="C9" s="72"/>
      <c r="D9" s="73">
        <f>AD104</f>
        <v>80.783442590867196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49.620489379992868</v>
      </c>
      <c r="P9" s="74" t="s">
        <v>84</v>
      </c>
      <c r="S9" s="107" t="s">
        <v>7</v>
      </c>
      <c r="T9" s="108"/>
      <c r="U9" s="108"/>
      <c r="V9" s="108">
        <v>18231996105</v>
      </c>
      <c r="W9" s="108">
        <v>18923278787</v>
      </c>
      <c r="X9" s="108">
        <v>19825892914</v>
      </c>
      <c r="Y9" s="108">
        <v>21535764577</v>
      </c>
      <c r="Z9" s="108">
        <v>23731182073</v>
      </c>
      <c r="AB9" s="109" t="str">
        <f>TEXT(Z9/1000000,"$#,###.0")&amp;" mil"</f>
        <v>$23,731.2 mil</v>
      </c>
      <c r="AD9" s="110">
        <f t="shared" si="0"/>
        <v>0.10194286291301147</v>
      </c>
      <c r="AF9" s="110">
        <f t="shared" si="1"/>
        <v>0.30162281388881418</v>
      </c>
    </row>
    <row r="10" spans="1:32" x14ac:dyDescent="0.25">
      <c r="A10" s="30" t="s">
        <v>17</v>
      </c>
      <c r="B10" s="71"/>
      <c r="C10" s="72"/>
      <c r="D10" s="73">
        <f>AD105</f>
        <v>12.387445782447314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50.272314595433286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83.574109408089242</v>
      </c>
      <c r="P11" s="74" t="s">
        <v>84</v>
      </c>
      <c r="S11" s="107" t="s">
        <v>29</v>
      </c>
      <c r="T11" s="112"/>
      <c r="U11" s="112"/>
      <c r="V11" s="112">
        <v>436494</v>
      </c>
      <c r="W11" s="112">
        <v>445263</v>
      </c>
      <c r="X11" s="112">
        <v>445414</v>
      </c>
      <c r="Y11" s="112">
        <v>477881</v>
      </c>
      <c r="Z11" s="112">
        <v>535149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7.5684586836642698</v>
      </c>
      <c r="P12" s="74" t="s">
        <v>84</v>
      </c>
      <c r="S12" s="107" t="s">
        <v>30</v>
      </c>
      <c r="T12" s="112"/>
      <c r="U12" s="112"/>
      <c r="V12" s="112">
        <v>52518</v>
      </c>
      <c r="W12" s="112">
        <v>54875</v>
      </c>
      <c r="X12" s="112">
        <v>57178</v>
      </c>
      <c r="Y12" s="112">
        <v>60793</v>
      </c>
      <c r="Z12" s="112">
        <v>62674</v>
      </c>
    </row>
    <row r="13" spans="1:32" ht="15" customHeight="1" x14ac:dyDescent="0.25">
      <c r="A13" s="30" t="s">
        <v>19</v>
      </c>
      <c r="B13" s="72"/>
      <c r="C13" s="72"/>
      <c r="D13" s="73">
        <f>AD108</f>
        <v>16.646733230404319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8.8566456293376383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15.926453147503524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40.4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22.842714315106647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19.754364537494006</v>
      </c>
      <c r="P15" s="74" t="s">
        <v>84</v>
      </c>
      <c r="S15" s="115" t="s">
        <v>60</v>
      </c>
      <c r="T15" s="115"/>
      <c r="U15" s="116"/>
      <c r="V15" s="116">
        <v>3309</v>
      </c>
      <c r="W15" s="116">
        <v>3437</v>
      </c>
      <c r="X15" s="116">
        <v>3450</v>
      </c>
      <c r="Y15" s="112">
        <v>3489</v>
      </c>
      <c r="Z15" s="112">
        <v>2883</v>
      </c>
      <c r="AB15" s="117">
        <f t="shared" ref="AB15:AB34" si="2">IF(Z15="np",0,Z15/$Z$34)</f>
        <v>4.8224734287234082E-3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37.753816765162931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80.245635462505987</v>
      </c>
      <c r="P16" s="37" t="s">
        <v>84</v>
      </c>
      <c r="S16" s="115" t="s">
        <v>61</v>
      </c>
      <c r="T16" s="115"/>
      <c r="U16" s="116"/>
      <c r="V16" s="116">
        <v>2573</v>
      </c>
      <c r="W16" s="116">
        <v>2927</v>
      </c>
      <c r="X16" s="116">
        <v>3014</v>
      </c>
      <c r="Y16" s="112">
        <v>2952</v>
      </c>
      <c r="Z16" s="112">
        <v>3277</v>
      </c>
      <c r="AB16" s="117">
        <f t="shared" si="2"/>
        <v>5.4815280700404468E-3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23313</v>
      </c>
      <c r="W17" s="116">
        <v>22949</v>
      </c>
      <c r="X17" s="116">
        <v>22954</v>
      </c>
      <c r="Y17" s="112">
        <v>25738</v>
      </c>
      <c r="Z17" s="112">
        <v>27759</v>
      </c>
      <c r="AB17" s="117">
        <f t="shared" si="2"/>
        <v>4.6433243117562632E-2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2412</v>
      </c>
      <c r="W18" s="116">
        <v>2723</v>
      </c>
      <c r="X18" s="116">
        <v>2649</v>
      </c>
      <c r="Y18" s="112">
        <v>2885</v>
      </c>
      <c r="Z18" s="112">
        <v>3033</v>
      </c>
      <c r="AB18" s="117">
        <f t="shared" si="2"/>
        <v>5.0733825561283721E-3</v>
      </c>
    </row>
    <row r="19" spans="1:28" x14ac:dyDescent="0.25">
      <c r="A19" s="63" t="str">
        <f>$S$1&amp;" ("&amp;$V$2&amp;" to "&amp;$Z$2&amp;")"</f>
        <v>Gold Coast (2017-18 to 2021-22)</v>
      </c>
      <c r="B19" s="63"/>
      <c r="C19" s="63"/>
      <c r="D19" s="63"/>
      <c r="E19" s="63"/>
      <c r="F19" s="63"/>
      <c r="G19" s="63" t="str">
        <f>$S$1&amp;" ("&amp;$V$2&amp;" to "&amp;$Z$2&amp;")"</f>
        <v>Gold Coast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46245</v>
      </c>
      <c r="W19" s="116">
        <v>46480</v>
      </c>
      <c r="X19" s="116">
        <v>46560</v>
      </c>
      <c r="Y19" s="112">
        <v>49631</v>
      </c>
      <c r="Z19" s="112">
        <v>53866</v>
      </c>
      <c r="AB19" s="117">
        <f t="shared" si="2"/>
        <v>9.0103140378638605E-2</v>
      </c>
    </row>
    <row r="20" spans="1:28" x14ac:dyDescent="0.25">
      <c r="S20" s="115" t="s">
        <v>65</v>
      </c>
      <c r="T20" s="115"/>
      <c r="U20" s="116"/>
      <c r="V20" s="116">
        <v>15704</v>
      </c>
      <c r="W20" s="116">
        <v>15908</v>
      </c>
      <c r="X20" s="116">
        <v>15770</v>
      </c>
      <c r="Y20" s="112">
        <v>17094</v>
      </c>
      <c r="Z20" s="112">
        <v>18308</v>
      </c>
      <c r="AB20" s="117">
        <f t="shared" si="2"/>
        <v>3.0624295363533872E-2</v>
      </c>
    </row>
    <row r="21" spans="1:28" x14ac:dyDescent="0.25">
      <c r="S21" s="115" t="s">
        <v>66</v>
      </c>
      <c r="T21" s="115"/>
      <c r="U21" s="116"/>
      <c r="V21" s="116">
        <v>49252</v>
      </c>
      <c r="W21" s="116">
        <v>50420</v>
      </c>
      <c r="X21" s="116">
        <v>50919</v>
      </c>
      <c r="Y21" s="112">
        <v>54615</v>
      </c>
      <c r="Z21" s="112">
        <v>60503</v>
      </c>
      <c r="AB21" s="117">
        <f t="shared" si="2"/>
        <v>0.10120503290255024</v>
      </c>
    </row>
    <row r="22" spans="1:28" x14ac:dyDescent="0.25">
      <c r="S22" s="115" t="s">
        <v>67</v>
      </c>
      <c r="T22" s="115"/>
      <c r="U22" s="116"/>
      <c r="V22" s="116">
        <v>47405</v>
      </c>
      <c r="W22" s="116">
        <v>47933</v>
      </c>
      <c r="X22" s="116">
        <v>48664</v>
      </c>
      <c r="Y22" s="112">
        <v>54010</v>
      </c>
      <c r="Z22" s="112">
        <v>64194</v>
      </c>
      <c r="AB22" s="117">
        <f t="shared" si="2"/>
        <v>0.10737907016422839</v>
      </c>
    </row>
    <row r="23" spans="1:28" x14ac:dyDescent="0.25">
      <c r="S23" s="115" t="s">
        <v>68</v>
      </c>
      <c r="T23" s="115"/>
      <c r="U23" s="116"/>
      <c r="V23" s="116">
        <v>14919</v>
      </c>
      <c r="W23" s="116">
        <v>15269</v>
      </c>
      <c r="X23" s="116">
        <v>16161</v>
      </c>
      <c r="Y23" s="112">
        <v>17136</v>
      </c>
      <c r="Z23" s="112">
        <v>18157</v>
      </c>
      <c r="AB23" s="117">
        <f t="shared" si="2"/>
        <v>3.0371713508612876E-2</v>
      </c>
    </row>
    <row r="24" spans="1:28" x14ac:dyDescent="0.25">
      <c r="S24" s="115" t="s">
        <v>69</v>
      </c>
      <c r="T24" s="115"/>
      <c r="U24" s="116"/>
      <c r="V24" s="116">
        <v>8745</v>
      </c>
      <c r="W24" s="116">
        <v>10121</v>
      </c>
      <c r="X24" s="116">
        <v>7798</v>
      </c>
      <c r="Y24" s="112">
        <v>11603</v>
      </c>
      <c r="Z24" s="112">
        <v>13639</v>
      </c>
      <c r="AB24" s="117">
        <f t="shared" si="2"/>
        <v>2.2814330591175359E-2</v>
      </c>
    </row>
    <row r="25" spans="1:28" x14ac:dyDescent="0.25">
      <c r="S25" s="115" t="s">
        <v>70</v>
      </c>
      <c r="T25" s="115"/>
      <c r="U25" s="116"/>
      <c r="V25" s="116">
        <v>15949</v>
      </c>
      <c r="W25" s="116">
        <v>17222</v>
      </c>
      <c r="X25" s="116">
        <v>17808</v>
      </c>
      <c r="Y25" s="112">
        <v>18647</v>
      </c>
      <c r="Z25" s="112">
        <v>20397</v>
      </c>
      <c r="AB25" s="117">
        <f t="shared" si="2"/>
        <v>3.4118623144527002E-2</v>
      </c>
    </row>
    <row r="26" spans="1:28" x14ac:dyDescent="0.25">
      <c r="S26" s="115" t="s">
        <v>71</v>
      </c>
      <c r="T26" s="115"/>
      <c r="U26" s="116"/>
      <c r="V26" s="116">
        <v>14636</v>
      </c>
      <c r="W26" s="116">
        <v>14293</v>
      </c>
      <c r="X26" s="116">
        <v>14054</v>
      </c>
      <c r="Y26" s="112">
        <v>14340</v>
      </c>
      <c r="Z26" s="112">
        <v>16122</v>
      </c>
      <c r="AB26" s="117">
        <f t="shared" si="2"/>
        <v>2.6967713013485529E-2</v>
      </c>
    </row>
    <row r="27" spans="1:28" x14ac:dyDescent="0.25">
      <c r="S27" s="115" t="s">
        <v>72</v>
      </c>
      <c r="T27" s="115"/>
      <c r="U27" s="116"/>
      <c r="V27" s="116">
        <v>32946</v>
      </c>
      <c r="W27" s="116">
        <v>34681</v>
      </c>
      <c r="X27" s="116">
        <v>35891</v>
      </c>
      <c r="Y27" s="112">
        <v>39419</v>
      </c>
      <c r="Z27" s="112">
        <v>44151</v>
      </c>
      <c r="AB27" s="117">
        <f t="shared" si="2"/>
        <v>7.3852592560377101E-2</v>
      </c>
    </row>
    <row r="28" spans="1:28" x14ac:dyDescent="0.25">
      <c r="S28" s="115" t="s">
        <v>73</v>
      </c>
      <c r="T28" s="115"/>
      <c r="U28" s="116"/>
      <c r="V28" s="116">
        <v>49282</v>
      </c>
      <c r="W28" s="116">
        <v>49269</v>
      </c>
      <c r="X28" s="116">
        <v>50477</v>
      </c>
      <c r="Y28" s="112">
        <v>52034</v>
      </c>
      <c r="Z28" s="112">
        <v>57673</v>
      </c>
      <c r="AB28" s="117">
        <f t="shared" si="2"/>
        <v>9.647121403217658E-2</v>
      </c>
    </row>
    <row r="29" spans="1:28" x14ac:dyDescent="0.25">
      <c r="S29" s="115" t="s">
        <v>74</v>
      </c>
      <c r="T29" s="115"/>
      <c r="U29" s="116"/>
      <c r="V29" s="116">
        <v>18115</v>
      </c>
      <c r="W29" s="116">
        <v>19582</v>
      </c>
      <c r="X29" s="116">
        <v>18120</v>
      </c>
      <c r="Y29" s="112">
        <v>17995</v>
      </c>
      <c r="Z29" s="112">
        <v>20545</v>
      </c>
      <c r="AB29" s="117">
        <f t="shared" si="2"/>
        <v>3.4366186816899902E-2</v>
      </c>
    </row>
    <row r="30" spans="1:28" x14ac:dyDescent="0.25">
      <c r="S30" s="115" t="s">
        <v>75</v>
      </c>
      <c r="T30" s="115"/>
      <c r="U30" s="116"/>
      <c r="V30" s="116">
        <v>33024</v>
      </c>
      <c r="W30" s="116">
        <v>33722</v>
      </c>
      <c r="X30" s="116">
        <v>34577</v>
      </c>
      <c r="Y30" s="112">
        <v>35567</v>
      </c>
      <c r="Z30" s="112">
        <v>38476</v>
      </c>
      <c r="AB30" s="117">
        <f t="shared" si="2"/>
        <v>6.4359863906889289E-2</v>
      </c>
    </row>
    <row r="31" spans="1:28" x14ac:dyDescent="0.25">
      <c r="S31" s="115" t="s">
        <v>76</v>
      </c>
      <c r="T31" s="115"/>
      <c r="U31" s="116"/>
      <c r="V31" s="116">
        <v>51136</v>
      </c>
      <c r="W31" s="116">
        <v>56135</v>
      </c>
      <c r="X31" s="116">
        <v>58097</v>
      </c>
      <c r="Y31" s="112">
        <v>66692</v>
      </c>
      <c r="Z31" s="112">
        <v>76570</v>
      </c>
      <c r="AB31" s="117">
        <f t="shared" si="2"/>
        <v>0.12808074590265395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16077</v>
      </c>
      <c r="W32" s="116">
        <v>16831</v>
      </c>
      <c r="X32" s="116">
        <v>17035</v>
      </c>
      <c r="Y32" s="112">
        <v>17527</v>
      </c>
      <c r="Z32" s="112">
        <v>19714</v>
      </c>
      <c r="AB32" s="117">
        <f t="shared" si="2"/>
        <v>3.2976150251076398E-2</v>
      </c>
    </row>
    <row r="33" spans="19:32" x14ac:dyDescent="0.25">
      <c r="S33" s="115" t="s">
        <v>78</v>
      </c>
      <c r="T33" s="115"/>
      <c r="U33" s="116"/>
      <c r="V33" s="116">
        <v>18337</v>
      </c>
      <c r="W33" s="116">
        <v>19279</v>
      </c>
      <c r="X33" s="116">
        <v>20439</v>
      </c>
      <c r="Y33" s="112">
        <v>22051</v>
      </c>
      <c r="Z33" s="112">
        <v>24359</v>
      </c>
      <c r="AB33" s="117">
        <f t="shared" si="2"/>
        <v>4.074596956305012E-2</v>
      </c>
    </row>
    <row r="34" spans="19:32" x14ac:dyDescent="0.25">
      <c r="S34" s="118" t="s">
        <v>53</v>
      </c>
      <c r="T34" s="118"/>
      <c r="U34" s="119"/>
      <c r="V34" s="119">
        <v>489008</v>
      </c>
      <c r="W34" s="119">
        <v>500142</v>
      </c>
      <c r="X34" s="119">
        <v>502591</v>
      </c>
      <c r="Y34" s="120">
        <v>538674</v>
      </c>
      <c r="Z34" s="120">
        <v>597826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288805</v>
      </c>
      <c r="W37" s="112">
        <v>289892</v>
      </c>
      <c r="X37" s="112">
        <v>298430</v>
      </c>
      <c r="Y37" s="112">
        <v>299898</v>
      </c>
      <c r="Z37" s="112">
        <v>306170</v>
      </c>
      <c r="AB37" s="132">
        <f>Z37/Z40*100</f>
        <v>80.245635462505987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52022</v>
      </c>
      <c r="W38" s="112">
        <v>57047</v>
      </c>
      <c r="X38" s="112">
        <v>57787</v>
      </c>
      <c r="Y38" s="112">
        <v>63386</v>
      </c>
      <c r="Z38" s="112">
        <v>75371</v>
      </c>
      <c r="AB38" s="132">
        <f>Z38/Z40*100</f>
        <v>19.754364537494006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340827</v>
      </c>
      <c r="W40" s="112">
        <v>346939</v>
      </c>
      <c r="X40" s="112">
        <v>356217</v>
      </c>
      <c r="Y40" s="112">
        <v>363284</v>
      </c>
      <c r="Z40" s="112">
        <v>381541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297</v>
      </c>
      <c r="W44" s="112">
        <v>297</v>
      </c>
      <c r="X44" s="112">
        <v>329</v>
      </c>
      <c r="Y44" s="112">
        <v>424</v>
      </c>
      <c r="Z44" s="112">
        <v>671</v>
      </c>
    </row>
    <row r="45" spans="19:32" x14ac:dyDescent="0.25">
      <c r="S45" s="115" t="s">
        <v>37</v>
      </c>
      <c r="T45" s="115"/>
      <c r="U45" s="112"/>
      <c r="V45" s="112">
        <v>5000</v>
      </c>
      <c r="W45" s="112">
        <v>5399</v>
      </c>
      <c r="X45" s="112">
        <v>5273</v>
      </c>
      <c r="Y45" s="112">
        <v>6404</v>
      </c>
      <c r="Z45" s="112">
        <v>8209</v>
      </c>
    </row>
    <row r="46" spans="19:32" x14ac:dyDescent="0.25">
      <c r="S46" s="115" t="s">
        <v>38</v>
      </c>
      <c r="T46" s="115"/>
      <c r="U46" s="112"/>
      <c r="V46" s="112">
        <v>15234</v>
      </c>
      <c r="W46" s="112">
        <v>14746</v>
      </c>
      <c r="X46" s="112">
        <v>13923</v>
      </c>
      <c r="Y46" s="112">
        <v>15669</v>
      </c>
      <c r="Z46" s="112">
        <v>18720</v>
      </c>
    </row>
    <row r="47" spans="19:32" x14ac:dyDescent="0.25">
      <c r="S47" s="115" t="s">
        <v>39</v>
      </c>
      <c r="T47" s="115"/>
      <c r="U47" s="112"/>
      <c r="V47" s="112">
        <v>24687</v>
      </c>
      <c r="W47" s="112">
        <v>24367</v>
      </c>
      <c r="X47" s="112">
        <v>23616</v>
      </c>
      <c r="Y47" s="112">
        <v>24898</v>
      </c>
      <c r="Z47" s="112">
        <v>27668</v>
      </c>
    </row>
    <row r="48" spans="19:32" x14ac:dyDescent="0.25">
      <c r="S48" s="115" t="s">
        <v>40</v>
      </c>
      <c r="T48" s="115"/>
      <c r="U48" s="112"/>
      <c r="V48" s="112">
        <v>33262</v>
      </c>
      <c r="W48" s="112">
        <v>33790</v>
      </c>
      <c r="X48" s="112">
        <v>33690</v>
      </c>
      <c r="Y48" s="112">
        <v>35519</v>
      </c>
      <c r="Z48" s="112">
        <v>38248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30180</v>
      </c>
      <c r="W49" s="112">
        <v>30523</v>
      </c>
      <c r="X49" s="112">
        <v>30486</v>
      </c>
      <c r="Y49" s="112">
        <v>32608</v>
      </c>
      <c r="Z49" s="112">
        <v>36305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Gold Coast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27145</v>
      </c>
      <c r="W50" s="112">
        <v>27988</v>
      </c>
      <c r="X50" s="112">
        <v>28434</v>
      </c>
      <c r="Y50" s="112">
        <v>30168</v>
      </c>
      <c r="Z50" s="112">
        <v>31988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24905</v>
      </c>
      <c r="W51" s="112">
        <v>24876</v>
      </c>
      <c r="X51" s="112">
        <v>24751</v>
      </c>
      <c r="Y51" s="112">
        <v>26081</v>
      </c>
      <c r="Z51" s="112">
        <v>28554</v>
      </c>
    </row>
    <row r="52" spans="1:26" ht="15" customHeight="1" x14ac:dyDescent="0.25">
      <c r="S52" s="115" t="s">
        <v>44</v>
      </c>
      <c r="T52" s="115"/>
      <c r="U52" s="112"/>
      <c r="V52" s="112">
        <v>24612</v>
      </c>
      <c r="W52" s="112">
        <v>25233</v>
      </c>
      <c r="X52" s="112">
        <v>25238</v>
      </c>
      <c r="Y52" s="112">
        <v>25584</v>
      </c>
      <c r="Z52" s="112">
        <v>26333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20000</v>
      </c>
      <c r="W53" s="112">
        <v>20567</v>
      </c>
      <c r="X53" s="112">
        <v>21055</v>
      </c>
      <c r="Y53" s="112">
        <v>22488</v>
      </c>
      <c r="Z53" s="112">
        <v>24478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17785</v>
      </c>
      <c r="W54" s="112">
        <v>18077</v>
      </c>
      <c r="X54" s="112">
        <v>18458</v>
      </c>
      <c r="Y54" s="112">
        <v>19098</v>
      </c>
      <c r="Z54" s="112">
        <v>19992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12721</v>
      </c>
      <c r="W55" s="112">
        <v>12911</v>
      </c>
      <c r="X55" s="112">
        <v>13472</v>
      </c>
      <c r="Y55" s="112">
        <v>14379</v>
      </c>
      <c r="Z55" s="112">
        <v>15497</v>
      </c>
    </row>
    <row r="56" spans="1:26" ht="15" customHeight="1" x14ac:dyDescent="0.25">
      <c r="S56" s="115" t="s">
        <v>48</v>
      </c>
      <c r="T56" s="115"/>
      <c r="U56" s="112"/>
      <c r="V56" s="112">
        <v>7232</v>
      </c>
      <c r="W56" s="112">
        <v>7450</v>
      </c>
      <c r="X56" s="112">
        <v>7637</v>
      </c>
      <c r="Y56" s="112">
        <v>8032</v>
      </c>
      <c r="Z56" s="112">
        <v>8679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3284</v>
      </c>
      <c r="W57" s="112">
        <v>3530</v>
      </c>
      <c r="X57" s="112">
        <v>3685</v>
      </c>
      <c r="Y57" s="112">
        <v>3853</v>
      </c>
      <c r="Z57" s="112">
        <v>3926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1224</v>
      </c>
      <c r="W58" s="112">
        <v>1262</v>
      </c>
      <c r="X58" s="112">
        <v>1384</v>
      </c>
      <c r="Y58" s="112">
        <v>1452</v>
      </c>
      <c r="Z58" s="112">
        <v>1610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529</v>
      </c>
      <c r="W59" s="112">
        <v>501</v>
      </c>
      <c r="X59" s="112">
        <v>504</v>
      </c>
      <c r="Y59" s="112">
        <v>511</v>
      </c>
      <c r="Z59" s="112">
        <v>568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304</v>
      </c>
      <c r="W60" s="112">
        <v>289</v>
      </c>
      <c r="X60" s="112">
        <v>311</v>
      </c>
      <c r="Y60" s="112">
        <v>306</v>
      </c>
      <c r="Z60" s="112">
        <v>316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248394</v>
      </c>
      <c r="W61" s="112">
        <v>251789</v>
      </c>
      <c r="X61" s="112">
        <v>252237</v>
      </c>
      <c r="Y61" s="112">
        <v>267474</v>
      </c>
      <c r="Z61" s="112">
        <v>291748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393</v>
      </c>
      <c r="W63" s="112">
        <v>471</v>
      </c>
      <c r="X63" s="112">
        <v>459</v>
      </c>
      <c r="Y63" s="112">
        <v>670</v>
      </c>
      <c r="Z63" s="112">
        <v>957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6456</v>
      </c>
      <c r="W64" s="112">
        <v>6920</v>
      </c>
      <c r="X64" s="112">
        <v>6811</v>
      </c>
      <c r="Y64" s="112">
        <v>8126</v>
      </c>
      <c r="Z64" s="112">
        <v>10694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Gold Coast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16848</v>
      </c>
      <c r="W65" s="112">
        <v>16538</v>
      </c>
      <c r="X65" s="112">
        <v>15695</v>
      </c>
      <c r="Y65" s="112">
        <v>17621</v>
      </c>
      <c r="Z65" s="112">
        <v>20954</v>
      </c>
    </row>
    <row r="66" spans="1:26" x14ac:dyDescent="0.25">
      <c r="S66" s="115" t="s">
        <v>39</v>
      </c>
      <c r="T66" s="115"/>
      <c r="U66" s="112"/>
      <c r="V66" s="112">
        <v>26389</v>
      </c>
      <c r="W66" s="112">
        <v>26685</v>
      </c>
      <c r="X66" s="112">
        <v>26004</v>
      </c>
      <c r="Y66" s="112">
        <v>27793</v>
      </c>
      <c r="Z66" s="112">
        <v>31668</v>
      </c>
    </row>
    <row r="67" spans="1:26" x14ac:dyDescent="0.25">
      <c r="S67" s="115" t="s">
        <v>40</v>
      </c>
      <c r="T67" s="115"/>
      <c r="U67" s="112"/>
      <c r="V67" s="112">
        <v>32264</v>
      </c>
      <c r="W67" s="112">
        <v>32904</v>
      </c>
      <c r="X67" s="112">
        <v>33039</v>
      </c>
      <c r="Y67" s="112">
        <v>35691</v>
      </c>
      <c r="Z67" s="112">
        <v>39931</v>
      </c>
    </row>
    <row r="68" spans="1:26" x14ac:dyDescent="0.25">
      <c r="S68" s="115" t="s">
        <v>41</v>
      </c>
      <c r="T68" s="115"/>
      <c r="U68" s="112"/>
      <c r="V68" s="112">
        <v>26916</v>
      </c>
      <c r="W68" s="112">
        <v>28258</v>
      </c>
      <c r="X68" s="112">
        <v>28930</v>
      </c>
      <c r="Y68" s="112">
        <v>32089</v>
      </c>
      <c r="Z68" s="112">
        <v>36262</v>
      </c>
    </row>
    <row r="69" spans="1:26" x14ac:dyDescent="0.25">
      <c r="S69" s="115" t="s">
        <v>42</v>
      </c>
      <c r="T69" s="115"/>
      <c r="U69" s="112"/>
      <c r="V69" s="112">
        <v>24109</v>
      </c>
      <c r="W69" s="112">
        <v>25235</v>
      </c>
      <c r="X69" s="112">
        <v>25922</v>
      </c>
      <c r="Y69" s="112">
        <v>28020</v>
      </c>
      <c r="Z69" s="112">
        <v>32098</v>
      </c>
    </row>
    <row r="70" spans="1:26" x14ac:dyDescent="0.25">
      <c r="S70" s="115" t="s">
        <v>43</v>
      </c>
      <c r="T70" s="115"/>
      <c r="U70" s="112"/>
      <c r="V70" s="112">
        <v>22830</v>
      </c>
      <c r="W70" s="112">
        <v>23446</v>
      </c>
      <c r="X70" s="112">
        <v>23737</v>
      </c>
      <c r="Y70" s="112">
        <v>25679</v>
      </c>
      <c r="Z70" s="112">
        <v>28925</v>
      </c>
    </row>
    <row r="71" spans="1:26" x14ac:dyDescent="0.25">
      <c r="S71" s="115" t="s">
        <v>44</v>
      </c>
      <c r="T71" s="115"/>
      <c r="U71" s="112"/>
      <c r="V71" s="112">
        <v>23987</v>
      </c>
      <c r="W71" s="112">
        <v>24950</v>
      </c>
      <c r="X71" s="112">
        <v>24928</v>
      </c>
      <c r="Y71" s="112">
        <v>25871</v>
      </c>
      <c r="Z71" s="112">
        <v>27555</v>
      </c>
    </row>
    <row r="72" spans="1:26" x14ac:dyDescent="0.25">
      <c r="S72" s="115" t="s">
        <v>45</v>
      </c>
      <c r="T72" s="115"/>
      <c r="U72" s="112"/>
      <c r="V72" s="112">
        <v>20403</v>
      </c>
      <c r="W72" s="112">
        <v>21008</v>
      </c>
      <c r="X72" s="112">
        <v>21713</v>
      </c>
      <c r="Y72" s="112">
        <v>23639</v>
      </c>
      <c r="Z72" s="112">
        <v>26592</v>
      </c>
    </row>
    <row r="73" spans="1:26" x14ac:dyDescent="0.25">
      <c r="S73" s="115" t="s">
        <v>46</v>
      </c>
      <c r="T73" s="115"/>
      <c r="U73" s="112"/>
      <c r="V73" s="112">
        <v>17839</v>
      </c>
      <c r="W73" s="112">
        <v>18525</v>
      </c>
      <c r="X73" s="112">
        <v>18676</v>
      </c>
      <c r="Y73" s="112">
        <v>19600</v>
      </c>
      <c r="Z73" s="112">
        <v>21303</v>
      </c>
    </row>
    <row r="74" spans="1:26" x14ac:dyDescent="0.25">
      <c r="S74" s="115" t="s">
        <v>47</v>
      </c>
      <c r="T74" s="115"/>
      <c r="U74" s="112"/>
      <c r="V74" s="112">
        <v>12155</v>
      </c>
      <c r="W74" s="112">
        <v>12896</v>
      </c>
      <c r="X74" s="112">
        <v>13352</v>
      </c>
      <c r="Y74" s="112">
        <v>14304</v>
      </c>
      <c r="Z74" s="112">
        <v>15739</v>
      </c>
    </row>
    <row r="75" spans="1:26" x14ac:dyDescent="0.25">
      <c r="S75" s="115" t="s">
        <v>48</v>
      </c>
      <c r="T75" s="115"/>
      <c r="U75" s="112"/>
      <c r="V75" s="112">
        <v>6063</v>
      </c>
      <c r="W75" s="112">
        <v>6403</v>
      </c>
      <c r="X75" s="112">
        <v>6653</v>
      </c>
      <c r="Y75" s="112">
        <v>6992</v>
      </c>
      <c r="Z75" s="112">
        <v>7901</v>
      </c>
    </row>
    <row r="76" spans="1:26" x14ac:dyDescent="0.25">
      <c r="S76" s="115" t="s">
        <v>49</v>
      </c>
      <c r="T76" s="115"/>
      <c r="U76" s="112"/>
      <c r="V76" s="112">
        <v>2338</v>
      </c>
      <c r="W76" s="112">
        <v>2560</v>
      </c>
      <c r="X76" s="112">
        <v>2738</v>
      </c>
      <c r="Y76" s="112">
        <v>2908</v>
      </c>
      <c r="Z76" s="112">
        <v>3101</v>
      </c>
    </row>
    <row r="77" spans="1:26" x14ac:dyDescent="0.25">
      <c r="S77" s="115" t="s">
        <v>50</v>
      </c>
      <c r="T77" s="115"/>
      <c r="U77" s="112"/>
      <c r="V77" s="112">
        <v>778</v>
      </c>
      <c r="W77" s="112">
        <v>791</v>
      </c>
      <c r="X77" s="112">
        <v>867</v>
      </c>
      <c r="Y77" s="112">
        <v>959</v>
      </c>
      <c r="Z77" s="112">
        <v>1122</v>
      </c>
    </row>
    <row r="78" spans="1:26" x14ac:dyDescent="0.25">
      <c r="S78" s="115" t="s">
        <v>51</v>
      </c>
      <c r="T78" s="115"/>
      <c r="U78" s="112"/>
      <c r="V78" s="112">
        <v>420</v>
      </c>
      <c r="W78" s="112">
        <v>402</v>
      </c>
      <c r="X78" s="112">
        <v>437</v>
      </c>
      <c r="Y78" s="112">
        <v>374</v>
      </c>
      <c r="Z78" s="112">
        <v>385</v>
      </c>
    </row>
    <row r="79" spans="1:26" x14ac:dyDescent="0.25">
      <c r="S79" s="115" t="s">
        <v>52</v>
      </c>
      <c r="T79" s="115"/>
      <c r="U79" s="112"/>
      <c r="V79" s="112">
        <v>407</v>
      </c>
      <c r="W79" s="112">
        <v>370</v>
      </c>
      <c r="X79" s="112">
        <v>384</v>
      </c>
      <c r="Y79" s="112">
        <v>392</v>
      </c>
      <c r="Z79" s="112">
        <v>393</v>
      </c>
    </row>
    <row r="80" spans="1:26" x14ac:dyDescent="0.25">
      <c r="S80" s="118" t="s">
        <v>53</v>
      </c>
      <c r="T80" s="118"/>
      <c r="U80" s="112"/>
      <c r="V80" s="112">
        <v>240608</v>
      </c>
      <c r="W80" s="112">
        <v>248355</v>
      </c>
      <c r="X80" s="112">
        <v>250348</v>
      </c>
      <c r="Y80" s="112">
        <v>270728</v>
      </c>
      <c r="Z80" s="112">
        <v>305570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Gold Coast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23284</v>
      </c>
      <c r="W83" s="112">
        <v>23589</v>
      </c>
      <c r="X83" s="112">
        <v>25371</v>
      </c>
      <c r="Y83" s="112">
        <v>25957</v>
      </c>
      <c r="Z83" s="112">
        <v>26439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20550</v>
      </c>
      <c r="W84" s="112">
        <v>21551</v>
      </c>
      <c r="X84" s="112">
        <v>22365</v>
      </c>
      <c r="Y84" s="112">
        <v>23457</v>
      </c>
      <c r="Z84" s="112">
        <v>25042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31843</v>
      </c>
      <c r="W85" s="112">
        <v>32488</v>
      </c>
      <c r="X85" s="112">
        <v>32933</v>
      </c>
      <c r="Y85" s="112">
        <v>33486</v>
      </c>
      <c r="Z85" s="112">
        <v>35113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597,823</v>
      </c>
      <c r="D86" s="96">
        <f t="shared" ref="D86:D91" si="4">AD4</f>
        <v>0.10980481701362987</v>
      </c>
      <c r="E86" s="97">
        <f t="shared" ref="E86:E91" si="5">AD4</f>
        <v>0.10980481701362987</v>
      </c>
      <c r="F86" s="96">
        <f t="shared" ref="F86:F91" si="6">AF4</f>
        <v>0.22250942203990487</v>
      </c>
      <c r="G86" s="97">
        <f t="shared" ref="G86:G91" si="7">AF4</f>
        <v>0.22250942203990487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11628</v>
      </c>
      <c r="W86" s="112">
        <v>11780</v>
      </c>
      <c r="X86" s="112">
        <v>12359</v>
      </c>
      <c r="Y86" s="112">
        <v>12680</v>
      </c>
      <c r="Z86" s="112">
        <v>13804</v>
      </c>
    </row>
    <row r="87" spans="1:30" ht="15" customHeight="1" x14ac:dyDescent="0.25">
      <c r="A87" s="98" t="s">
        <v>4</v>
      </c>
      <c r="B87" s="49"/>
      <c r="C87" s="57" t="str">
        <f t="shared" si="3"/>
        <v>291,750</v>
      </c>
      <c r="D87" s="96">
        <f t="shared" si="4"/>
        <v>9.076022342358514E-2</v>
      </c>
      <c r="E87" s="97">
        <f t="shared" si="5"/>
        <v>9.076022342358514E-2</v>
      </c>
      <c r="F87" s="96">
        <f t="shared" si="6"/>
        <v>0.17455000744787497</v>
      </c>
      <c r="G87" s="97">
        <f t="shared" si="7"/>
        <v>0.17455000744787497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7121</v>
      </c>
      <c r="W87" s="112">
        <v>7193</v>
      </c>
      <c r="X87" s="112">
        <v>7199</v>
      </c>
      <c r="Y87" s="112">
        <v>7369</v>
      </c>
      <c r="Z87" s="112">
        <v>7879</v>
      </c>
    </row>
    <row r="88" spans="1:30" ht="15" customHeight="1" x14ac:dyDescent="0.25">
      <c r="A88" s="98" t="s">
        <v>5</v>
      </c>
      <c r="B88" s="49"/>
      <c r="C88" s="57" t="str">
        <f t="shared" si="3"/>
        <v>305,575</v>
      </c>
      <c r="D88" s="96">
        <f t="shared" si="4"/>
        <v>0.1287159067403445</v>
      </c>
      <c r="E88" s="97">
        <f t="shared" si="5"/>
        <v>0.1287159067403445</v>
      </c>
      <c r="F88" s="96">
        <f t="shared" si="6"/>
        <v>0.27001180343130726</v>
      </c>
      <c r="G88" s="97">
        <f t="shared" si="7"/>
        <v>0.27001180343130726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10846</v>
      </c>
      <c r="W88" s="112">
        <v>11141</v>
      </c>
      <c r="X88" s="112">
        <v>11244</v>
      </c>
      <c r="Y88" s="112">
        <v>11386</v>
      </c>
      <c r="Z88" s="112">
        <v>11933</v>
      </c>
    </row>
    <row r="89" spans="1:30" ht="15" customHeight="1" x14ac:dyDescent="0.25">
      <c r="A89" s="49" t="s">
        <v>6</v>
      </c>
      <c r="B89" s="49"/>
      <c r="C89" s="57" t="str">
        <f t="shared" si="3"/>
        <v>381,544</v>
      </c>
      <c r="D89" s="96">
        <f t="shared" si="4"/>
        <v>5.0266596565212263E-2</v>
      </c>
      <c r="E89" s="97">
        <f t="shared" si="5"/>
        <v>5.0266596565212263E-2</v>
      </c>
      <c r="F89" s="96">
        <f t="shared" si="6"/>
        <v>0.11945544699703659</v>
      </c>
      <c r="G89" s="97">
        <f t="shared" si="7"/>
        <v>0.11945544699703659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11961</v>
      </c>
      <c r="W89" s="112">
        <v>12344</v>
      </c>
      <c r="X89" s="112">
        <v>12350</v>
      </c>
      <c r="Y89" s="112">
        <v>12474</v>
      </c>
      <c r="Z89" s="112">
        <v>12739</v>
      </c>
    </row>
    <row r="90" spans="1:30" ht="15" customHeight="1" x14ac:dyDescent="0.25">
      <c r="A90" s="49" t="s">
        <v>96</v>
      </c>
      <c r="B90" s="49"/>
      <c r="C90" s="57" t="str">
        <f t="shared" si="3"/>
        <v>$44,325</v>
      </c>
      <c r="D90" s="96">
        <f t="shared" si="4"/>
        <v>1.3214897350300125E-2</v>
      </c>
      <c r="E90" s="97">
        <f t="shared" si="5"/>
        <v>1.3214897350300125E-2</v>
      </c>
      <c r="F90" s="96">
        <f t="shared" si="6"/>
        <v>7.5639438943894355E-2</v>
      </c>
      <c r="G90" s="97">
        <f t="shared" si="7"/>
        <v>7.5639438943894355E-2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18803</v>
      </c>
      <c r="W90" s="112">
        <v>19191</v>
      </c>
      <c r="X90" s="112">
        <v>19450</v>
      </c>
      <c r="Y90" s="112">
        <v>19509</v>
      </c>
      <c r="Z90" s="112">
        <v>20362</v>
      </c>
    </row>
    <row r="91" spans="1:30" ht="15" customHeight="1" x14ac:dyDescent="0.25">
      <c r="A91" s="49" t="s">
        <v>7</v>
      </c>
      <c r="B91" s="49"/>
      <c r="C91" s="57" t="str">
        <f t="shared" si="3"/>
        <v>$23,731.2 mil</v>
      </c>
      <c r="D91" s="96">
        <f t="shared" si="4"/>
        <v>0.10194286291301147</v>
      </c>
      <c r="E91" s="97">
        <f t="shared" si="5"/>
        <v>0.10194286291301147</v>
      </c>
      <c r="F91" s="96">
        <f t="shared" si="6"/>
        <v>0.30162281388881418</v>
      </c>
      <c r="G91" s="97">
        <f t="shared" si="7"/>
        <v>0.30162281388881418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172034</v>
      </c>
      <c r="W91" s="112">
        <v>174144</v>
      </c>
      <c r="X91" s="112">
        <v>178576</v>
      </c>
      <c r="Y91" s="112">
        <v>181184</v>
      </c>
      <c r="Z91" s="112">
        <v>189321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18240</v>
      </c>
      <c r="W93" s="112">
        <v>18695</v>
      </c>
      <c r="X93" s="112">
        <v>19680</v>
      </c>
      <c r="Y93" s="112">
        <v>20351</v>
      </c>
      <c r="Z93" s="112">
        <v>21330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30774</v>
      </c>
      <c r="W94" s="112">
        <v>32174</v>
      </c>
      <c r="X94" s="112">
        <v>33714</v>
      </c>
      <c r="Y94" s="112">
        <v>35220</v>
      </c>
      <c r="Z94" s="112">
        <v>37720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5266</v>
      </c>
      <c r="W95" s="112">
        <v>5519</v>
      </c>
      <c r="X95" s="112">
        <v>5817</v>
      </c>
      <c r="Y95" s="112">
        <v>6193</v>
      </c>
      <c r="Z95" s="112">
        <v>6936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26301</v>
      </c>
      <c r="W96" s="112">
        <v>27550</v>
      </c>
      <c r="X96" s="112">
        <v>28357</v>
      </c>
      <c r="Y96" s="112">
        <v>29690</v>
      </c>
      <c r="Z96" s="112">
        <v>31888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29755</v>
      </c>
      <c r="W97" s="112">
        <v>30064</v>
      </c>
      <c r="X97" s="112">
        <v>30252</v>
      </c>
      <c r="Y97" s="112">
        <v>30251</v>
      </c>
      <c r="Z97" s="112">
        <v>31498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19654</v>
      </c>
      <c r="W98" s="112">
        <v>20088</v>
      </c>
      <c r="X98" s="112">
        <v>20288</v>
      </c>
      <c r="Y98" s="112">
        <v>20387</v>
      </c>
      <c r="Z98" s="112">
        <v>21059</v>
      </c>
    </row>
    <row r="99" spans="1:32" ht="15" customHeight="1" x14ac:dyDescent="0.25">
      <c r="S99" s="115" t="s">
        <v>197</v>
      </c>
      <c r="T99" s="115"/>
      <c r="U99" s="112"/>
      <c r="V99" s="112">
        <v>1673</v>
      </c>
      <c r="W99" s="112">
        <v>1773</v>
      </c>
      <c r="X99" s="112">
        <v>1801</v>
      </c>
      <c r="Y99" s="112">
        <v>1902</v>
      </c>
      <c r="Z99" s="112">
        <v>2053</v>
      </c>
    </row>
    <row r="100" spans="1:32" ht="15" customHeight="1" x14ac:dyDescent="0.25">
      <c r="S100" s="115" t="s">
        <v>58</v>
      </c>
      <c r="T100" s="115"/>
      <c r="U100" s="112"/>
      <c r="V100" s="112">
        <v>8939</v>
      </c>
      <c r="W100" s="112">
        <v>9198</v>
      </c>
      <c r="X100" s="112">
        <v>9727</v>
      </c>
      <c r="Y100" s="112">
        <v>9854</v>
      </c>
      <c r="Z100" s="112">
        <v>10294</v>
      </c>
    </row>
    <row r="101" spans="1:32" x14ac:dyDescent="0.25">
      <c r="A101" s="18"/>
      <c r="S101" s="118" t="s">
        <v>53</v>
      </c>
      <c r="T101" s="118"/>
      <c r="U101" s="112"/>
      <c r="V101" s="112">
        <v>168788</v>
      </c>
      <c r="W101" s="112">
        <v>172800</v>
      </c>
      <c r="X101" s="112">
        <v>177637</v>
      </c>
      <c r="Y101" s="112">
        <v>181688</v>
      </c>
      <c r="Z101" s="112">
        <v>191811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387245</v>
      </c>
      <c r="W104" s="112">
        <v>395263</v>
      </c>
      <c r="X104" s="112">
        <v>424846</v>
      </c>
      <c r="Y104" s="112">
        <v>430428</v>
      </c>
      <c r="Z104" s="112">
        <v>482942</v>
      </c>
      <c r="AB104" s="109" t="str">
        <f>TEXT(Z104,"###,###")</f>
        <v>482,942</v>
      </c>
      <c r="AD104" s="130">
        <f>Z104/($Z$4)*100</f>
        <v>80.783442590867196</v>
      </c>
      <c r="AF104" s="109"/>
    </row>
    <row r="105" spans="1:32" x14ac:dyDescent="0.25">
      <c r="S105" s="115" t="s">
        <v>17</v>
      </c>
      <c r="T105" s="115"/>
      <c r="U105" s="112"/>
      <c r="V105" s="112">
        <v>64366</v>
      </c>
      <c r="W105" s="112">
        <v>67556</v>
      </c>
      <c r="X105" s="112">
        <v>66780</v>
      </c>
      <c r="Y105" s="112">
        <v>67835</v>
      </c>
      <c r="Z105" s="112">
        <v>74055</v>
      </c>
      <c r="AB105" s="109" t="str">
        <f>TEXT(Z105,"###,###")</f>
        <v>74,055</v>
      </c>
      <c r="AD105" s="130">
        <f>Z105/($Z$4)*100</f>
        <v>12.387445782447314</v>
      </c>
      <c r="AF105" s="109"/>
    </row>
    <row r="106" spans="1:32" x14ac:dyDescent="0.25">
      <c r="S106" s="118" t="s">
        <v>53</v>
      </c>
      <c r="T106" s="118"/>
      <c r="U106" s="120"/>
      <c r="V106" s="120">
        <v>451611</v>
      </c>
      <c r="W106" s="120">
        <v>462819</v>
      </c>
      <c r="X106" s="120">
        <v>491626</v>
      </c>
      <c r="Y106" s="120">
        <v>498263</v>
      </c>
      <c r="Z106" s="120">
        <v>556997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93032</v>
      </c>
      <c r="W108" s="112">
        <v>83212</v>
      </c>
      <c r="X108" s="112">
        <v>88812</v>
      </c>
      <c r="Y108" s="112">
        <v>93441</v>
      </c>
      <c r="Z108" s="112">
        <v>99518</v>
      </c>
      <c r="AB108" s="109" t="str">
        <f>TEXT(Z108,"###,###")</f>
        <v>99,518</v>
      </c>
      <c r="AD108" s="130">
        <f>Z108/($Z$4)*100</f>
        <v>16.646733230404319</v>
      </c>
      <c r="AF108" s="109"/>
    </row>
    <row r="109" spans="1:32" x14ac:dyDescent="0.25">
      <c r="S109" s="115" t="s">
        <v>20</v>
      </c>
      <c r="T109" s="115"/>
      <c r="U109" s="112"/>
      <c r="V109" s="112">
        <v>72317</v>
      </c>
      <c r="W109" s="112">
        <v>72332</v>
      </c>
      <c r="X109" s="112">
        <v>73742</v>
      </c>
      <c r="Y109" s="112">
        <v>87004</v>
      </c>
      <c r="Z109" s="112">
        <v>95212</v>
      </c>
      <c r="AB109" s="109" t="str">
        <f>TEXT(Z109,"###,###")</f>
        <v>95,212</v>
      </c>
      <c r="AD109" s="130">
        <f>Z109/($Z$4)*100</f>
        <v>15.926453147503524</v>
      </c>
      <c r="AF109" s="109"/>
    </row>
    <row r="110" spans="1:32" x14ac:dyDescent="0.25">
      <c r="S110" s="115" t="s">
        <v>21</v>
      </c>
      <c r="T110" s="115"/>
      <c r="U110" s="112"/>
      <c r="V110" s="112">
        <v>105607</v>
      </c>
      <c r="W110" s="112">
        <v>112964</v>
      </c>
      <c r="X110" s="112">
        <v>109950</v>
      </c>
      <c r="Y110" s="112">
        <v>121003</v>
      </c>
      <c r="Z110" s="112">
        <v>136559</v>
      </c>
      <c r="AB110" s="109" t="str">
        <f>TEXT(Z110,"###,###")</f>
        <v>136,559</v>
      </c>
      <c r="AD110" s="130">
        <f>Z110/($Z$4)*100</f>
        <v>22.842714315106647</v>
      </c>
      <c r="AF110" s="109"/>
    </row>
    <row r="111" spans="1:32" x14ac:dyDescent="0.25">
      <c r="S111" s="115" t="s">
        <v>22</v>
      </c>
      <c r="T111" s="115"/>
      <c r="U111" s="112"/>
      <c r="V111" s="112">
        <v>176082</v>
      </c>
      <c r="W111" s="112">
        <v>190635</v>
      </c>
      <c r="X111" s="112">
        <v>188726</v>
      </c>
      <c r="Y111" s="112">
        <v>196815</v>
      </c>
      <c r="Z111" s="112">
        <v>225701</v>
      </c>
      <c r="AB111" s="109" t="str">
        <f>TEXT(Z111,"###,###")</f>
        <v>225,701</v>
      </c>
      <c r="AD111" s="130">
        <f>Z111/($Z$4)*100</f>
        <v>37.753816765162931</v>
      </c>
      <c r="AF111" s="109"/>
    </row>
    <row r="112" spans="1:32" x14ac:dyDescent="0.25">
      <c r="S112" s="118" t="s">
        <v>53</v>
      </c>
      <c r="T112" s="118"/>
      <c r="U112" s="112"/>
      <c r="V112" s="112">
        <v>489008</v>
      </c>
      <c r="W112" s="112">
        <v>500146</v>
      </c>
      <c r="X112" s="112">
        <v>502593</v>
      </c>
      <c r="Y112" s="112">
        <v>538674</v>
      </c>
      <c r="Z112" s="112">
        <v>597823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40.19</v>
      </c>
      <c r="W118" s="131">
        <v>40.229999999999997</v>
      </c>
      <c r="X118" s="131">
        <v>40.450000000000003</v>
      </c>
      <c r="Y118" s="131">
        <v>40.57</v>
      </c>
      <c r="Z118" s="131">
        <v>40.36</v>
      </c>
      <c r="AB118" s="109" t="str">
        <f>TEXT(Z118,"##.0")</f>
        <v>40.4</v>
      </c>
    </row>
    <row r="120" spans="19:32" x14ac:dyDescent="0.25">
      <c r="S120" s="101" t="s">
        <v>98</v>
      </c>
      <c r="T120" s="112"/>
      <c r="U120" s="112"/>
      <c r="V120" s="112">
        <v>288309</v>
      </c>
      <c r="W120" s="112">
        <v>292059</v>
      </c>
      <c r="X120" s="112">
        <v>299040</v>
      </c>
      <c r="Y120" s="112">
        <v>302490</v>
      </c>
      <c r="Z120" s="112">
        <v>318872</v>
      </c>
      <c r="AB120" s="109" t="str">
        <f>TEXT(Z120,"###,###")</f>
        <v>318,872</v>
      </c>
    </row>
    <row r="121" spans="19:32" x14ac:dyDescent="0.25">
      <c r="S121" s="101" t="s">
        <v>99</v>
      </c>
      <c r="T121" s="112"/>
      <c r="U121" s="112"/>
      <c r="V121" s="112">
        <v>27105</v>
      </c>
      <c r="W121" s="112">
        <v>28099</v>
      </c>
      <c r="X121" s="112">
        <v>29172</v>
      </c>
      <c r="Y121" s="112">
        <v>29487</v>
      </c>
      <c r="Z121" s="112">
        <v>28877</v>
      </c>
      <c r="AB121" s="109" t="str">
        <f>TEXT(Z121,"###,###")</f>
        <v>28,877</v>
      </c>
    </row>
    <row r="122" spans="19:32" x14ac:dyDescent="0.25">
      <c r="S122" s="101" t="s">
        <v>100</v>
      </c>
      <c r="T122" s="112"/>
      <c r="U122" s="112"/>
      <c r="V122" s="112">
        <v>25417</v>
      </c>
      <c r="W122" s="112">
        <v>26777</v>
      </c>
      <c r="X122" s="112">
        <v>28000</v>
      </c>
      <c r="Y122" s="112">
        <v>31311</v>
      </c>
      <c r="Z122" s="112">
        <v>33792</v>
      </c>
      <c r="AB122" s="109" t="str">
        <f>TEXT(Z122,"###,###")</f>
        <v>33,792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313726</v>
      </c>
      <c r="W124" s="112">
        <v>318836</v>
      </c>
      <c r="X124" s="112">
        <v>327040</v>
      </c>
      <c r="Y124" s="112">
        <v>333801</v>
      </c>
      <c r="Z124" s="112">
        <v>352664</v>
      </c>
      <c r="AB124" s="109" t="str">
        <f>TEXT(Z124,"###,###")</f>
        <v>352,664</v>
      </c>
      <c r="AD124" s="127">
        <f>Z124/$Z$7*100</f>
        <v>92.430755037426877</v>
      </c>
    </row>
    <row r="125" spans="19:32" x14ac:dyDescent="0.25">
      <c r="S125" s="101" t="s">
        <v>102</v>
      </c>
      <c r="T125" s="112"/>
      <c r="U125" s="112"/>
      <c r="V125" s="112">
        <v>52522</v>
      </c>
      <c r="W125" s="112">
        <v>54876</v>
      </c>
      <c r="X125" s="112">
        <v>57172</v>
      </c>
      <c r="Y125" s="112">
        <v>60798</v>
      </c>
      <c r="Z125" s="112">
        <v>62669</v>
      </c>
      <c r="AB125" s="109" t="str">
        <f>TEXT(Z125,"###,###")</f>
        <v>62,669</v>
      </c>
      <c r="AD125" s="127">
        <f>Z125/$Z$7*100</f>
        <v>16.42510431300191</v>
      </c>
    </row>
    <row r="127" spans="19:32" x14ac:dyDescent="0.25">
      <c r="S127" s="101" t="s">
        <v>103</v>
      </c>
      <c r="T127" s="112"/>
      <c r="U127" s="112"/>
      <c r="V127" s="112">
        <v>172037</v>
      </c>
      <c r="W127" s="112">
        <v>174143</v>
      </c>
      <c r="X127" s="112">
        <v>178578</v>
      </c>
      <c r="Y127" s="112">
        <v>181184</v>
      </c>
      <c r="Z127" s="112">
        <v>189324</v>
      </c>
      <c r="AB127" s="109" t="str">
        <f>TEXT(Z127,"###,###")</f>
        <v>189,324</v>
      </c>
      <c r="AD127" s="127">
        <f>Z127/$Z$7*100</f>
        <v>49.620489379992868</v>
      </c>
    </row>
    <row r="128" spans="19:32" x14ac:dyDescent="0.25">
      <c r="S128" s="101" t="s">
        <v>104</v>
      </c>
      <c r="T128" s="112"/>
      <c r="U128" s="112"/>
      <c r="V128" s="112">
        <v>168787</v>
      </c>
      <c r="W128" s="112">
        <v>172798</v>
      </c>
      <c r="X128" s="112">
        <v>177634</v>
      </c>
      <c r="Y128" s="112">
        <v>181690</v>
      </c>
      <c r="Z128" s="112">
        <v>191811</v>
      </c>
      <c r="AB128" s="109" t="str">
        <f>TEXT(Z128,"###,###")</f>
        <v>191,811</v>
      </c>
      <c r="AD128" s="127">
        <f>Z128/$Z$7*100</f>
        <v>50.272314595433286</v>
      </c>
    </row>
    <row r="130" spans="19:20" x14ac:dyDescent="0.25">
      <c r="S130" s="101" t="s">
        <v>278</v>
      </c>
      <c r="T130" s="127">
        <v>83.574109408089242</v>
      </c>
    </row>
    <row r="131" spans="19:20" x14ac:dyDescent="0.25">
      <c r="S131" s="101" t="s">
        <v>279</v>
      </c>
      <c r="T131" s="127">
        <v>7.5684586836642698</v>
      </c>
    </row>
    <row r="132" spans="19:20" x14ac:dyDescent="0.25">
      <c r="S132" s="101" t="s">
        <v>280</v>
      </c>
      <c r="T132" s="127">
        <v>8.8566456293376383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4B2808B-B277-4726-A637-FFE30AF5B7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A4EC3E8-4F0A-409E-AE5A-B89EC2FF59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51224C0-CBBD-4C45-9EE3-220300D68A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5633C9D-7533-4A83-80D7-5D881CACFE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82607-47F8-4E81-8827-0FFF6C378332}">
  <sheetPr codeName="Sheet9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136</v>
      </c>
      <c r="T1" s="99"/>
      <c r="U1" s="99"/>
      <c r="V1" s="99"/>
      <c r="W1" s="99"/>
      <c r="X1" s="99"/>
      <c r="Y1" s="100" t="s">
        <v>137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136</v>
      </c>
      <c r="Y3" s="105" t="s">
        <v>137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9.30 Goondiwindi,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9800</v>
      </c>
      <c r="W4" s="108">
        <v>9145</v>
      </c>
      <c r="X4" s="108">
        <v>9288</v>
      </c>
      <c r="Y4" s="108">
        <v>9733</v>
      </c>
      <c r="Z4" s="108">
        <v>10316</v>
      </c>
      <c r="AB4" s="109" t="str">
        <f>TEXT(Z4,"###,###")</f>
        <v>10,316</v>
      </c>
      <c r="AD4" s="110">
        <f>Z4/Y4-1</f>
        <v>5.9899311620261075E-2</v>
      </c>
      <c r="AF4" s="110">
        <f>Z4/V4-1</f>
        <v>5.2653061224489761E-2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5141</v>
      </c>
      <c r="W5" s="108">
        <v>4697</v>
      </c>
      <c r="X5" s="108">
        <v>4870</v>
      </c>
      <c r="Y5" s="108">
        <v>5127</v>
      </c>
      <c r="Z5" s="108">
        <v>5358</v>
      </c>
      <c r="AB5" s="109" t="str">
        <f>TEXT(Z5,"###,###")</f>
        <v>5,358</v>
      </c>
      <c r="AD5" s="110">
        <f t="shared" ref="AD5:AD9" si="0">Z5/Y5-1</f>
        <v>4.5055588063194874E-2</v>
      </c>
      <c r="AF5" s="110">
        <f t="shared" ref="AF5:AF9" si="1">Z5/V5-1</f>
        <v>4.2209686831355731E-2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4657</v>
      </c>
      <c r="W6" s="108">
        <v>4449</v>
      </c>
      <c r="X6" s="108">
        <v>4418</v>
      </c>
      <c r="Y6" s="108">
        <v>4598</v>
      </c>
      <c r="Z6" s="108">
        <v>4954</v>
      </c>
      <c r="AB6" s="109" t="str">
        <f>TEXT(Z6,"###,###")</f>
        <v>4,954</v>
      </c>
      <c r="AD6" s="110">
        <f t="shared" si="0"/>
        <v>7.7424967377120568E-2</v>
      </c>
      <c r="AF6" s="110">
        <f t="shared" si="1"/>
        <v>6.3774962422160186E-2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6564</v>
      </c>
      <c r="W7" s="108">
        <v>6151</v>
      </c>
      <c r="X7" s="108">
        <v>6458</v>
      </c>
      <c r="Y7" s="108">
        <v>6405</v>
      </c>
      <c r="Z7" s="108">
        <v>6601</v>
      </c>
      <c r="AB7" s="109" t="str">
        <f>TEXT(Z7,"###,###")</f>
        <v>6,601</v>
      </c>
      <c r="AD7" s="110">
        <f t="shared" si="0"/>
        <v>3.0601092896174853E-2</v>
      </c>
      <c r="AF7" s="110">
        <f t="shared" si="1"/>
        <v>5.6368068251066994E-3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10,316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6,601</v>
      </c>
      <c r="P8" s="67"/>
      <c r="S8" s="107" t="s">
        <v>83</v>
      </c>
      <c r="T8" s="108"/>
      <c r="U8" s="108"/>
      <c r="V8" s="108">
        <v>38627.07</v>
      </c>
      <c r="W8" s="108">
        <v>41139.69</v>
      </c>
      <c r="X8" s="108">
        <v>40625.01</v>
      </c>
      <c r="Y8" s="108">
        <v>41907</v>
      </c>
      <c r="Z8" s="108">
        <v>43328.72</v>
      </c>
      <c r="AB8" s="109" t="str">
        <f>TEXT(Z8,"$###,###")</f>
        <v>$43,329</v>
      </c>
      <c r="AD8" s="110">
        <f t="shared" si="0"/>
        <v>3.3925597155606502E-2</v>
      </c>
      <c r="AF8" s="110">
        <f t="shared" si="1"/>
        <v>0.12171904314771997</v>
      </c>
    </row>
    <row r="9" spans="1:32" x14ac:dyDescent="0.25">
      <c r="A9" s="30" t="s">
        <v>14</v>
      </c>
      <c r="B9" s="71"/>
      <c r="C9" s="72"/>
      <c r="D9" s="73">
        <f>AD104</f>
        <v>71.898022489336952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53.476745947583701</v>
      </c>
      <c r="P9" s="74" t="s">
        <v>84</v>
      </c>
      <c r="S9" s="107" t="s">
        <v>7</v>
      </c>
      <c r="T9" s="108"/>
      <c r="U9" s="108"/>
      <c r="V9" s="108">
        <v>283861715</v>
      </c>
      <c r="W9" s="108">
        <v>265763751</v>
      </c>
      <c r="X9" s="108">
        <v>243348790</v>
      </c>
      <c r="Y9" s="108">
        <v>282302520</v>
      </c>
      <c r="Z9" s="108">
        <v>349655304</v>
      </c>
      <c r="AB9" s="109" t="str">
        <f>TEXT(Z9/1000000,"$#,###.0")&amp;" mil"</f>
        <v>$349.7 mil</v>
      </c>
      <c r="AD9" s="110">
        <f t="shared" si="0"/>
        <v>0.23858371508692167</v>
      </c>
      <c r="AF9" s="110">
        <f t="shared" si="1"/>
        <v>0.23178042519752973</v>
      </c>
    </row>
    <row r="10" spans="1:32" x14ac:dyDescent="0.25">
      <c r="A10" s="30" t="s">
        <v>17</v>
      </c>
      <c r="B10" s="71"/>
      <c r="C10" s="72"/>
      <c r="D10" s="73">
        <f>AD105</f>
        <v>13.396665374176036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46.447507953340406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74.049386456597489</v>
      </c>
      <c r="P11" s="74" t="s">
        <v>84</v>
      </c>
      <c r="S11" s="107" t="s">
        <v>29</v>
      </c>
      <c r="T11" s="112"/>
      <c r="U11" s="112"/>
      <c r="V11" s="112">
        <v>8006</v>
      </c>
      <c r="W11" s="112">
        <v>7630</v>
      </c>
      <c r="X11" s="112">
        <v>7583</v>
      </c>
      <c r="Y11" s="112">
        <v>8081</v>
      </c>
      <c r="Z11" s="112">
        <v>8597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14.164520527192851</v>
      </c>
      <c r="P12" s="74" t="s">
        <v>84</v>
      </c>
      <c r="S12" s="107" t="s">
        <v>30</v>
      </c>
      <c r="T12" s="112"/>
      <c r="U12" s="112"/>
      <c r="V12" s="112">
        <v>1794</v>
      </c>
      <c r="W12" s="112">
        <v>1517</v>
      </c>
      <c r="X12" s="112">
        <v>1706</v>
      </c>
      <c r="Y12" s="112">
        <v>1652</v>
      </c>
      <c r="Z12" s="112">
        <v>1719</v>
      </c>
    </row>
    <row r="13" spans="1:32" ht="15" customHeight="1" x14ac:dyDescent="0.25">
      <c r="A13" s="30" t="s">
        <v>19</v>
      </c>
      <c r="B13" s="72"/>
      <c r="C13" s="72"/>
      <c r="D13" s="73">
        <f>AD108</f>
        <v>17.981775882124854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11.846689895470384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19.620007754943778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42.1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25.038774718883289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20.46039678933818</v>
      </c>
      <c r="P15" s="74" t="s">
        <v>84</v>
      </c>
      <c r="S15" s="115" t="s">
        <v>60</v>
      </c>
      <c r="T15" s="115"/>
      <c r="U15" s="116"/>
      <c r="V15" s="116">
        <v>1693</v>
      </c>
      <c r="W15" s="116">
        <v>1469</v>
      </c>
      <c r="X15" s="116">
        <v>1529</v>
      </c>
      <c r="Y15" s="112">
        <v>1642</v>
      </c>
      <c r="Z15" s="112">
        <v>1818</v>
      </c>
      <c r="AB15" s="117">
        <f t="shared" ref="AB15:AB34" si="2">IF(Z15="np",0,Z15/$Z$34)</f>
        <v>0.17623109732454439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22.634742148119429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79.539603210661824</v>
      </c>
      <c r="P16" s="37" t="s">
        <v>84</v>
      </c>
      <c r="S16" s="115" t="s">
        <v>61</v>
      </c>
      <c r="T16" s="115"/>
      <c r="U16" s="116"/>
      <c r="V16" s="116">
        <v>76</v>
      </c>
      <c r="W16" s="116">
        <v>75</v>
      </c>
      <c r="X16" s="116">
        <v>49</v>
      </c>
      <c r="Y16" s="112">
        <v>56</v>
      </c>
      <c r="Z16" s="112">
        <v>57</v>
      </c>
      <c r="AB16" s="117">
        <f t="shared" si="2"/>
        <v>5.5253974408685539E-3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362</v>
      </c>
      <c r="W17" s="116">
        <v>408</v>
      </c>
      <c r="X17" s="116">
        <v>409</v>
      </c>
      <c r="Y17" s="112">
        <v>415</v>
      </c>
      <c r="Z17" s="112">
        <v>380</v>
      </c>
      <c r="AB17" s="117">
        <f t="shared" si="2"/>
        <v>3.6835982939123692E-2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68</v>
      </c>
      <c r="W18" s="116">
        <v>78</v>
      </c>
      <c r="X18" s="116">
        <v>58</v>
      </c>
      <c r="Y18" s="112">
        <v>67</v>
      </c>
      <c r="Z18" s="112">
        <v>72</v>
      </c>
      <c r="AB18" s="117">
        <f t="shared" si="2"/>
        <v>6.9794493989918573E-3</v>
      </c>
    </row>
    <row r="19" spans="1:28" x14ac:dyDescent="0.25">
      <c r="A19" s="63" t="str">
        <f>$S$1&amp;" ("&amp;$V$2&amp;" to "&amp;$Z$2&amp;")"</f>
        <v>Goondiwindi (2017-18 to 2021-22)</v>
      </c>
      <c r="B19" s="63"/>
      <c r="C19" s="63"/>
      <c r="D19" s="63"/>
      <c r="E19" s="63"/>
      <c r="F19" s="63"/>
      <c r="G19" s="63" t="str">
        <f>$S$1&amp;" ("&amp;$V$2&amp;" to "&amp;$Z$2&amp;")"</f>
        <v>Goondiwindi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583</v>
      </c>
      <c r="W19" s="116">
        <v>583</v>
      </c>
      <c r="X19" s="116">
        <v>616</v>
      </c>
      <c r="Y19" s="112">
        <v>576</v>
      </c>
      <c r="Z19" s="112">
        <v>601</v>
      </c>
      <c r="AB19" s="117">
        <f t="shared" si="2"/>
        <v>5.8259015122140365E-2</v>
      </c>
    </row>
    <row r="20" spans="1:28" x14ac:dyDescent="0.25">
      <c r="S20" s="115" t="s">
        <v>65</v>
      </c>
      <c r="T20" s="115"/>
      <c r="U20" s="116"/>
      <c r="V20" s="116">
        <v>519</v>
      </c>
      <c r="W20" s="116">
        <v>444</v>
      </c>
      <c r="X20" s="116">
        <v>418</v>
      </c>
      <c r="Y20" s="112">
        <v>428</v>
      </c>
      <c r="Z20" s="112">
        <v>444</v>
      </c>
      <c r="AB20" s="117">
        <f t="shared" si="2"/>
        <v>4.3039937960449789E-2</v>
      </c>
    </row>
    <row r="21" spans="1:28" x14ac:dyDescent="0.25">
      <c r="S21" s="115" t="s">
        <v>66</v>
      </c>
      <c r="T21" s="115"/>
      <c r="U21" s="116"/>
      <c r="V21" s="116">
        <v>878</v>
      </c>
      <c r="W21" s="116">
        <v>698</v>
      </c>
      <c r="X21" s="116">
        <v>703</v>
      </c>
      <c r="Y21" s="112">
        <v>871</v>
      </c>
      <c r="Z21" s="112">
        <v>873</v>
      </c>
      <c r="AB21" s="117">
        <f t="shared" si="2"/>
        <v>8.4625823962776264E-2</v>
      </c>
    </row>
    <row r="22" spans="1:28" x14ac:dyDescent="0.25">
      <c r="S22" s="115" t="s">
        <v>67</v>
      </c>
      <c r="T22" s="115"/>
      <c r="U22" s="116"/>
      <c r="V22" s="116">
        <v>570</v>
      </c>
      <c r="W22" s="116">
        <v>607</v>
      </c>
      <c r="X22" s="116">
        <v>600</v>
      </c>
      <c r="Y22" s="112">
        <v>594</v>
      </c>
      <c r="Z22" s="112">
        <v>704</v>
      </c>
      <c r="AB22" s="117">
        <f t="shared" si="2"/>
        <v>6.8243505234587054E-2</v>
      </c>
    </row>
    <row r="23" spans="1:28" x14ac:dyDescent="0.25">
      <c r="S23" s="115" t="s">
        <v>68</v>
      </c>
      <c r="T23" s="115"/>
      <c r="U23" s="116"/>
      <c r="V23" s="116">
        <v>317</v>
      </c>
      <c r="W23" s="116">
        <v>273</v>
      </c>
      <c r="X23" s="116">
        <v>268</v>
      </c>
      <c r="Y23" s="112">
        <v>317</v>
      </c>
      <c r="Z23" s="112">
        <v>312</v>
      </c>
      <c r="AB23" s="117">
        <f t="shared" si="2"/>
        <v>3.0244280728964713E-2</v>
      </c>
    </row>
    <row r="24" spans="1:28" x14ac:dyDescent="0.25">
      <c r="S24" s="115" t="s">
        <v>69</v>
      </c>
      <c r="T24" s="115"/>
      <c r="U24" s="116"/>
      <c r="V24" s="116">
        <v>24</v>
      </c>
      <c r="W24" s="116">
        <v>24</v>
      </c>
      <c r="X24" s="116">
        <v>17</v>
      </c>
      <c r="Y24" s="112">
        <v>9</v>
      </c>
      <c r="Z24" s="112">
        <v>17</v>
      </c>
      <c r="AB24" s="117">
        <f t="shared" si="2"/>
        <v>1.6479255525397442E-3</v>
      </c>
    </row>
    <row r="25" spans="1:28" x14ac:dyDescent="0.25">
      <c r="S25" s="115" t="s">
        <v>70</v>
      </c>
      <c r="T25" s="115"/>
      <c r="U25" s="116"/>
      <c r="V25" s="116">
        <v>256</v>
      </c>
      <c r="W25" s="116">
        <v>256</v>
      </c>
      <c r="X25" s="116">
        <v>262</v>
      </c>
      <c r="Y25" s="112">
        <v>262</v>
      </c>
      <c r="Z25" s="112">
        <v>267</v>
      </c>
      <c r="AB25" s="117">
        <f t="shared" si="2"/>
        <v>2.5882124854594804E-2</v>
      </c>
    </row>
    <row r="26" spans="1:28" x14ac:dyDescent="0.25">
      <c r="S26" s="115" t="s">
        <v>71</v>
      </c>
      <c r="T26" s="115"/>
      <c r="U26" s="116"/>
      <c r="V26" s="116">
        <v>136</v>
      </c>
      <c r="W26" s="116">
        <v>145</v>
      </c>
      <c r="X26" s="116">
        <v>151</v>
      </c>
      <c r="Y26" s="112">
        <v>158</v>
      </c>
      <c r="Z26" s="112">
        <v>170</v>
      </c>
      <c r="AB26" s="117">
        <f t="shared" si="2"/>
        <v>1.6479255525397443E-2</v>
      </c>
    </row>
    <row r="27" spans="1:28" x14ac:dyDescent="0.25">
      <c r="S27" s="115" t="s">
        <v>72</v>
      </c>
      <c r="T27" s="115"/>
      <c r="U27" s="116"/>
      <c r="V27" s="116">
        <v>324</v>
      </c>
      <c r="W27" s="116">
        <v>329</v>
      </c>
      <c r="X27" s="116">
        <v>281</v>
      </c>
      <c r="Y27" s="112">
        <v>331</v>
      </c>
      <c r="Z27" s="112">
        <v>354</v>
      </c>
      <c r="AB27" s="117">
        <f t="shared" si="2"/>
        <v>3.4315626211709964E-2</v>
      </c>
    </row>
    <row r="28" spans="1:28" x14ac:dyDescent="0.25">
      <c r="S28" s="115" t="s">
        <v>73</v>
      </c>
      <c r="T28" s="115"/>
      <c r="U28" s="116"/>
      <c r="V28" s="116">
        <v>577</v>
      </c>
      <c r="W28" s="116">
        <v>608</v>
      </c>
      <c r="X28" s="116">
        <v>603</v>
      </c>
      <c r="Y28" s="112">
        <v>679</v>
      </c>
      <c r="Z28" s="112">
        <v>713</v>
      </c>
      <c r="AB28" s="117">
        <f t="shared" si="2"/>
        <v>6.9115936409461037E-2</v>
      </c>
    </row>
    <row r="29" spans="1:28" x14ac:dyDescent="0.25">
      <c r="S29" s="115" t="s">
        <v>74</v>
      </c>
      <c r="T29" s="115"/>
      <c r="U29" s="116"/>
      <c r="V29" s="116">
        <v>398</v>
      </c>
      <c r="W29" s="116">
        <v>407</v>
      </c>
      <c r="X29" s="116">
        <v>377</v>
      </c>
      <c r="Y29" s="112">
        <v>390</v>
      </c>
      <c r="Z29" s="112">
        <v>419</v>
      </c>
      <c r="AB29" s="117">
        <f t="shared" si="2"/>
        <v>4.0616518030244284E-2</v>
      </c>
    </row>
    <row r="30" spans="1:28" x14ac:dyDescent="0.25">
      <c r="S30" s="115" t="s">
        <v>75</v>
      </c>
      <c r="T30" s="115"/>
      <c r="U30" s="116"/>
      <c r="V30" s="116">
        <v>606</v>
      </c>
      <c r="W30" s="116">
        <v>603</v>
      </c>
      <c r="X30" s="116">
        <v>650</v>
      </c>
      <c r="Y30" s="112">
        <v>627</v>
      </c>
      <c r="Z30" s="112">
        <v>667</v>
      </c>
      <c r="AB30" s="117">
        <f t="shared" si="2"/>
        <v>6.4656843737882899E-2</v>
      </c>
    </row>
    <row r="31" spans="1:28" x14ac:dyDescent="0.25">
      <c r="S31" s="115" t="s">
        <v>76</v>
      </c>
      <c r="T31" s="115"/>
      <c r="U31" s="116"/>
      <c r="V31" s="116">
        <v>584</v>
      </c>
      <c r="W31" s="116">
        <v>687</v>
      </c>
      <c r="X31" s="116">
        <v>716</v>
      </c>
      <c r="Y31" s="112">
        <v>749</v>
      </c>
      <c r="Z31" s="112">
        <v>864</v>
      </c>
      <c r="AB31" s="117">
        <f t="shared" si="2"/>
        <v>8.3753392787902281E-2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32</v>
      </c>
      <c r="W32" s="116">
        <v>40</v>
      </c>
      <c r="X32" s="116">
        <v>50</v>
      </c>
      <c r="Y32" s="112">
        <v>45</v>
      </c>
      <c r="Z32" s="112">
        <v>53</v>
      </c>
      <c r="AB32" s="117">
        <f t="shared" si="2"/>
        <v>5.1376502520356724E-3</v>
      </c>
    </row>
    <row r="33" spans="19:32" x14ac:dyDescent="0.25">
      <c r="S33" s="115" t="s">
        <v>78</v>
      </c>
      <c r="T33" s="115"/>
      <c r="U33" s="116"/>
      <c r="V33" s="116">
        <v>384</v>
      </c>
      <c r="W33" s="116">
        <v>389</v>
      </c>
      <c r="X33" s="116">
        <v>447</v>
      </c>
      <c r="Y33" s="112">
        <v>479</v>
      </c>
      <c r="Z33" s="112">
        <v>483</v>
      </c>
      <c r="AB33" s="117">
        <f t="shared" si="2"/>
        <v>4.6820473051570374E-2</v>
      </c>
    </row>
    <row r="34" spans="19:32" x14ac:dyDescent="0.25">
      <c r="S34" s="118" t="s">
        <v>53</v>
      </c>
      <c r="T34" s="118"/>
      <c r="U34" s="119"/>
      <c r="V34" s="119">
        <v>9796</v>
      </c>
      <c r="W34" s="119">
        <v>9143</v>
      </c>
      <c r="X34" s="119">
        <v>9283</v>
      </c>
      <c r="Y34" s="120">
        <v>9733</v>
      </c>
      <c r="Z34" s="120">
        <v>10316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5555</v>
      </c>
      <c r="W37" s="112">
        <v>5084</v>
      </c>
      <c r="X37" s="112">
        <v>5403</v>
      </c>
      <c r="Y37" s="112">
        <v>5256</v>
      </c>
      <c r="Z37" s="112">
        <v>5252</v>
      </c>
      <c r="AB37" s="132">
        <f>Z37/Z40*100</f>
        <v>79.539603210661824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1012</v>
      </c>
      <c r="W38" s="112">
        <v>1067</v>
      </c>
      <c r="X38" s="112">
        <v>1056</v>
      </c>
      <c r="Y38" s="112">
        <v>1148</v>
      </c>
      <c r="Z38" s="112">
        <v>1351</v>
      </c>
      <c r="AB38" s="132">
        <f>Z38/Z40*100</f>
        <v>20.46039678933818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6567</v>
      </c>
      <c r="W40" s="112">
        <v>6151</v>
      </c>
      <c r="X40" s="112">
        <v>6459</v>
      </c>
      <c r="Y40" s="112">
        <v>6404</v>
      </c>
      <c r="Z40" s="112">
        <v>6603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38</v>
      </c>
      <c r="W44" s="112">
        <v>29</v>
      </c>
      <c r="X44" s="112">
        <v>43</v>
      </c>
      <c r="Y44" s="112">
        <v>42</v>
      </c>
      <c r="Z44" s="112">
        <v>33</v>
      </c>
    </row>
    <row r="45" spans="19:32" x14ac:dyDescent="0.25">
      <c r="S45" s="115" t="s">
        <v>37</v>
      </c>
      <c r="T45" s="115"/>
      <c r="U45" s="112"/>
      <c r="V45" s="112">
        <v>205</v>
      </c>
      <c r="W45" s="112">
        <v>162</v>
      </c>
      <c r="X45" s="112">
        <v>170</v>
      </c>
      <c r="Y45" s="112">
        <v>204</v>
      </c>
      <c r="Z45" s="112">
        <v>252</v>
      </c>
    </row>
    <row r="46" spans="19:32" x14ac:dyDescent="0.25">
      <c r="S46" s="115" t="s">
        <v>38</v>
      </c>
      <c r="T46" s="115"/>
      <c r="U46" s="112"/>
      <c r="V46" s="112">
        <v>400</v>
      </c>
      <c r="W46" s="112">
        <v>339</v>
      </c>
      <c r="X46" s="112">
        <v>327</v>
      </c>
      <c r="Y46" s="112">
        <v>367</v>
      </c>
      <c r="Z46" s="112">
        <v>438</v>
      </c>
    </row>
    <row r="47" spans="19:32" x14ac:dyDescent="0.25">
      <c r="S47" s="115" t="s">
        <v>39</v>
      </c>
      <c r="T47" s="115"/>
      <c r="U47" s="112"/>
      <c r="V47" s="112">
        <v>546</v>
      </c>
      <c r="W47" s="112">
        <v>500</v>
      </c>
      <c r="X47" s="112">
        <v>462</v>
      </c>
      <c r="Y47" s="112">
        <v>492</v>
      </c>
      <c r="Z47" s="112">
        <v>529</v>
      </c>
    </row>
    <row r="48" spans="19:32" x14ac:dyDescent="0.25">
      <c r="S48" s="115" t="s">
        <v>40</v>
      </c>
      <c r="T48" s="115"/>
      <c r="U48" s="112"/>
      <c r="V48" s="112">
        <v>596</v>
      </c>
      <c r="W48" s="112">
        <v>560</v>
      </c>
      <c r="X48" s="112">
        <v>599</v>
      </c>
      <c r="Y48" s="112">
        <v>645</v>
      </c>
      <c r="Z48" s="112">
        <v>637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423</v>
      </c>
      <c r="W49" s="112">
        <v>433</v>
      </c>
      <c r="X49" s="112">
        <v>445</v>
      </c>
      <c r="Y49" s="112">
        <v>507</v>
      </c>
      <c r="Z49" s="112">
        <v>498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Goondiwindi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448</v>
      </c>
      <c r="W50" s="112">
        <v>420</v>
      </c>
      <c r="X50" s="112">
        <v>444</v>
      </c>
      <c r="Y50" s="112">
        <v>450</v>
      </c>
      <c r="Z50" s="112">
        <v>453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414</v>
      </c>
      <c r="W51" s="112">
        <v>372</v>
      </c>
      <c r="X51" s="112">
        <v>353</v>
      </c>
      <c r="Y51" s="112">
        <v>370</v>
      </c>
      <c r="Z51" s="112">
        <v>385</v>
      </c>
    </row>
    <row r="52" spans="1:26" ht="15" customHeight="1" x14ac:dyDescent="0.25">
      <c r="S52" s="115" t="s">
        <v>44</v>
      </c>
      <c r="T52" s="115"/>
      <c r="U52" s="112"/>
      <c r="V52" s="112">
        <v>425</v>
      </c>
      <c r="W52" s="112">
        <v>401</v>
      </c>
      <c r="X52" s="112">
        <v>415</v>
      </c>
      <c r="Y52" s="112">
        <v>368</v>
      </c>
      <c r="Z52" s="112">
        <v>428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402</v>
      </c>
      <c r="W53" s="112">
        <v>365</v>
      </c>
      <c r="X53" s="112">
        <v>383</v>
      </c>
      <c r="Y53" s="112">
        <v>418</v>
      </c>
      <c r="Z53" s="112">
        <v>439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461</v>
      </c>
      <c r="W54" s="112">
        <v>416</v>
      </c>
      <c r="X54" s="112">
        <v>425</v>
      </c>
      <c r="Y54" s="112">
        <v>371</v>
      </c>
      <c r="Z54" s="112">
        <v>364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338</v>
      </c>
      <c r="W55" s="112">
        <v>322</v>
      </c>
      <c r="X55" s="112">
        <v>355</v>
      </c>
      <c r="Y55" s="112">
        <v>432</v>
      </c>
      <c r="Z55" s="112">
        <v>429</v>
      </c>
    </row>
    <row r="56" spans="1:26" ht="15" customHeight="1" x14ac:dyDescent="0.25">
      <c r="S56" s="115" t="s">
        <v>48</v>
      </c>
      <c r="T56" s="115"/>
      <c r="U56" s="112"/>
      <c r="V56" s="112">
        <v>222</v>
      </c>
      <c r="W56" s="112">
        <v>219</v>
      </c>
      <c r="X56" s="112">
        <v>231</v>
      </c>
      <c r="Y56" s="112">
        <v>243</v>
      </c>
      <c r="Z56" s="112">
        <v>239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106</v>
      </c>
      <c r="W57" s="112">
        <v>83</v>
      </c>
      <c r="X57" s="112">
        <v>109</v>
      </c>
      <c r="Y57" s="112">
        <v>119</v>
      </c>
      <c r="Z57" s="112">
        <v>129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52</v>
      </c>
      <c r="W58" s="112">
        <v>32</v>
      </c>
      <c r="X58" s="112">
        <v>45</v>
      </c>
      <c r="Y58" s="112">
        <v>43</v>
      </c>
      <c r="Z58" s="112">
        <v>50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28</v>
      </c>
      <c r="W59" s="112">
        <v>23</v>
      </c>
      <c r="X59" s="112">
        <v>40</v>
      </c>
      <c r="Y59" s="112">
        <v>34</v>
      </c>
      <c r="Z59" s="112">
        <v>26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21</v>
      </c>
      <c r="W60" s="112">
        <v>14</v>
      </c>
      <c r="X60" s="112">
        <v>25</v>
      </c>
      <c r="Y60" s="112">
        <v>22</v>
      </c>
      <c r="Z60" s="112">
        <v>27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5139</v>
      </c>
      <c r="W61" s="112">
        <v>4693</v>
      </c>
      <c r="X61" s="112">
        <v>4866</v>
      </c>
      <c r="Y61" s="112">
        <v>5127</v>
      </c>
      <c r="Z61" s="112">
        <v>5361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30</v>
      </c>
      <c r="W63" s="112">
        <v>22</v>
      </c>
      <c r="X63" s="112">
        <v>16</v>
      </c>
      <c r="Y63" s="112">
        <v>29</v>
      </c>
      <c r="Z63" s="112">
        <v>25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194</v>
      </c>
      <c r="W64" s="112">
        <v>121</v>
      </c>
      <c r="X64" s="112">
        <v>145</v>
      </c>
      <c r="Y64" s="112">
        <v>170</v>
      </c>
      <c r="Z64" s="112">
        <v>178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Goondiwindi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387</v>
      </c>
      <c r="W65" s="112">
        <v>344</v>
      </c>
      <c r="X65" s="112">
        <v>338</v>
      </c>
      <c r="Y65" s="112">
        <v>400</v>
      </c>
      <c r="Z65" s="112">
        <v>376</v>
      </c>
    </row>
    <row r="66" spans="1:26" x14ac:dyDescent="0.25">
      <c r="S66" s="115" t="s">
        <v>39</v>
      </c>
      <c r="T66" s="115"/>
      <c r="U66" s="112"/>
      <c r="V66" s="112">
        <v>411</v>
      </c>
      <c r="W66" s="112">
        <v>456</v>
      </c>
      <c r="X66" s="112">
        <v>396</v>
      </c>
      <c r="Y66" s="112">
        <v>416</v>
      </c>
      <c r="Z66" s="112">
        <v>507</v>
      </c>
    </row>
    <row r="67" spans="1:26" x14ac:dyDescent="0.25">
      <c r="S67" s="115" t="s">
        <v>40</v>
      </c>
      <c r="T67" s="115"/>
      <c r="U67" s="112"/>
      <c r="V67" s="112">
        <v>490</v>
      </c>
      <c r="W67" s="112">
        <v>512</v>
      </c>
      <c r="X67" s="112">
        <v>437</v>
      </c>
      <c r="Y67" s="112">
        <v>462</v>
      </c>
      <c r="Z67" s="112">
        <v>531</v>
      </c>
    </row>
    <row r="68" spans="1:26" x14ac:dyDescent="0.25">
      <c r="S68" s="115" t="s">
        <v>41</v>
      </c>
      <c r="T68" s="115"/>
      <c r="U68" s="112"/>
      <c r="V68" s="112">
        <v>473</v>
      </c>
      <c r="W68" s="112">
        <v>433</v>
      </c>
      <c r="X68" s="112">
        <v>493</v>
      </c>
      <c r="Y68" s="112">
        <v>448</v>
      </c>
      <c r="Z68" s="112">
        <v>469</v>
      </c>
    </row>
    <row r="69" spans="1:26" x14ac:dyDescent="0.25">
      <c r="S69" s="115" t="s">
        <v>42</v>
      </c>
      <c r="T69" s="115"/>
      <c r="U69" s="112"/>
      <c r="V69" s="112">
        <v>471</v>
      </c>
      <c r="W69" s="112">
        <v>475</v>
      </c>
      <c r="X69" s="112">
        <v>417</v>
      </c>
      <c r="Y69" s="112">
        <v>432</v>
      </c>
      <c r="Z69" s="112">
        <v>468</v>
      </c>
    </row>
    <row r="70" spans="1:26" x14ac:dyDescent="0.25">
      <c r="S70" s="115" t="s">
        <v>43</v>
      </c>
      <c r="T70" s="115"/>
      <c r="U70" s="112"/>
      <c r="V70" s="112">
        <v>391</v>
      </c>
      <c r="W70" s="112">
        <v>386</v>
      </c>
      <c r="X70" s="112">
        <v>403</v>
      </c>
      <c r="Y70" s="112">
        <v>443</v>
      </c>
      <c r="Z70" s="112">
        <v>483</v>
      </c>
    </row>
    <row r="71" spans="1:26" x14ac:dyDescent="0.25">
      <c r="S71" s="115" t="s">
        <v>44</v>
      </c>
      <c r="T71" s="115"/>
      <c r="U71" s="112"/>
      <c r="V71" s="112">
        <v>489</v>
      </c>
      <c r="W71" s="112">
        <v>445</v>
      </c>
      <c r="X71" s="112">
        <v>424</v>
      </c>
      <c r="Y71" s="112">
        <v>426</v>
      </c>
      <c r="Z71" s="112">
        <v>410</v>
      </c>
    </row>
    <row r="72" spans="1:26" x14ac:dyDescent="0.25">
      <c r="S72" s="115" t="s">
        <v>45</v>
      </c>
      <c r="T72" s="115"/>
      <c r="U72" s="112"/>
      <c r="V72" s="112">
        <v>381</v>
      </c>
      <c r="W72" s="112">
        <v>373</v>
      </c>
      <c r="X72" s="112">
        <v>370</v>
      </c>
      <c r="Y72" s="112">
        <v>407</v>
      </c>
      <c r="Z72" s="112">
        <v>464</v>
      </c>
    </row>
    <row r="73" spans="1:26" x14ac:dyDescent="0.25">
      <c r="S73" s="115" t="s">
        <v>46</v>
      </c>
      <c r="T73" s="115"/>
      <c r="U73" s="112"/>
      <c r="V73" s="112">
        <v>372</v>
      </c>
      <c r="W73" s="112">
        <v>382</v>
      </c>
      <c r="X73" s="112">
        <v>381</v>
      </c>
      <c r="Y73" s="112">
        <v>360</v>
      </c>
      <c r="Z73" s="112">
        <v>374</v>
      </c>
    </row>
    <row r="74" spans="1:26" x14ac:dyDescent="0.25">
      <c r="S74" s="115" t="s">
        <v>47</v>
      </c>
      <c r="T74" s="115"/>
      <c r="U74" s="112"/>
      <c r="V74" s="112">
        <v>273</v>
      </c>
      <c r="W74" s="112">
        <v>262</v>
      </c>
      <c r="X74" s="112">
        <v>279</v>
      </c>
      <c r="Y74" s="112">
        <v>295</v>
      </c>
      <c r="Z74" s="112">
        <v>333</v>
      </c>
    </row>
    <row r="75" spans="1:26" x14ac:dyDescent="0.25">
      <c r="S75" s="115" t="s">
        <v>48</v>
      </c>
      <c r="T75" s="115"/>
      <c r="U75" s="112"/>
      <c r="V75" s="112">
        <v>128</v>
      </c>
      <c r="W75" s="112">
        <v>117</v>
      </c>
      <c r="X75" s="112">
        <v>140</v>
      </c>
      <c r="Y75" s="112">
        <v>143</v>
      </c>
      <c r="Z75" s="112">
        <v>162</v>
      </c>
    </row>
    <row r="76" spans="1:26" x14ac:dyDescent="0.25">
      <c r="S76" s="115" t="s">
        <v>49</v>
      </c>
      <c r="T76" s="115"/>
      <c r="U76" s="112"/>
      <c r="V76" s="112">
        <v>88</v>
      </c>
      <c r="W76" s="112">
        <v>68</v>
      </c>
      <c r="X76" s="112">
        <v>93</v>
      </c>
      <c r="Y76" s="112">
        <v>91</v>
      </c>
      <c r="Z76" s="112">
        <v>77</v>
      </c>
    </row>
    <row r="77" spans="1:26" x14ac:dyDescent="0.25">
      <c r="S77" s="115" t="s">
        <v>50</v>
      </c>
      <c r="T77" s="115"/>
      <c r="U77" s="112"/>
      <c r="V77" s="112">
        <v>50</v>
      </c>
      <c r="W77" s="112">
        <v>30</v>
      </c>
      <c r="X77" s="112">
        <v>46</v>
      </c>
      <c r="Y77" s="112">
        <v>32</v>
      </c>
      <c r="Z77" s="112">
        <v>53</v>
      </c>
    </row>
    <row r="78" spans="1:26" x14ac:dyDescent="0.25">
      <c r="S78" s="115" t="s">
        <v>51</v>
      </c>
      <c r="T78" s="115"/>
      <c r="U78" s="112"/>
      <c r="V78" s="112">
        <v>15</v>
      </c>
      <c r="W78" s="112">
        <v>18</v>
      </c>
      <c r="X78" s="112">
        <v>25</v>
      </c>
      <c r="Y78" s="112">
        <v>30</v>
      </c>
      <c r="Z78" s="112">
        <v>27</v>
      </c>
    </row>
    <row r="79" spans="1:26" x14ac:dyDescent="0.25">
      <c r="S79" s="115" t="s">
        <v>52</v>
      </c>
      <c r="T79" s="115"/>
      <c r="U79" s="112"/>
      <c r="V79" s="112">
        <v>17</v>
      </c>
      <c r="W79" s="112">
        <v>12</v>
      </c>
      <c r="X79" s="112">
        <v>5</v>
      </c>
      <c r="Y79" s="112">
        <v>14</v>
      </c>
      <c r="Z79" s="112">
        <v>13</v>
      </c>
    </row>
    <row r="80" spans="1:26" x14ac:dyDescent="0.25">
      <c r="S80" s="118" t="s">
        <v>53</v>
      </c>
      <c r="T80" s="118"/>
      <c r="U80" s="112"/>
      <c r="V80" s="112">
        <v>4654</v>
      </c>
      <c r="W80" s="112">
        <v>4448</v>
      </c>
      <c r="X80" s="112">
        <v>4418</v>
      </c>
      <c r="Y80" s="112">
        <v>4598</v>
      </c>
      <c r="Z80" s="112">
        <v>4952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Goondiwindi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418</v>
      </c>
      <c r="W83" s="112">
        <v>389</v>
      </c>
      <c r="X83" s="112">
        <v>437</v>
      </c>
      <c r="Y83" s="112">
        <v>412</v>
      </c>
      <c r="Z83" s="112">
        <v>433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142</v>
      </c>
      <c r="W84" s="112">
        <v>146</v>
      </c>
      <c r="X84" s="112">
        <v>153</v>
      </c>
      <c r="Y84" s="112">
        <v>169</v>
      </c>
      <c r="Z84" s="112">
        <v>181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595</v>
      </c>
      <c r="W85" s="112">
        <v>575</v>
      </c>
      <c r="X85" s="112">
        <v>580</v>
      </c>
      <c r="Y85" s="112">
        <v>582</v>
      </c>
      <c r="Z85" s="112">
        <v>571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10,316</v>
      </c>
      <c r="D86" s="96">
        <f t="shared" ref="D86:D91" si="4">AD4</f>
        <v>5.9899311620261075E-2</v>
      </c>
      <c r="E86" s="97">
        <f t="shared" ref="E86:E91" si="5">AD4</f>
        <v>5.9899311620261075E-2</v>
      </c>
      <c r="F86" s="96">
        <f t="shared" ref="F86:F91" si="6">AF4</f>
        <v>5.2653061224489761E-2</v>
      </c>
      <c r="G86" s="97">
        <f t="shared" ref="G86:G91" si="7">AF4</f>
        <v>5.2653061224489761E-2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91</v>
      </c>
      <c r="W86" s="112">
        <v>85</v>
      </c>
      <c r="X86" s="112">
        <v>85</v>
      </c>
      <c r="Y86" s="112">
        <v>84</v>
      </c>
      <c r="Z86" s="112">
        <v>92</v>
      </c>
    </row>
    <row r="87" spans="1:30" ht="15" customHeight="1" x14ac:dyDescent="0.25">
      <c r="A87" s="98" t="s">
        <v>4</v>
      </c>
      <c r="B87" s="49"/>
      <c r="C87" s="57" t="str">
        <f t="shared" si="3"/>
        <v>5,358</v>
      </c>
      <c r="D87" s="96">
        <f t="shared" si="4"/>
        <v>4.5055588063194874E-2</v>
      </c>
      <c r="E87" s="97">
        <f t="shared" si="5"/>
        <v>4.5055588063194874E-2</v>
      </c>
      <c r="F87" s="96">
        <f t="shared" si="6"/>
        <v>4.2209686831355731E-2</v>
      </c>
      <c r="G87" s="97">
        <f t="shared" si="7"/>
        <v>4.2209686831355731E-2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70</v>
      </c>
      <c r="W87" s="112">
        <v>79</v>
      </c>
      <c r="X87" s="112">
        <v>74</v>
      </c>
      <c r="Y87" s="112">
        <v>79</v>
      </c>
      <c r="Z87" s="112">
        <v>74</v>
      </c>
    </row>
    <row r="88" spans="1:30" ht="15" customHeight="1" x14ac:dyDescent="0.25">
      <c r="A88" s="98" t="s">
        <v>5</v>
      </c>
      <c r="B88" s="49"/>
      <c r="C88" s="57" t="str">
        <f t="shared" si="3"/>
        <v>4,954</v>
      </c>
      <c r="D88" s="96">
        <f t="shared" si="4"/>
        <v>7.7424967377120568E-2</v>
      </c>
      <c r="E88" s="97">
        <f t="shared" si="5"/>
        <v>7.7424967377120568E-2</v>
      </c>
      <c r="F88" s="96">
        <f t="shared" si="6"/>
        <v>6.3774962422160186E-2</v>
      </c>
      <c r="G88" s="97">
        <f t="shared" si="7"/>
        <v>6.3774962422160186E-2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143</v>
      </c>
      <c r="W88" s="112">
        <v>141</v>
      </c>
      <c r="X88" s="112">
        <v>128</v>
      </c>
      <c r="Y88" s="112">
        <v>142</v>
      </c>
      <c r="Z88" s="112">
        <v>128</v>
      </c>
    </row>
    <row r="89" spans="1:30" ht="15" customHeight="1" x14ac:dyDescent="0.25">
      <c r="A89" s="49" t="s">
        <v>6</v>
      </c>
      <c r="B89" s="49"/>
      <c r="C89" s="57" t="str">
        <f t="shared" si="3"/>
        <v>6,601</v>
      </c>
      <c r="D89" s="96">
        <f t="shared" si="4"/>
        <v>3.0601092896174853E-2</v>
      </c>
      <c r="E89" s="97">
        <f t="shared" si="5"/>
        <v>3.0601092896174853E-2</v>
      </c>
      <c r="F89" s="96">
        <f t="shared" si="6"/>
        <v>5.6368068251066994E-3</v>
      </c>
      <c r="G89" s="97">
        <f t="shared" si="7"/>
        <v>5.6368068251066994E-3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429</v>
      </c>
      <c r="W89" s="112">
        <v>424</v>
      </c>
      <c r="X89" s="112">
        <v>415</v>
      </c>
      <c r="Y89" s="112">
        <v>448</v>
      </c>
      <c r="Z89" s="112">
        <v>456</v>
      </c>
    </row>
    <row r="90" spans="1:30" ht="15" customHeight="1" x14ac:dyDescent="0.25">
      <c r="A90" s="49" t="s">
        <v>96</v>
      </c>
      <c r="B90" s="49"/>
      <c r="C90" s="57" t="str">
        <f t="shared" si="3"/>
        <v>$43,329</v>
      </c>
      <c r="D90" s="96">
        <f t="shared" si="4"/>
        <v>3.3925597155606502E-2</v>
      </c>
      <c r="E90" s="97">
        <f t="shared" si="5"/>
        <v>3.3925597155606502E-2</v>
      </c>
      <c r="F90" s="96">
        <f t="shared" si="6"/>
        <v>0.12171904314771997</v>
      </c>
      <c r="G90" s="97">
        <f t="shared" si="7"/>
        <v>0.12171904314771997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642</v>
      </c>
      <c r="W90" s="112">
        <v>617</v>
      </c>
      <c r="X90" s="112">
        <v>660</v>
      </c>
      <c r="Y90" s="112">
        <v>640</v>
      </c>
      <c r="Z90" s="112">
        <v>639</v>
      </c>
    </row>
    <row r="91" spans="1:30" ht="15" customHeight="1" x14ac:dyDescent="0.25">
      <c r="A91" s="49" t="s">
        <v>7</v>
      </c>
      <c r="B91" s="49"/>
      <c r="C91" s="57" t="str">
        <f t="shared" si="3"/>
        <v>$349.7 mil</v>
      </c>
      <c r="D91" s="96">
        <f t="shared" si="4"/>
        <v>0.23858371508692167</v>
      </c>
      <c r="E91" s="97">
        <f t="shared" si="5"/>
        <v>0.23858371508692167</v>
      </c>
      <c r="F91" s="96">
        <f t="shared" si="6"/>
        <v>0.23178042519752973</v>
      </c>
      <c r="G91" s="97">
        <f t="shared" si="7"/>
        <v>0.23178042519752973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3521</v>
      </c>
      <c r="W91" s="112">
        <v>3233</v>
      </c>
      <c r="X91" s="112">
        <v>3439</v>
      </c>
      <c r="Y91" s="112">
        <v>3419</v>
      </c>
      <c r="Z91" s="112">
        <v>3530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217</v>
      </c>
      <c r="W93" s="112">
        <v>214</v>
      </c>
      <c r="X93" s="112">
        <v>224</v>
      </c>
      <c r="Y93" s="112">
        <v>233</v>
      </c>
      <c r="Z93" s="112">
        <v>226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457</v>
      </c>
      <c r="W94" s="112">
        <v>443</v>
      </c>
      <c r="X94" s="112">
        <v>464</v>
      </c>
      <c r="Y94" s="112">
        <v>451</v>
      </c>
      <c r="Z94" s="112">
        <v>463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94</v>
      </c>
      <c r="W95" s="112">
        <v>102</v>
      </c>
      <c r="X95" s="112">
        <v>87</v>
      </c>
      <c r="Y95" s="112">
        <v>93</v>
      </c>
      <c r="Z95" s="112">
        <v>88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418</v>
      </c>
      <c r="W96" s="112">
        <v>398</v>
      </c>
      <c r="X96" s="112">
        <v>423</v>
      </c>
      <c r="Y96" s="112">
        <v>445</v>
      </c>
      <c r="Z96" s="112">
        <v>463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520</v>
      </c>
      <c r="W97" s="112">
        <v>510</v>
      </c>
      <c r="X97" s="112">
        <v>503</v>
      </c>
      <c r="Y97" s="112">
        <v>463</v>
      </c>
      <c r="Z97" s="112">
        <v>494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256</v>
      </c>
      <c r="W98" s="112">
        <v>251</v>
      </c>
      <c r="X98" s="112">
        <v>264</v>
      </c>
      <c r="Y98" s="112">
        <v>279</v>
      </c>
      <c r="Z98" s="112">
        <v>289</v>
      </c>
    </row>
    <row r="99" spans="1:32" ht="15" customHeight="1" x14ac:dyDescent="0.25">
      <c r="S99" s="115" t="s">
        <v>197</v>
      </c>
      <c r="T99" s="115"/>
      <c r="U99" s="112"/>
      <c r="V99" s="112">
        <v>42</v>
      </c>
      <c r="W99" s="112">
        <v>48</v>
      </c>
      <c r="X99" s="112">
        <v>39</v>
      </c>
      <c r="Y99" s="112">
        <v>35</v>
      </c>
      <c r="Z99" s="112">
        <v>35</v>
      </c>
    </row>
    <row r="100" spans="1:32" ht="15" customHeight="1" x14ac:dyDescent="0.25">
      <c r="S100" s="115" t="s">
        <v>58</v>
      </c>
      <c r="T100" s="115"/>
      <c r="U100" s="112"/>
      <c r="V100" s="112">
        <v>367</v>
      </c>
      <c r="W100" s="112">
        <v>364</v>
      </c>
      <c r="X100" s="112">
        <v>369</v>
      </c>
      <c r="Y100" s="112">
        <v>344</v>
      </c>
      <c r="Z100" s="112">
        <v>354</v>
      </c>
    </row>
    <row r="101" spans="1:32" x14ac:dyDescent="0.25">
      <c r="A101" s="18"/>
      <c r="S101" s="118" t="s">
        <v>53</v>
      </c>
      <c r="T101" s="118"/>
      <c r="U101" s="112"/>
      <c r="V101" s="112">
        <v>3047</v>
      </c>
      <c r="W101" s="112">
        <v>2916</v>
      </c>
      <c r="X101" s="112">
        <v>3020</v>
      </c>
      <c r="Y101" s="112">
        <v>2978</v>
      </c>
      <c r="Z101" s="112">
        <v>3064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6472</v>
      </c>
      <c r="W104" s="112">
        <v>6442</v>
      </c>
      <c r="X104" s="112">
        <v>6944</v>
      </c>
      <c r="Y104" s="112">
        <v>6964</v>
      </c>
      <c r="Z104" s="112">
        <v>7417</v>
      </c>
      <c r="AB104" s="109" t="str">
        <f>TEXT(Z104,"###,###")</f>
        <v>7,417</v>
      </c>
      <c r="AD104" s="130">
        <f>Z104/($Z$4)*100</f>
        <v>71.898022489336952</v>
      </c>
      <c r="AF104" s="109"/>
    </row>
    <row r="105" spans="1:32" x14ac:dyDescent="0.25">
      <c r="S105" s="115" t="s">
        <v>17</v>
      </c>
      <c r="T105" s="115"/>
      <c r="U105" s="112"/>
      <c r="V105" s="112">
        <v>1299</v>
      </c>
      <c r="W105" s="112">
        <v>1291</v>
      </c>
      <c r="X105" s="112">
        <v>1289</v>
      </c>
      <c r="Y105" s="112">
        <v>1289</v>
      </c>
      <c r="Z105" s="112">
        <v>1382</v>
      </c>
      <c r="AB105" s="109" t="str">
        <f>TEXT(Z105,"###,###")</f>
        <v>1,382</v>
      </c>
      <c r="AD105" s="130">
        <f>Z105/($Z$4)*100</f>
        <v>13.396665374176036</v>
      </c>
      <c r="AF105" s="109"/>
    </row>
    <row r="106" spans="1:32" x14ac:dyDescent="0.25">
      <c r="S106" s="118" t="s">
        <v>53</v>
      </c>
      <c r="T106" s="118"/>
      <c r="U106" s="120"/>
      <c r="V106" s="120">
        <v>7771</v>
      </c>
      <c r="W106" s="120">
        <v>7733</v>
      </c>
      <c r="X106" s="120">
        <v>8233</v>
      </c>
      <c r="Y106" s="120">
        <v>8253</v>
      </c>
      <c r="Z106" s="120">
        <v>8799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1885</v>
      </c>
      <c r="W108" s="112">
        <v>1601</v>
      </c>
      <c r="X108" s="112">
        <v>1633</v>
      </c>
      <c r="Y108" s="112">
        <v>1744</v>
      </c>
      <c r="Z108" s="112">
        <v>1855</v>
      </c>
      <c r="AB108" s="109" t="str">
        <f>TEXT(Z108,"###,###")</f>
        <v>1,855</v>
      </c>
      <c r="AD108" s="130">
        <f>Z108/($Z$4)*100</f>
        <v>17.981775882124854</v>
      </c>
      <c r="AF108" s="109"/>
    </row>
    <row r="109" spans="1:32" x14ac:dyDescent="0.25">
      <c r="S109" s="115" t="s">
        <v>20</v>
      </c>
      <c r="T109" s="115"/>
      <c r="U109" s="112"/>
      <c r="V109" s="112">
        <v>1965</v>
      </c>
      <c r="W109" s="112">
        <v>1769</v>
      </c>
      <c r="X109" s="112">
        <v>1850</v>
      </c>
      <c r="Y109" s="112">
        <v>1965</v>
      </c>
      <c r="Z109" s="112">
        <v>2024</v>
      </c>
      <c r="AB109" s="109" t="str">
        <f>TEXT(Z109,"###,###")</f>
        <v>2,024</v>
      </c>
      <c r="AD109" s="130">
        <f>Z109/($Z$4)*100</f>
        <v>19.620007754943778</v>
      </c>
      <c r="AF109" s="109"/>
    </row>
    <row r="110" spans="1:32" x14ac:dyDescent="0.25">
      <c r="S110" s="115" t="s">
        <v>21</v>
      </c>
      <c r="T110" s="115"/>
      <c r="U110" s="112"/>
      <c r="V110" s="112">
        <v>2320</v>
      </c>
      <c r="W110" s="112">
        <v>2230</v>
      </c>
      <c r="X110" s="112">
        <v>2178</v>
      </c>
      <c r="Y110" s="112">
        <v>2356</v>
      </c>
      <c r="Z110" s="112">
        <v>2583</v>
      </c>
      <c r="AB110" s="109" t="str">
        <f>TEXT(Z110,"###,###")</f>
        <v>2,583</v>
      </c>
      <c r="AD110" s="130">
        <f>Z110/($Z$4)*100</f>
        <v>25.038774718883289</v>
      </c>
      <c r="AF110" s="109"/>
    </row>
    <row r="111" spans="1:32" x14ac:dyDescent="0.25">
      <c r="S111" s="115" t="s">
        <v>22</v>
      </c>
      <c r="T111" s="115"/>
      <c r="U111" s="112"/>
      <c r="V111" s="112">
        <v>1819</v>
      </c>
      <c r="W111" s="112">
        <v>2151</v>
      </c>
      <c r="X111" s="112">
        <v>2096</v>
      </c>
      <c r="Y111" s="112">
        <v>2188</v>
      </c>
      <c r="Z111" s="112">
        <v>2335</v>
      </c>
      <c r="AB111" s="109" t="str">
        <f>TEXT(Z111,"###,###")</f>
        <v>2,335</v>
      </c>
      <c r="AD111" s="130">
        <f>Z111/($Z$4)*100</f>
        <v>22.634742148119429</v>
      </c>
      <c r="AF111" s="109"/>
    </row>
    <row r="112" spans="1:32" x14ac:dyDescent="0.25">
      <c r="S112" s="118" t="s">
        <v>53</v>
      </c>
      <c r="T112" s="118"/>
      <c r="U112" s="112"/>
      <c r="V112" s="112">
        <v>9797</v>
      </c>
      <c r="W112" s="112">
        <v>9142</v>
      </c>
      <c r="X112" s="112">
        <v>9286</v>
      </c>
      <c r="Y112" s="112">
        <v>9733</v>
      </c>
      <c r="Z112" s="112">
        <v>10314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41.59</v>
      </c>
      <c r="W118" s="131">
        <v>41.07</v>
      </c>
      <c r="X118" s="131">
        <v>41.96</v>
      </c>
      <c r="Y118" s="131">
        <v>41.96</v>
      </c>
      <c r="Z118" s="131">
        <v>42.13</v>
      </c>
      <c r="AB118" s="109" t="str">
        <f>TEXT(Z118,"##.0")</f>
        <v>42.1</v>
      </c>
    </row>
    <row r="120" spans="19:32" x14ac:dyDescent="0.25">
      <c r="S120" s="101" t="s">
        <v>98</v>
      </c>
      <c r="T120" s="112"/>
      <c r="U120" s="112"/>
      <c r="V120" s="112">
        <v>4770</v>
      </c>
      <c r="W120" s="112">
        <v>4635</v>
      </c>
      <c r="X120" s="112">
        <v>4753</v>
      </c>
      <c r="Y120" s="112">
        <v>4749</v>
      </c>
      <c r="Z120" s="112">
        <v>4888</v>
      </c>
      <c r="AB120" s="109" t="str">
        <f>TEXT(Z120,"###,###")</f>
        <v>4,888</v>
      </c>
    </row>
    <row r="121" spans="19:32" x14ac:dyDescent="0.25">
      <c r="S121" s="101" t="s">
        <v>99</v>
      </c>
      <c r="T121" s="112"/>
      <c r="U121" s="112"/>
      <c r="V121" s="112">
        <v>977</v>
      </c>
      <c r="W121" s="112">
        <v>764</v>
      </c>
      <c r="X121" s="112">
        <v>898</v>
      </c>
      <c r="Y121" s="112">
        <v>861</v>
      </c>
      <c r="Z121" s="112">
        <v>935</v>
      </c>
      <c r="AB121" s="109" t="str">
        <f>TEXT(Z121,"###,###")</f>
        <v>935</v>
      </c>
    </row>
    <row r="122" spans="19:32" x14ac:dyDescent="0.25">
      <c r="S122" s="101" t="s">
        <v>100</v>
      </c>
      <c r="T122" s="112"/>
      <c r="U122" s="112"/>
      <c r="V122" s="112">
        <v>815</v>
      </c>
      <c r="W122" s="112">
        <v>754</v>
      </c>
      <c r="X122" s="112">
        <v>807</v>
      </c>
      <c r="Y122" s="112">
        <v>794</v>
      </c>
      <c r="Z122" s="112">
        <v>782</v>
      </c>
      <c r="AB122" s="109" t="str">
        <f>TEXT(Z122,"###,###")</f>
        <v>782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5585</v>
      </c>
      <c r="W124" s="112">
        <v>5389</v>
      </c>
      <c r="X124" s="112">
        <v>5560</v>
      </c>
      <c r="Y124" s="112">
        <v>5543</v>
      </c>
      <c r="Z124" s="112">
        <v>5670</v>
      </c>
      <c r="AB124" s="109" t="str">
        <f>TEXT(Z124,"###,###")</f>
        <v>5,670</v>
      </c>
      <c r="AD124" s="127">
        <f>Z124/$Z$7*100</f>
        <v>85.89607635206788</v>
      </c>
    </row>
    <row r="125" spans="19:32" x14ac:dyDescent="0.25">
      <c r="S125" s="101" t="s">
        <v>102</v>
      </c>
      <c r="T125" s="112"/>
      <c r="U125" s="112"/>
      <c r="V125" s="112">
        <v>1792</v>
      </c>
      <c r="W125" s="112">
        <v>1518</v>
      </c>
      <c r="X125" s="112">
        <v>1705</v>
      </c>
      <c r="Y125" s="112">
        <v>1655</v>
      </c>
      <c r="Z125" s="112">
        <v>1717</v>
      </c>
      <c r="AB125" s="109" t="str">
        <f>TEXT(Z125,"###,###")</f>
        <v>1,717</v>
      </c>
      <c r="AD125" s="127">
        <f>Z125/$Z$7*100</f>
        <v>26.011210422663233</v>
      </c>
    </row>
    <row r="127" spans="19:32" x14ac:dyDescent="0.25">
      <c r="S127" s="101" t="s">
        <v>103</v>
      </c>
      <c r="T127" s="112"/>
      <c r="U127" s="112"/>
      <c r="V127" s="112">
        <v>3518</v>
      </c>
      <c r="W127" s="112">
        <v>3237</v>
      </c>
      <c r="X127" s="112">
        <v>3440</v>
      </c>
      <c r="Y127" s="112">
        <v>3421</v>
      </c>
      <c r="Z127" s="112">
        <v>3530</v>
      </c>
      <c r="AB127" s="109" t="str">
        <f>TEXT(Z127,"###,###")</f>
        <v>3,530</v>
      </c>
      <c r="AD127" s="127">
        <f>Z127/$Z$7*100</f>
        <v>53.476745947583701</v>
      </c>
    </row>
    <row r="128" spans="19:32" x14ac:dyDescent="0.25">
      <c r="S128" s="101" t="s">
        <v>104</v>
      </c>
      <c r="T128" s="112"/>
      <c r="U128" s="112"/>
      <c r="V128" s="112">
        <v>3051</v>
      </c>
      <c r="W128" s="112">
        <v>2916</v>
      </c>
      <c r="X128" s="112">
        <v>3019</v>
      </c>
      <c r="Y128" s="112">
        <v>2973</v>
      </c>
      <c r="Z128" s="112">
        <v>3066</v>
      </c>
      <c r="AB128" s="109" t="str">
        <f>TEXT(Z128,"###,###")</f>
        <v>3,066</v>
      </c>
      <c r="AD128" s="127">
        <f>Z128/$Z$7*100</f>
        <v>46.447507953340406</v>
      </c>
    </row>
    <row r="130" spans="19:20" x14ac:dyDescent="0.25">
      <c r="S130" s="101" t="s">
        <v>278</v>
      </c>
      <c r="T130" s="127">
        <v>74.049386456597489</v>
      </c>
    </row>
    <row r="131" spans="19:20" x14ac:dyDescent="0.25">
      <c r="S131" s="101" t="s">
        <v>279</v>
      </c>
      <c r="T131" s="127">
        <v>14.164520527192851</v>
      </c>
    </row>
    <row r="132" spans="19:20" x14ac:dyDescent="0.25">
      <c r="S132" s="101" t="s">
        <v>280</v>
      </c>
      <c r="T132" s="127">
        <v>11.846689895470384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563B812-5765-4BE6-A281-BFDD011D3CF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5C8D343-AE30-4824-9851-9C8184B38F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99CA560-5171-4075-99C4-4B640A2318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880F9B9-D945-4522-A490-4ADC90B392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C5D73-DBAE-44FA-BC21-556C3C423233}">
  <sheetPr codeName="Sheet9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138</v>
      </c>
      <c r="T1" s="99"/>
      <c r="U1" s="99"/>
      <c r="V1" s="99"/>
      <c r="W1" s="99"/>
      <c r="X1" s="99"/>
      <c r="Y1" s="100" t="s">
        <v>229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138</v>
      </c>
      <c r="Y3" s="105" t="s">
        <v>229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9.31 Gympie,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33239</v>
      </c>
      <c r="W4" s="108">
        <v>34147</v>
      </c>
      <c r="X4" s="108">
        <v>34355</v>
      </c>
      <c r="Y4" s="108">
        <v>37012</v>
      </c>
      <c r="Z4" s="108">
        <v>41335</v>
      </c>
      <c r="AB4" s="109" t="str">
        <f>TEXT(Z4,"###,###")</f>
        <v>41,335</v>
      </c>
      <c r="AD4" s="110">
        <f>Z4/Y4-1</f>
        <v>0.11679995677077715</v>
      </c>
      <c r="AF4" s="110">
        <f>Z4/V4-1</f>
        <v>0.24356930112217579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17527</v>
      </c>
      <c r="W5" s="108">
        <v>17724</v>
      </c>
      <c r="X5" s="108">
        <v>17712</v>
      </c>
      <c r="Y5" s="108">
        <v>19087</v>
      </c>
      <c r="Z5" s="108">
        <v>21018</v>
      </c>
      <c r="AB5" s="109" t="str">
        <f>TEXT(Z5,"###,###")</f>
        <v>21,018</v>
      </c>
      <c r="AD5" s="110">
        <f t="shared" ref="AD5:AD9" si="0">Z5/Y5-1</f>
        <v>0.10116833446848639</v>
      </c>
      <c r="AF5" s="110">
        <f t="shared" ref="AF5:AF9" si="1">Z5/V5-1</f>
        <v>0.19917841045244478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15711</v>
      </c>
      <c r="W6" s="108">
        <v>16419</v>
      </c>
      <c r="X6" s="108">
        <v>16639</v>
      </c>
      <c r="Y6" s="108">
        <v>17875</v>
      </c>
      <c r="Z6" s="108">
        <v>20277</v>
      </c>
      <c r="AB6" s="109" t="str">
        <f>TEXT(Z6,"###,###")</f>
        <v>20,277</v>
      </c>
      <c r="AD6" s="110">
        <f t="shared" si="0"/>
        <v>0.1343776223776223</v>
      </c>
      <c r="AF6" s="110">
        <f t="shared" si="1"/>
        <v>0.29062440328432304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23856</v>
      </c>
      <c r="W7" s="108">
        <v>24379</v>
      </c>
      <c r="X7" s="108">
        <v>25019</v>
      </c>
      <c r="Y7" s="108">
        <v>25956</v>
      </c>
      <c r="Z7" s="108">
        <v>27650</v>
      </c>
      <c r="AB7" s="109" t="str">
        <f>TEXT(Z7,"###,###")</f>
        <v>27,650</v>
      </c>
      <c r="AD7" s="110">
        <f t="shared" si="0"/>
        <v>6.5264293419633246E-2</v>
      </c>
      <c r="AF7" s="110">
        <f t="shared" si="1"/>
        <v>0.159037558685446</v>
      </c>
    </row>
    <row r="8" spans="1:32" ht="17.25" customHeight="1" x14ac:dyDescent="0.25">
      <c r="A8" s="64" t="s">
        <v>12</v>
      </c>
      <c r="B8" s="65"/>
      <c r="C8" s="29"/>
      <c r="D8" s="66" t="str">
        <f>AB4</f>
        <v>41,335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27,650</v>
      </c>
      <c r="P8" s="67"/>
      <c r="S8" s="107" t="s">
        <v>83</v>
      </c>
      <c r="T8" s="108"/>
      <c r="U8" s="108"/>
      <c r="V8" s="108">
        <v>37327.769999999997</v>
      </c>
      <c r="W8" s="108">
        <v>38832.639999999999</v>
      </c>
      <c r="X8" s="108">
        <v>39615.46</v>
      </c>
      <c r="Y8" s="108">
        <v>40689.57</v>
      </c>
      <c r="Z8" s="108">
        <v>40311.199999999997</v>
      </c>
      <c r="AB8" s="109" t="str">
        <f>TEXT(Z8,"$###,###")</f>
        <v>$40,311</v>
      </c>
      <c r="AD8" s="110">
        <f t="shared" si="0"/>
        <v>-9.2989431935506239E-3</v>
      </c>
      <c r="AF8" s="110">
        <f t="shared" si="1"/>
        <v>7.9925213855529087E-2</v>
      </c>
    </row>
    <row r="9" spans="1:32" x14ac:dyDescent="0.25">
      <c r="A9" s="30" t="s">
        <v>14</v>
      </c>
      <c r="B9" s="71"/>
      <c r="C9" s="72"/>
      <c r="D9" s="73">
        <f>AD104</f>
        <v>75.444538526672318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51.667269439421339</v>
      </c>
      <c r="P9" s="74" t="s">
        <v>84</v>
      </c>
      <c r="S9" s="107" t="s">
        <v>7</v>
      </c>
      <c r="T9" s="108"/>
      <c r="U9" s="108"/>
      <c r="V9" s="108">
        <v>1045638795</v>
      </c>
      <c r="W9" s="108">
        <v>1097763649</v>
      </c>
      <c r="X9" s="108">
        <v>1146812817</v>
      </c>
      <c r="Y9" s="108">
        <v>1260374763</v>
      </c>
      <c r="Z9" s="108">
        <v>1375638780</v>
      </c>
      <c r="AB9" s="109" t="str">
        <f>TEXT(Z9/1000000,"$#,###.0")&amp;" mil"</f>
        <v>$1,375.6 mil</v>
      </c>
      <c r="AD9" s="110">
        <f t="shared" si="0"/>
        <v>9.1452177863069473E-2</v>
      </c>
      <c r="AF9" s="110">
        <f t="shared" si="1"/>
        <v>0.31559653924278885</v>
      </c>
    </row>
    <row r="10" spans="1:32" x14ac:dyDescent="0.25">
      <c r="A10" s="30" t="s">
        <v>17</v>
      </c>
      <c r="B10" s="71"/>
      <c r="C10" s="72"/>
      <c r="D10" s="73">
        <f>AD105</f>
        <v>14.157493649449618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48.198915009041592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77.508137432188065</v>
      </c>
      <c r="P11" s="74" t="s">
        <v>84</v>
      </c>
      <c r="S11" s="107" t="s">
        <v>29</v>
      </c>
      <c r="T11" s="112"/>
      <c r="U11" s="112"/>
      <c r="V11" s="112">
        <v>27719</v>
      </c>
      <c r="W11" s="112">
        <v>28637</v>
      </c>
      <c r="X11" s="112">
        <v>28642</v>
      </c>
      <c r="Y11" s="112">
        <v>31116</v>
      </c>
      <c r="Z11" s="112">
        <v>35119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12.36889692585895</v>
      </c>
      <c r="P12" s="74" t="s">
        <v>84</v>
      </c>
      <c r="S12" s="107" t="s">
        <v>30</v>
      </c>
      <c r="T12" s="112"/>
      <c r="U12" s="112"/>
      <c r="V12" s="112">
        <v>5517</v>
      </c>
      <c r="W12" s="112">
        <v>5508</v>
      </c>
      <c r="X12" s="112">
        <v>5710</v>
      </c>
      <c r="Y12" s="112">
        <v>5896</v>
      </c>
      <c r="Z12" s="112">
        <v>6222</v>
      </c>
    </row>
    <row r="13" spans="1:32" ht="15" customHeight="1" x14ac:dyDescent="0.25">
      <c r="A13" s="30" t="s">
        <v>19</v>
      </c>
      <c r="B13" s="72"/>
      <c r="C13" s="72"/>
      <c r="D13" s="73">
        <f>AD108</f>
        <v>17.597677513003507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10.144665461121157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17.658158945203823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43.2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20.834643764364341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17.157430183765012</v>
      </c>
      <c r="P15" s="74" t="s">
        <v>84</v>
      </c>
      <c r="S15" s="115" t="s">
        <v>60</v>
      </c>
      <c r="T15" s="115"/>
      <c r="U15" s="116"/>
      <c r="V15" s="116">
        <v>1897</v>
      </c>
      <c r="W15" s="116">
        <v>2113</v>
      </c>
      <c r="X15" s="116">
        <v>2089</v>
      </c>
      <c r="Y15" s="112">
        <v>2180</v>
      </c>
      <c r="Z15" s="112">
        <v>2265</v>
      </c>
      <c r="AB15" s="117">
        <f t="shared" ref="AB15:AB34" si="2">IF(Z15="np",0,Z15/$Z$34)</f>
        <v>5.4793526380724288E-2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33.501874924398209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82.842569816234985</v>
      </c>
      <c r="P16" s="37" t="s">
        <v>84</v>
      </c>
      <c r="S16" s="115" t="s">
        <v>61</v>
      </c>
      <c r="T16" s="115"/>
      <c r="U16" s="116"/>
      <c r="V16" s="116">
        <v>529</v>
      </c>
      <c r="W16" s="116">
        <v>614</v>
      </c>
      <c r="X16" s="116">
        <v>626</v>
      </c>
      <c r="Y16" s="112">
        <v>614</v>
      </c>
      <c r="Z16" s="112">
        <v>706</v>
      </c>
      <c r="AB16" s="117">
        <f t="shared" si="2"/>
        <v>1.7079130077170573E-2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2679</v>
      </c>
      <c r="W17" s="116">
        <v>2760</v>
      </c>
      <c r="X17" s="116">
        <v>2578</v>
      </c>
      <c r="Y17" s="112">
        <v>2787</v>
      </c>
      <c r="Z17" s="112">
        <v>2878</v>
      </c>
      <c r="AB17" s="117">
        <f t="shared" si="2"/>
        <v>6.9622856036964456E-2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188</v>
      </c>
      <c r="W18" s="116">
        <v>211</v>
      </c>
      <c r="X18" s="116">
        <v>195</v>
      </c>
      <c r="Y18" s="112">
        <v>215</v>
      </c>
      <c r="Z18" s="112">
        <v>255</v>
      </c>
      <c r="AB18" s="117">
        <f t="shared" si="2"/>
        <v>6.168807605776907E-3</v>
      </c>
    </row>
    <row r="19" spans="1:28" x14ac:dyDescent="0.25">
      <c r="A19" s="63" t="str">
        <f>$S$1&amp;" ("&amp;$V$2&amp;" to "&amp;$Z$2&amp;")"</f>
        <v>Gympie (2017-18 to 2021-22)</v>
      </c>
      <c r="B19" s="63"/>
      <c r="C19" s="63"/>
      <c r="D19" s="63"/>
      <c r="E19" s="63"/>
      <c r="F19" s="63"/>
      <c r="G19" s="63" t="str">
        <f>$S$1&amp;" ("&amp;$V$2&amp;" to "&amp;$Z$2&amp;")"</f>
        <v>Gympie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2819</v>
      </c>
      <c r="W19" s="116">
        <v>2914</v>
      </c>
      <c r="X19" s="116">
        <v>2838</v>
      </c>
      <c r="Y19" s="112">
        <v>3265</v>
      </c>
      <c r="Z19" s="112">
        <v>3809</v>
      </c>
      <c r="AB19" s="117">
        <f t="shared" si="2"/>
        <v>9.2145051648644075E-2</v>
      </c>
    </row>
    <row r="20" spans="1:28" x14ac:dyDescent="0.25">
      <c r="S20" s="115" t="s">
        <v>65</v>
      </c>
      <c r="T20" s="115"/>
      <c r="U20" s="116"/>
      <c r="V20" s="116">
        <v>1183</v>
      </c>
      <c r="W20" s="116">
        <v>1245</v>
      </c>
      <c r="X20" s="116">
        <v>1275</v>
      </c>
      <c r="Y20" s="112">
        <v>1404</v>
      </c>
      <c r="Z20" s="112">
        <v>1514</v>
      </c>
      <c r="AB20" s="117">
        <f t="shared" si="2"/>
        <v>3.6625783196651912E-2</v>
      </c>
    </row>
    <row r="21" spans="1:28" x14ac:dyDescent="0.25">
      <c r="S21" s="115" t="s">
        <v>66</v>
      </c>
      <c r="T21" s="115"/>
      <c r="U21" s="116"/>
      <c r="V21" s="116">
        <v>3456</v>
      </c>
      <c r="W21" s="116">
        <v>3529</v>
      </c>
      <c r="X21" s="116">
        <v>3661</v>
      </c>
      <c r="Y21" s="112">
        <v>3863</v>
      </c>
      <c r="Z21" s="112">
        <v>4314</v>
      </c>
      <c r="AB21" s="117">
        <f t="shared" si="2"/>
        <v>0.10436170984831991</v>
      </c>
    </row>
    <row r="22" spans="1:28" x14ac:dyDescent="0.25">
      <c r="S22" s="115" t="s">
        <v>67</v>
      </c>
      <c r="T22" s="115"/>
      <c r="U22" s="116"/>
      <c r="V22" s="116">
        <v>2111</v>
      </c>
      <c r="W22" s="116">
        <v>2202</v>
      </c>
      <c r="X22" s="116">
        <v>2146</v>
      </c>
      <c r="Y22" s="112">
        <v>2483</v>
      </c>
      <c r="Z22" s="112">
        <v>2968</v>
      </c>
      <c r="AB22" s="117">
        <f t="shared" si="2"/>
        <v>7.1800082250768074E-2</v>
      </c>
    </row>
    <row r="23" spans="1:28" x14ac:dyDescent="0.25">
      <c r="S23" s="115" t="s">
        <v>68</v>
      </c>
      <c r="T23" s="115"/>
      <c r="U23" s="116"/>
      <c r="V23" s="116">
        <v>1249</v>
      </c>
      <c r="W23" s="116">
        <v>1196</v>
      </c>
      <c r="X23" s="116">
        <v>1249</v>
      </c>
      <c r="Y23" s="112">
        <v>1309</v>
      </c>
      <c r="Z23" s="112">
        <v>1347</v>
      </c>
      <c r="AB23" s="117">
        <f t="shared" si="2"/>
        <v>3.2585818999927428E-2</v>
      </c>
    </row>
    <row r="24" spans="1:28" x14ac:dyDescent="0.25">
      <c r="S24" s="115" t="s">
        <v>69</v>
      </c>
      <c r="T24" s="115"/>
      <c r="U24" s="116"/>
      <c r="V24" s="116">
        <v>114</v>
      </c>
      <c r="W24" s="116">
        <v>121</v>
      </c>
      <c r="X24" s="116">
        <v>129</v>
      </c>
      <c r="Y24" s="112">
        <v>128</v>
      </c>
      <c r="Z24" s="112">
        <v>174</v>
      </c>
      <c r="AB24" s="117">
        <f t="shared" si="2"/>
        <v>4.2093040133536538E-3</v>
      </c>
    </row>
    <row r="25" spans="1:28" x14ac:dyDescent="0.25">
      <c r="S25" s="115" t="s">
        <v>70</v>
      </c>
      <c r="T25" s="115"/>
      <c r="U25" s="116"/>
      <c r="V25" s="116">
        <v>962</v>
      </c>
      <c r="W25" s="116">
        <v>1009</v>
      </c>
      <c r="X25" s="116">
        <v>1040</v>
      </c>
      <c r="Y25" s="112">
        <v>1019</v>
      </c>
      <c r="Z25" s="112">
        <v>1124</v>
      </c>
      <c r="AB25" s="117">
        <f t="shared" si="2"/>
        <v>2.7191136270169582E-2</v>
      </c>
    </row>
    <row r="26" spans="1:28" x14ac:dyDescent="0.25">
      <c r="S26" s="115" t="s">
        <v>71</v>
      </c>
      <c r="T26" s="115"/>
      <c r="U26" s="116"/>
      <c r="V26" s="116">
        <v>776</v>
      </c>
      <c r="W26" s="116">
        <v>812</v>
      </c>
      <c r="X26" s="116">
        <v>800</v>
      </c>
      <c r="Y26" s="112">
        <v>873</v>
      </c>
      <c r="Z26" s="112">
        <v>952</v>
      </c>
      <c r="AB26" s="117">
        <f t="shared" si="2"/>
        <v>2.3030215061567119E-2</v>
      </c>
    </row>
    <row r="27" spans="1:28" x14ac:dyDescent="0.25">
      <c r="S27" s="115" t="s">
        <v>72</v>
      </c>
      <c r="T27" s="115"/>
      <c r="U27" s="116"/>
      <c r="V27" s="116">
        <v>1199</v>
      </c>
      <c r="W27" s="116">
        <v>1272</v>
      </c>
      <c r="X27" s="116">
        <v>1370</v>
      </c>
      <c r="Y27" s="112">
        <v>1595</v>
      </c>
      <c r="Z27" s="112">
        <v>1827</v>
      </c>
      <c r="AB27" s="117">
        <f t="shared" si="2"/>
        <v>4.4197692140213365E-2</v>
      </c>
    </row>
    <row r="28" spans="1:28" x14ac:dyDescent="0.25">
      <c r="S28" s="115" t="s">
        <v>73</v>
      </c>
      <c r="T28" s="115"/>
      <c r="U28" s="116"/>
      <c r="V28" s="116">
        <v>2303</v>
      </c>
      <c r="W28" s="116">
        <v>2262</v>
      </c>
      <c r="X28" s="116">
        <v>2315</v>
      </c>
      <c r="Y28" s="112">
        <v>2611</v>
      </c>
      <c r="Z28" s="112">
        <v>3082</v>
      </c>
      <c r="AB28" s="117">
        <f t="shared" si="2"/>
        <v>7.4557902121585987E-2</v>
      </c>
    </row>
    <row r="29" spans="1:28" x14ac:dyDescent="0.25">
      <c r="S29" s="115" t="s">
        <v>74</v>
      </c>
      <c r="T29" s="115"/>
      <c r="U29" s="116"/>
      <c r="V29" s="116">
        <v>1492</v>
      </c>
      <c r="W29" s="116">
        <v>1682</v>
      </c>
      <c r="X29" s="116">
        <v>1480</v>
      </c>
      <c r="Y29" s="112">
        <v>1464</v>
      </c>
      <c r="Z29" s="112">
        <v>1643</v>
      </c>
      <c r="AB29" s="117">
        <f t="shared" si="2"/>
        <v>3.9746474103103759E-2</v>
      </c>
    </row>
    <row r="30" spans="1:28" x14ac:dyDescent="0.25">
      <c r="S30" s="115" t="s">
        <v>75</v>
      </c>
      <c r="T30" s="115"/>
      <c r="U30" s="116"/>
      <c r="V30" s="116">
        <v>2322</v>
      </c>
      <c r="W30" s="116">
        <v>2328</v>
      </c>
      <c r="X30" s="116">
        <v>2353</v>
      </c>
      <c r="Y30" s="112">
        <v>2469</v>
      </c>
      <c r="Z30" s="112">
        <v>2709</v>
      </c>
      <c r="AB30" s="117">
        <f t="shared" si="2"/>
        <v>6.5534509035488783E-2</v>
      </c>
    </row>
    <row r="31" spans="1:28" x14ac:dyDescent="0.25">
      <c r="S31" s="115" t="s">
        <v>76</v>
      </c>
      <c r="T31" s="115"/>
      <c r="U31" s="116"/>
      <c r="V31" s="116">
        <v>3308</v>
      </c>
      <c r="W31" s="116">
        <v>3615</v>
      </c>
      <c r="X31" s="116">
        <v>3847</v>
      </c>
      <c r="Y31" s="112">
        <v>4303</v>
      </c>
      <c r="Z31" s="112">
        <v>5027</v>
      </c>
      <c r="AB31" s="117">
        <f t="shared" si="2"/>
        <v>0.12161017974211966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369</v>
      </c>
      <c r="W32" s="116">
        <v>361</v>
      </c>
      <c r="X32" s="116">
        <v>425</v>
      </c>
      <c r="Y32" s="112">
        <v>454</v>
      </c>
      <c r="Z32" s="112">
        <v>533</v>
      </c>
      <c r="AB32" s="117">
        <f t="shared" si="2"/>
        <v>1.2894017466192516E-2</v>
      </c>
    </row>
    <row r="33" spans="19:32" x14ac:dyDescent="0.25">
      <c r="S33" s="115" t="s">
        <v>78</v>
      </c>
      <c r="T33" s="115"/>
      <c r="U33" s="116"/>
      <c r="V33" s="116">
        <v>1264</v>
      </c>
      <c r="W33" s="116">
        <v>1309</v>
      </c>
      <c r="X33" s="116">
        <v>1533</v>
      </c>
      <c r="Y33" s="112">
        <v>1725</v>
      </c>
      <c r="Z33" s="112">
        <v>1985</v>
      </c>
      <c r="AB33" s="117">
        <f t="shared" si="2"/>
        <v>4.8019933715557489E-2</v>
      </c>
    </row>
    <row r="34" spans="19:32" x14ac:dyDescent="0.25">
      <c r="S34" s="118" t="s">
        <v>53</v>
      </c>
      <c r="T34" s="118"/>
      <c r="U34" s="119"/>
      <c r="V34" s="119">
        <v>33239</v>
      </c>
      <c r="W34" s="119">
        <v>34146</v>
      </c>
      <c r="X34" s="119">
        <v>34351</v>
      </c>
      <c r="Y34" s="120">
        <v>37012</v>
      </c>
      <c r="Z34" s="120">
        <v>41337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20741</v>
      </c>
      <c r="W37" s="112">
        <v>20786</v>
      </c>
      <c r="X37" s="112">
        <v>21470</v>
      </c>
      <c r="Y37" s="112">
        <v>22092</v>
      </c>
      <c r="Z37" s="112">
        <v>22901</v>
      </c>
      <c r="AB37" s="132">
        <f>Z37/Z40*100</f>
        <v>82.842569816234985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3115</v>
      </c>
      <c r="W38" s="112">
        <v>3590</v>
      </c>
      <c r="X38" s="112">
        <v>3552</v>
      </c>
      <c r="Y38" s="112">
        <v>3858</v>
      </c>
      <c r="Z38" s="112">
        <v>4743</v>
      </c>
      <c r="AB38" s="132">
        <f>Z38/Z40*100</f>
        <v>17.157430183765012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23856</v>
      </c>
      <c r="W40" s="112">
        <v>24376</v>
      </c>
      <c r="X40" s="112">
        <v>25022</v>
      </c>
      <c r="Y40" s="112">
        <v>25950</v>
      </c>
      <c r="Z40" s="112">
        <v>27644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32</v>
      </c>
      <c r="W44" s="112">
        <v>34</v>
      </c>
      <c r="X44" s="112">
        <v>34</v>
      </c>
      <c r="Y44" s="112">
        <v>53</v>
      </c>
      <c r="Z44" s="112">
        <v>48</v>
      </c>
    </row>
    <row r="45" spans="19:32" x14ac:dyDescent="0.25">
      <c r="S45" s="115" t="s">
        <v>37</v>
      </c>
      <c r="T45" s="115"/>
      <c r="U45" s="112"/>
      <c r="V45" s="112">
        <v>462</v>
      </c>
      <c r="W45" s="112">
        <v>531</v>
      </c>
      <c r="X45" s="112">
        <v>509</v>
      </c>
      <c r="Y45" s="112">
        <v>672</v>
      </c>
      <c r="Z45" s="112">
        <v>828</v>
      </c>
    </row>
    <row r="46" spans="19:32" x14ac:dyDescent="0.25">
      <c r="S46" s="115" t="s">
        <v>38</v>
      </c>
      <c r="T46" s="115"/>
      <c r="U46" s="112"/>
      <c r="V46" s="112">
        <v>1156</v>
      </c>
      <c r="W46" s="112">
        <v>1092</v>
      </c>
      <c r="X46" s="112">
        <v>1047</v>
      </c>
      <c r="Y46" s="112">
        <v>1174</v>
      </c>
      <c r="Z46" s="112">
        <v>1438</v>
      </c>
    </row>
    <row r="47" spans="19:32" x14ac:dyDescent="0.25">
      <c r="S47" s="115" t="s">
        <v>39</v>
      </c>
      <c r="T47" s="115"/>
      <c r="U47" s="112"/>
      <c r="V47" s="112">
        <v>1357</v>
      </c>
      <c r="W47" s="112">
        <v>1432</v>
      </c>
      <c r="X47" s="112">
        <v>1413</v>
      </c>
      <c r="Y47" s="112">
        <v>1498</v>
      </c>
      <c r="Z47" s="112">
        <v>1635</v>
      </c>
    </row>
    <row r="48" spans="19:32" x14ac:dyDescent="0.25">
      <c r="S48" s="115" t="s">
        <v>40</v>
      </c>
      <c r="T48" s="115"/>
      <c r="U48" s="112"/>
      <c r="V48" s="112">
        <v>1606</v>
      </c>
      <c r="W48" s="112">
        <v>1671</v>
      </c>
      <c r="X48" s="112">
        <v>1701</v>
      </c>
      <c r="Y48" s="112">
        <v>1919</v>
      </c>
      <c r="Z48" s="112">
        <v>2091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1590</v>
      </c>
      <c r="W49" s="112">
        <v>1620</v>
      </c>
      <c r="X49" s="112">
        <v>1629</v>
      </c>
      <c r="Y49" s="112">
        <v>1757</v>
      </c>
      <c r="Z49" s="112">
        <v>1989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Gympie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1625</v>
      </c>
      <c r="W50" s="112">
        <v>1560</v>
      </c>
      <c r="X50" s="112">
        <v>1571</v>
      </c>
      <c r="Y50" s="112">
        <v>1655</v>
      </c>
      <c r="Z50" s="112">
        <v>1865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1524</v>
      </c>
      <c r="W51" s="112">
        <v>1575</v>
      </c>
      <c r="X51" s="112">
        <v>1534</v>
      </c>
      <c r="Y51" s="112">
        <v>1644</v>
      </c>
      <c r="Z51" s="112">
        <v>1816</v>
      </c>
    </row>
    <row r="52" spans="1:26" ht="15" customHeight="1" x14ac:dyDescent="0.25">
      <c r="S52" s="115" t="s">
        <v>44</v>
      </c>
      <c r="T52" s="115"/>
      <c r="U52" s="112"/>
      <c r="V52" s="112">
        <v>1826</v>
      </c>
      <c r="W52" s="112">
        <v>1808</v>
      </c>
      <c r="X52" s="112">
        <v>1782</v>
      </c>
      <c r="Y52" s="112">
        <v>1754</v>
      </c>
      <c r="Z52" s="112">
        <v>1841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1749</v>
      </c>
      <c r="W53" s="112">
        <v>1704</v>
      </c>
      <c r="X53" s="112">
        <v>1739</v>
      </c>
      <c r="Y53" s="112">
        <v>1940</v>
      </c>
      <c r="Z53" s="112">
        <v>2129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1847</v>
      </c>
      <c r="W54" s="112">
        <v>1918</v>
      </c>
      <c r="X54" s="112">
        <v>1893</v>
      </c>
      <c r="Y54" s="112">
        <v>1908</v>
      </c>
      <c r="Z54" s="112">
        <v>1930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1446</v>
      </c>
      <c r="W55" s="112">
        <v>1462</v>
      </c>
      <c r="X55" s="112">
        <v>1468</v>
      </c>
      <c r="Y55" s="112">
        <v>1612</v>
      </c>
      <c r="Z55" s="112">
        <v>1747</v>
      </c>
    </row>
    <row r="56" spans="1:26" ht="15" customHeight="1" x14ac:dyDescent="0.25">
      <c r="S56" s="115" t="s">
        <v>48</v>
      </c>
      <c r="T56" s="115"/>
      <c r="U56" s="112"/>
      <c r="V56" s="112">
        <v>666</v>
      </c>
      <c r="W56" s="112">
        <v>706</v>
      </c>
      <c r="X56" s="112">
        <v>785</v>
      </c>
      <c r="Y56" s="112">
        <v>872</v>
      </c>
      <c r="Z56" s="112">
        <v>981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350</v>
      </c>
      <c r="W57" s="112">
        <v>369</v>
      </c>
      <c r="X57" s="112">
        <v>332</v>
      </c>
      <c r="Y57" s="112">
        <v>353</v>
      </c>
      <c r="Z57" s="112">
        <v>374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140</v>
      </c>
      <c r="W58" s="112">
        <v>138</v>
      </c>
      <c r="X58" s="112">
        <v>155</v>
      </c>
      <c r="Y58" s="112">
        <v>162</v>
      </c>
      <c r="Z58" s="112">
        <v>193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81</v>
      </c>
      <c r="W59" s="112">
        <v>69</v>
      </c>
      <c r="X59" s="112">
        <v>70</v>
      </c>
      <c r="Y59" s="112">
        <v>67</v>
      </c>
      <c r="Z59" s="112">
        <v>60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57</v>
      </c>
      <c r="W60" s="112">
        <v>48</v>
      </c>
      <c r="X60" s="112">
        <v>53</v>
      </c>
      <c r="Y60" s="112">
        <v>47</v>
      </c>
      <c r="Z60" s="112">
        <v>53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17521</v>
      </c>
      <c r="W61" s="112">
        <v>17725</v>
      </c>
      <c r="X61" s="112">
        <v>17715</v>
      </c>
      <c r="Y61" s="112">
        <v>19087</v>
      </c>
      <c r="Z61" s="112">
        <v>21019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28</v>
      </c>
      <c r="W63" s="112">
        <v>43</v>
      </c>
      <c r="X63" s="112">
        <v>60</v>
      </c>
      <c r="Y63" s="112">
        <v>80</v>
      </c>
      <c r="Z63" s="112">
        <v>72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534</v>
      </c>
      <c r="W64" s="112">
        <v>594</v>
      </c>
      <c r="X64" s="112">
        <v>504</v>
      </c>
      <c r="Y64" s="112">
        <v>600</v>
      </c>
      <c r="Z64" s="112">
        <v>791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Gympie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1069</v>
      </c>
      <c r="W65" s="112">
        <v>1046</v>
      </c>
      <c r="X65" s="112">
        <v>1070</v>
      </c>
      <c r="Y65" s="112">
        <v>1171</v>
      </c>
      <c r="Z65" s="112">
        <v>1380</v>
      </c>
    </row>
    <row r="66" spans="1:26" x14ac:dyDescent="0.25">
      <c r="S66" s="115" t="s">
        <v>39</v>
      </c>
      <c r="T66" s="115"/>
      <c r="U66" s="112"/>
      <c r="V66" s="112">
        <v>1153</v>
      </c>
      <c r="W66" s="112">
        <v>1222</v>
      </c>
      <c r="X66" s="112">
        <v>1212</v>
      </c>
      <c r="Y66" s="112">
        <v>1328</v>
      </c>
      <c r="Z66" s="112">
        <v>1540</v>
      </c>
    </row>
    <row r="67" spans="1:26" x14ac:dyDescent="0.25">
      <c r="S67" s="115" t="s">
        <v>40</v>
      </c>
      <c r="T67" s="115"/>
      <c r="U67" s="112"/>
      <c r="V67" s="112">
        <v>1281</v>
      </c>
      <c r="W67" s="112">
        <v>1396</v>
      </c>
      <c r="X67" s="112">
        <v>1416</v>
      </c>
      <c r="Y67" s="112">
        <v>1538</v>
      </c>
      <c r="Z67" s="112">
        <v>1630</v>
      </c>
    </row>
    <row r="68" spans="1:26" x14ac:dyDescent="0.25">
      <c r="S68" s="115" t="s">
        <v>41</v>
      </c>
      <c r="T68" s="115"/>
      <c r="U68" s="112"/>
      <c r="V68" s="112">
        <v>1233</v>
      </c>
      <c r="W68" s="112">
        <v>1290</v>
      </c>
      <c r="X68" s="112">
        <v>1343</v>
      </c>
      <c r="Y68" s="112">
        <v>1512</v>
      </c>
      <c r="Z68" s="112">
        <v>1808</v>
      </c>
    </row>
    <row r="69" spans="1:26" x14ac:dyDescent="0.25">
      <c r="S69" s="115" t="s">
        <v>42</v>
      </c>
      <c r="T69" s="115"/>
      <c r="U69" s="112"/>
      <c r="V69" s="112">
        <v>1438</v>
      </c>
      <c r="W69" s="112">
        <v>1505</v>
      </c>
      <c r="X69" s="112">
        <v>1564</v>
      </c>
      <c r="Y69" s="112">
        <v>1657</v>
      </c>
      <c r="Z69" s="112">
        <v>1907</v>
      </c>
    </row>
    <row r="70" spans="1:26" x14ac:dyDescent="0.25">
      <c r="S70" s="115" t="s">
        <v>43</v>
      </c>
      <c r="T70" s="115"/>
      <c r="U70" s="112"/>
      <c r="V70" s="112">
        <v>1453</v>
      </c>
      <c r="W70" s="112">
        <v>1550</v>
      </c>
      <c r="X70" s="112">
        <v>1574</v>
      </c>
      <c r="Y70" s="112">
        <v>1622</v>
      </c>
      <c r="Z70" s="112">
        <v>1873</v>
      </c>
    </row>
    <row r="71" spans="1:26" x14ac:dyDescent="0.25">
      <c r="S71" s="115" t="s">
        <v>44</v>
      </c>
      <c r="T71" s="115"/>
      <c r="U71" s="112"/>
      <c r="V71" s="112">
        <v>1752</v>
      </c>
      <c r="W71" s="112">
        <v>1793</v>
      </c>
      <c r="X71" s="112">
        <v>1799</v>
      </c>
      <c r="Y71" s="112">
        <v>1927</v>
      </c>
      <c r="Z71" s="112">
        <v>2019</v>
      </c>
    </row>
    <row r="72" spans="1:26" x14ac:dyDescent="0.25">
      <c r="S72" s="115" t="s">
        <v>45</v>
      </c>
      <c r="T72" s="115"/>
      <c r="U72" s="112"/>
      <c r="V72" s="112">
        <v>1818</v>
      </c>
      <c r="W72" s="112">
        <v>1895</v>
      </c>
      <c r="X72" s="112">
        <v>1830</v>
      </c>
      <c r="Y72" s="112">
        <v>1951</v>
      </c>
      <c r="Z72" s="112">
        <v>2207</v>
      </c>
    </row>
    <row r="73" spans="1:26" x14ac:dyDescent="0.25">
      <c r="S73" s="115" t="s">
        <v>46</v>
      </c>
      <c r="T73" s="115"/>
      <c r="U73" s="112"/>
      <c r="V73" s="112">
        <v>1767</v>
      </c>
      <c r="W73" s="112">
        <v>1858</v>
      </c>
      <c r="X73" s="112">
        <v>1841</v>
      </c>
      <c r="Y73" s="112">
        <v>1971</v>
      </c>
      <c r="Z73" s="112">
        <v>2148</v>
      </c>
    </row>
    <row r="74" spans="1:26" x14ac:dyDescent="0.25">
      <c r="S74" s="115" t="s">
        <v>47</v>
      </c>
      <c r="T74" s="115"/>
      <c r="U74" s="112"/>
      <c r="V74" s="112">
        <v>1214</v>
      </c>
      <c r="W74" s="112">
        <v>1233</v>
      </c>
      <c r="X74" s="112">
        <v>1360</v>
      </c>
      <c r="Y74" s="112">
        <v>1416</v>
      </c>
      <c r="Z74" s="112">
        <v>1676</v>
      </c>
    </row>
    <row r="75" spans="1:26" x14ac:dyDescent="0.25">
      <c r="S75" s="115" t="s">
        <v>48</v>
      </c>
      <c r="T75" s="115"/>
      <c r="U75" s="112"/>
      <c r="V75" s="112">
        <v>564</v>
      </c>
      <c r="W75" s="112">
        <v>592</v>
      </c>
      <c r="X75" s="112">
        <v>648</v>
      </c>
      <c r="Y75" s="112">
        <v>648</v>
      </c>
      <c r="Z75" s="112">
        <v>719</v>
      </c>
    </row>
    <row r="76" spans="1:26" x14ac:dyDescent="0.25">
      <c r="S76" s="115" t="s">
        <v>49</v>
      </c>
      <c r="T76" s="115"/>
      <c r="U76" s="112"/>
      <c r="V76" s="112">
        <v>210</v>
      </c>
      <c r="W76" s="112">
        <v>226</v>
      </c>
      <c r="X76" s="112">
        <v>247</v>
      </c>
      <c r="Y76" s="112">
        <v>260</v>
      </c>
      <c r="Z76" s="112">
        <v>302</v>
      </c>
    </row>
    <row r="77" spans="1:26" x14ac:dyDescent="0.25">
      <c r="S77" s="115" t="s">
        <v>50</v>
      </c>
      <c r="T77" s="115"/>
      <c r="U77" s="112"/>
      <c r="V77" s="112">
        <v>101</v>
      </c>
      <c r="W77" s="112">
        <v>90</v>
      </c>
      <c r="X77" s="112">
        <v>92</v>
      </c>
      <c r="Y77" s="112">
        <v>102</v>
      </c>
      <c r="Z77" s="112">
        <v>116</v>
      </c>
    </row>
    <row r="78" spans="1:26" x14ac:dyDescent="0.25">
      <c r="S78" s="115" t="s">
        <v>51</v>
      </c>
      <c r="T78" s="115"/>
      <c r="U78" s="112"/>
      <c r="V78" s="112">
        <v>49</v>
      </c>
      <c r="W78" s="112">
        <v>41</v>
      </c>
      <c r="X78" s="112">
        <v>45</v>
      </c>
      <c r="Y78" s="112">
        <v>50</v>
      </c>
      <c r="Z78" s="112">
        <v>48</v>
      </c>
    </row>
    <row r="79" spans="1:26" x14ac:dyDescent="0.25">
      <c r="S79" s="115" t="s">
        <v>52</v>
      </c>
      <c r="T79" s="115"/>
      <c r="U79" s="112"/>
      <c r="V79" s="112">
        <v>43</v>
      </c>
      <c r="W79" s="112">
        <v>38</v>
      </c>
      <c r="X79" s="112">
        <v>44</v>
      </c>
      <c r="Y79" s="112">
        <v>42</v>
      </c>
      <c r="Z79" s="112">
        <v>42</v>
      </c>
    </row>
    <row r="80" spans="1:26" x14ac:dyDescent="0.25">
      <c r="S80" s="118" t="s">
        <v>53</v>
      </c>
      <c r="T80" s="118"/>
      <c r="U80" s="112"/>
      <c r="V80" s="112">
        <v>15711</v>
      </c>
      <c r="W80" s="112">
        <v>16422</v>
      </c>
      <c r="X80" s="112">
        <v>16640</v>
      </c>
      <c r="Y80" s="112">
        <v>17875</v>
      </c>
      <c r="Z80" s="112">
        <v>20281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Gympie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938</v>
      </c>
      <c r="W83" s="112">
        <v>943</v>
      </c>
      <c r="X83" s="112">
        <v>1001</v>
      </c>
      <c r="Y83" s="112">
        <v>1070</v>
      </c>
      <c r="Z83" s="112">
        <v>1101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791</v>
      </c>
      <c r="W84" s="112">
        <v>804</v>
      </c>
      <c r="X84" s="112">
        <v>803</v>
      </c>
      <c r="Y84" s="112">
        <v>840</v>
      </c>
      <c r="Z84" s="112">
        <v>915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2276</v>
      </c>
      <c r="W85" s="112">
        <v>2400</v>
      </c>
      <c r="X85" s="112">
        <v>2438</v>
      </c>
      <c r="Y85" s="112">
        <v>2505</v>
      </c>
      <c r="Z85" s="112">
        <v>2731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41,335</v>
      </c>
      <c r="D86" s="96">
        <f t="shared" ref="D86:D91" si="4">AD4</f>
        <v>0.11679995677077715</v>
      </c>
      <c r="E86" s="97">
        <f t="shared" ref="E86:E91" si="5">AD4</f>
        <v>0.11679995677077715</v>
      </c>
      <c r="F86" s="96">
        <f t="shared" ref="F86:F91" si="6">AF4</f>
        <v>0.24356930112217579</v>
      </c>
      <c r="G86" s="97">
        <f t="shared" ref="G86:G91" si="7">AF4</f>
        <v>0.24356930112217579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543</v>
      </c>
      <c r="W86" s="112">
        <v>560</v>
      </c>
      <c r="X86" s="112">
        <v>594</v>
      </c>
      <c r="Y86" s="112">
        <v>623</v>
      </c>
      <c r="Z86" s="112">
        <v>681</v>
      </c>
    </row>
    <row r="87" spans="1:30" ht="15" customHeight="1" x14ac:dyDescent="0.25">
      <c r="A87" s="98" t="s">
        <v>4</v>
      </c>
      <c r="B87" s="49"/>
      <c r="C87" s="57" t="str">
        <f t="shared" si="3"/>
        <v>21,018</v>
      </c>
      <c r="D87" s="96">
        <f t="shared" si="4"/>
        <v>0.10116833446848639</v>
      </c>
      <c r="E87" s="97">
        <f t="shared" si="5"/>
        <v>0.10116833446848639</v>
      </c>
      <c r="F87" s="96">
        <f t="shared" si="6"/>
        <v>0.19917841045244478</v>
      </c>
      <c r="G87" s="97">
        <f t="shared" si="7"/>
        <v>0.19917841045244478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295</v>
      </c>
      <c r="W87" s="112">
        <v>304</v>
      </c>
      <c r="X87" s="112">
        <v>312</v>
      </c>
      <c r="Y87" s="112">
        <v>308</v>
      </c>
      <c r="Z87" s="112">
        <v>358</v>
      </c>
    </row>
    <row r="88" spans="1:30" ht="15" customHeight="1" x14ac:dyDescent="0.25">
      <c r="A88" s="98" t="s">
        <v>5</v>
      </c>
      <c r="B88" s="49"/>
      <c r="C88" s="57" t="str">
        <f t="shared" si="3"/>
        <v>20,277</v>
      </c>
      <c r="D88" s="96">
        <f t="shared" si="4"/>
        <v>0.1343776223776223</v>
      </c>
      <c r="E88" s="97">
        <f t="shared" si="5"/>
        <v>0.1343776223776223</v>
      </c>
      <c r="F88" s="96">
        <f t="shared" si="6"/>
        <v>0.29062440328432304</v>
      </c>
      <c r="G88" s="97">
        <f t="shared" si="7"/>
        <v>0.29062440328432304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613</v>
      </c>
      <c r="W88" s="112">
        <v>590</v>
      </c>
      <c r="X88" s="112">
        <v>614</v>
      </c>
      <c r="Y88" s="112">
        <v>652</v>
      </c>
      <c r="Z88" s="112">
        <v>701</v>
      </c>
    </row>
    <row r="89" spans="1:30" ht="15" customHeight="1" x14ac:dyDescent="0.25">
      <c r="A89" s="49" t="s">
        <v>6</v>
      </c>
      <c r="B89" s="49"/>
      <c r="C89" s="57" t="str">
        <f t="shared" si="3"/>
        <v>27,650</v>
      </c>
      <c r="D89" s="96">
        <f t="shared" si="4"/>
        <v>6.5264293419633246E-2</v>
      </c>
      <c r="E89" s="97">
        <f t="shared" si="5"/>
        <v>6.5264293419633246E-2</v>
      </c>
      <c r="F89" s="96">
        <f t="shared" si="6"/>
        <v>0.159037558685446</v>
      </c>
      <c r="G89" s="97">
        <f t="shared" si="7"/>
        <v>0.159037558685446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1663</v>
      </c>
      <c r="W89" s="112">
        <v>1710</v>
      </c>
      <c r="X89" s="112">
        <v>1737</v>
      </c>
      <c r="Y89" s="112">
        <v>1793</v>
      </c>
      <c r="Z89" s="112">
        <v>1897</v>
      </c>
    </row>
    <row r="90" spans="1:30" ht="15" customHeight="1" x14ac:dyDescent="0.25">
      <c r="A90" s="49" t="s">
        <v>96</v>
      </c>
      <c r="B90" s="49"/>
      <c r="C90" s="57" t="str">
        <f t="shared" si="3"/>
        <v>$40,311</v>
      </c>
      <c r="D90" s="96">
        <f t="shared" si="4"/>
        <v>-9.2989431935506239E-3</v>
      </c>
      <c r="E90" s="97">
        <f t="shared" si="5"/>
        <v>-9.2989431935506239E-3</v>
      </c>
      <c r="F90" s="96">
        <f t="shared" si="6"/>
        <v>7.9925213855529087E-2</v>
      </c>
      <c r="G90" s="97">
        <f t="shared" si="7"/>
        <v>7.9925213855529087E-2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2133</v>
      </c>
      <c r="W90" s="112">
        <v>2183</v>
      </c>
      <c r="X90" s="112">
        <v>2165</v>
      </c>
      <c r="Y90" s="112">
        <v>2276</v>
      </c>
      <c r="Z90" s="112">
        <v>2419</v>
      </c>
    </row>
    <row r="91" spans="1:30" ht="15" customHeight="1" x14ac:dyDescent="0.25">
      <c r="A91" s="49" t="s">
        <v>7</v>
      </c>
      <c r="B91" s="49"/>
      <c r="C91" s="57" t="str">
        <f t="shared" si="3"/>
        <v>$1,375.6 mil</v>
      </c>
      <c r="D91" s="96">
        <f t="shared" si="4"/>
        <v>9.1452177863069473E-2</v>
      </c>
      <c r="E91" s="97">
        <f t="shared" si="5"/>
        <v>9.1452177863069473E-2</v>
      </c>
      <c r="F91" s="96">
        <f t="shared" si="6"/>
        <v>0.31559653924278885</v>
      </c>
      <c r="G91" s="97">
        <f t="shared" si="7"/>
        <v>0.31559653924278885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12517</v>
      </c>
      <c r="W91" s="112">
        <v>12680</v>
      </c>
      <c r="X91" s="112">
        <v>12992</v>
      </c>
      <c r="Y91" s="112">
        <v>13454</v>
      </c>
      <c r="Z91" s="112">
        <v>14290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686</v>
      </c>
      <c r="W93" s="112">
        <v>712</v>
      </c>
      <c r="X93" s="112">
        <v>777</v>
      </c>
      <c r="Y93" s="112">
        <v>804</v>
      </c>
      <c r="Z93" s="112">
        <v>893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1598</v>
      </c>
      <c r="W94" s="112">
        <v>1677</v>
      </c>
      <c r="X94" s="112">
        <v>1728</v>
      </c>
      <c r="Y94" s="112">
        <v>1743</v>
      </c>
      <c r="Z94" s="112">
        <v>1886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397</v>
      </c>
      <c r="W95" s="112">
        <v>424</v>
      </c>
      <c r="X95" s="112">
        <v>469</v>
      </c>
      <c r="Y95" s="112">
        <v>497</v>
      </c>
      <c r="Z95" s="112">
        <v>513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1798</v>
      </c>
      <c r="W96" s="112">
        <v>1921</v>
      </c>
      <c r="X96" s="112">
        <v>2023</v>
      </c>
      <c r="Y96" s="112">
        <v>2194</v>
      </c>
      <c r="Z96" s="112">
        <v>2372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1851</v>
      </c>
      <c r="W97" s="112">
        <v>1874</v>
      </c>
      <c r="X97" s="112">
        <v>1893</v>
      </c>
      <c r="Y97" s="112">
        <v>1907</v>
      </c>
      <c r="Z97" s="112">
        <v>1995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1335</v>
      </c>
      <c r="W98" s="112">
        <v>1365</v>
      </c>
      <c r="X98" s="112">
        <v>1393</v>
      </c>
      <c r="Y98" s="112">
        <v>1427</v>
      </c>
      <c r="Z98" s="112">
        <v>1544</v>
      </c>
    </row>
    <row r="99" spans="1:32" ht="15" customHeight="1" x14ac:dyDescent="0.25">
      <c r="S99" s="115" t="s">
        <v>197</v>
      </c>
      <c r="T99" s="115"/>
      <c r="U99" s="112"/>
      <c r="V99" s="112">
        <v>157</v>
      </c>
      <c r="W99" s="112">
        <v>158</v>
      </c>
      <c r="X99" s="112">
        <v>161</v>
      </c>
      <c r="Y99" s="112">
        <v>185</v>
      </c>
      <c r="Z99" s="112">
        <v>199</v>
      </c>
    </row>
    <row r="100" spans="1:32" ht="15" customHeight="1" x14ac:dyDescent="0.25">
      <c r="S100" s="115" t="s">
        <v>58</v>
      </c>
      <c r="T100" s="115"/>
      <c r="U100" s="112"/>
      <c r="V100" s="112">
        <v>1044</v>
      </c>
      <c r="W100" s="112">
        <v>1129</v>
      </c>
      <c r="X100" s="112">
        <v>1120</v>
      </c>
      <c r="Y100" s="112">
        <v>1174</v>
      </c>
      <c r="Z100" s="112">
        <v>1256</v>
      </c>
    </row>
    <row r="101" spans="1:32" x14ac:dyDescent="0.25">
      <c r="A101" s="18"/>
      <c r="S101" s="118" t="s">
        <v>53</v>
      </c>
      <c r="T101" s="118"/>
      <c r="U101" s="112"/>
      <c r="V101" s="112">
        <v>11342</v>
      </c>
      <c r="W101" s="112">
        <v>11704</v>
      </c>
      <c r="X101" s="112">
        <v>12032</v>
      </c>
      <c r="Y101" s="112">
        <v>12456</v>
      </c>
      <c r="Z101" s="112">
        <v>13327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23851</v>
      </c>
      <c r="W104" s="112">
        <v>24787</v>
      </c>
      <c r="X104" s="112">
        <v>26861</v>
      </c>
      <c r="Y104" s="112">
        <v>27524</v>
      </c>
      <c r="Z104" s="112">
        <v>31185</v>
      </c>
      <c r="AB104" s="109" t="str">
        <f>TEXT(Z104,"###,###")</f>
        <v>31,185</v>
      </c>
      <c r="AD104" s="130">
        <f>Z104/($Z$4)*100</f>
        <v>75.444538526672318</v>
      </c>
      <c r="AF104" s="109"/>
    </row>
    <row r="105" spans="1:32" x14ac:dyDescent="0.25">
      <c r="S105" s="115" t="s">
        <v>17</v>
      </c>
      <c r="T105" s="115"/>
      <c r="U105" s="112"/>
      <c r="V105" s="112">
        <v>5230</v>
      </c>
      <c r="W105" s="112">
        <v>5564</v>
      </c>
      <c r="X105" s="112">
        <v>5434</v>
      </c>
      <c r="Y105" s="112">
        <v>5433</v>
      </c>
      <c r="Z105" s="112">
        <v>5852</v>
      </c>
      <c r="AB105" s="109" t="str">
        <f>TEXT(Z105,"###,###")</f>
        <v>5,852</v>
      </c>
      <c r="AD105" s="130">
        <f>Z105/($Z$4)*100</f>
        <v>14.157493649449618</v>
      </c>
      <c r="AF105" s="109"/>
    </row>
    <row r="106" spans="1:32" x14ac:dyDescent="0.25">
      <c r="S106" s="118" t="s">
        <v>53</v>
      </c>
      <c r="T106" s="118"/>
      <c r="U106" s="120"/>
      <c r="V106" s="120">
        <v>29081</v>
      </c>
      <c r="W106" s="120">
        <v>30351</v>
      </c>
      <c r="X106" s="120">
        <v>32295</v>
      </c>
      <c r="Y106" s="120">
        <v>32957</v>
      </c>
      <c r="Z106" s="120">
        <v>37037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6608</v>
      </c>
      <c r="W108" s="112">
        <v>5898</v>
      </c>
      <c r="X108" s="112">
        <v>6038</v>
      </c>
      <c r="Y108" s="112">
        <v>6650</v>
      </c>
      <c r="Z108" s="112">
        <v>7274</v>
      </c>
      <c r="AB108" s="109" t="str">
        <f>TEXT(Z108,"###,###")</f>
        <v>7,274</v>
      </c>
      <c r="AD108" s="130">
        <f>Z108/($Z$4)*100</f>
        <v>17.597677513003507</v>
      </c>
      <c r="AF108" s="109"/>
    </row>
    <row r="109" spans="1:32" x14ac:dyDescent="0.25">
      <c r="S109" s="115" t="s">
        <v>20</v>
      </c>
      <c r="T109" s="115"/>
      <c r="U109" s="112"/>
      <c r="V109" s="112">
        <v>5636</v>
      </c>
      <c r="W109" s="112">
        <v>5825</v>
      </c>
      <c r="X109" s="112">
        <v>5940</v>
      </c>
      <c r="Y109" s="112">
        <v>6642</v>
      </c>
      <c r="Z109" s="112">
        <v>7299</v>
      </c>
      <c r="AB109" s="109" t="str">
        <f>TEXT(Z109,"###,###")</f>
        <v>7,299</v>
      </c>
      <c r="AD109" s="130">
        <f>Z109/($Z$4)*100</f>
        <v>17.658158945203823</v>
      </c>
      <c r="AF109" s="109"/>
    </row>
    <row r="110" spans="1:32" x14ac:dyDescent="0.25">
      <c r="S110" s="115" t="s">
        <v>21</v>
      </c>
      <c r="T110" s="115"/>
      <c r="U110" s="112"/>
      <c r="V110" s="112">
        <v>5892</v>
      </c>
      <c r="W110" s="112">
        <v>6324</v>
      </c>
      <c r="X110" s="112">
        <v>6534</v>
      </c>
      <c r="Y110" s="112">
        <v>7386</v>
      </c>
      <c r="Z110" s="112">
        <v>8612</v>
      </c>
      <c r="AB110" s="109" t="str">
        <f>TEXT(Z110,"###,###")</f>
        <v>8,612</v>
      </c>
      <c r="AD110" s="130">
        <f>Z110/($Z$4)*100</f>
        <v>20.834643764364341</v>
      </c>
      <c r="AF110" s="109"/>
    </row>
    <row r="111" spans="1:32" x14ac:dyDescent="0.25">
      <c r="S111" s="115" t="s">
        <v>22</v>
      </c>
      <c r="T111" s="115"/>
      <c r="U111" s="112"/>
      <c r="V111" s="112">
        <v>10635</v>
      </c>
      <c r="W111" s="112">
        <v>11929</v>
      </c>
      <c r="X111" s="112">
        <v>11649</v>
      </c>
      <c r="Y111" s="112">
        <v>12279</v>
      </c>
      <c r="Z111" s="112">
        <v>13848</v>
      </c>
      <c r="AB111" s="109" t="str">
        <f>TEXT(Z111,"###,###")</f>
        <v>13,848</v>
      </c>
      <c r="AD111" s="130">
        <f>Z111/($Z$4)*100</f>
        <v>33.501874924398209</v>
      </c>
      <c r="AF111" s="109"/>
    </row>
    <row r="112" spans="1:32" x14ac:dyDescent="0.25">
      <c r="S112" s="118" t="s">
        <v>53</v>
      </c>
      <c r="T112" s="118"/>
      <c r="U112" s="112"/>
      <c r="V112" s="112">
        <v>33233</v>
      </c>
      <c r="W112" s="112">
        <v>34152</v>
      </c>
      <c r="X112" s="112">
        <v>34355</v>
      </c>
      <c r="Y112" s="112">
        <v>37012</v>
      </c>
      <c r="Z112" s="112">
        <v>41335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43.4</v>
      </c>
      <c r="W118" s="131">
        <v>43.25</v>
      </c>
      <c r="X118" s="131">
        <v>43.46</v>
      </c>
      <c r="Y118" s="131">
        <v>43.3</v>
      </c>
      <c r="Z118" s="131">
        <v>43.2</v>
      </c>
      <c r="AB118" s="109" t="str">
        <f>TEXT(Z118,"##.0")</f>
        <v>43.2</v>
      </c>
    </row>
    <row r="120" spans="19:32" x14ac:dyDescent="0.25">
      <c r="S120" s="101" t="s">
        <v>98</v>
      </c>
      <c r="T120" s="112"/>
      <c r="U120" s="112"/>
      <c r="V120" s="112">
        <v>18338</v>
      </c>
      <c r="W120" s="112">
        <v>18874</v>
      </c>
      <c r="X120" s="112">
        <v>19307</v>
      </c>
      <c r="Y120" s="112">
        <v>20057</v>
      </c>
      <c r="Z120" s="112">
        <v>21431</v>
      </c>
      <c r="AB120" s="109" t="str">
        <f>TEXT(Z120,"###,###")</f>
        <v>21,431</v>
      </c>
    </row>
    <row r="121" spans="19:32" x14ac:dyDescent="0.25">
      <c r="S121" s="101" t="s">
        <v>99</v>
      </c>
      <c r="T121" s="112"/>
      <c r="U121" s="112"/>
      <c r="V121" s="112">
        <v>3166</v>
      </c>
      <c r="W121" s="112">
        <v>3132</v>
      </c>
      <c r="X121" s="112">
        <v>3235</v>
      </c>
      <c r="Y121" s="112">
        <v>3293</v>
      </c>
      <c r="Z121" s="112">
        <v>3420</v>
      </c>
      <c r="AB121" s="109" t="str">
        <f>TEXT(Z121,"###,###")</f>
        <v>3,420</v>
      </c>
    </row>
    <row r="122" spans="19:32" x14ac:dyDescent="0.25">
      <c r="S122" s="101" t="s">
        <v>100</v>
      </c>
      <c r="T122" s="112"/>
      <c r="U122" s="112"/>
      <c r="V122" s="112">
        <v>2353</v>
      </c>
      <c r="W122" s="112">
        <v>2380</v>
      </c>
      <c r="X122" s="112">
        <v>2476</v>
      </c>
      <c r="Y122" s="112">
        <v>2601</v>
      </c>
      <c r="Z122" s="112">
        <v>2805</v>
      </c>
      <c r="AB122" s="109" t="str">
        <f>TEXT(Z122,"###,###")</f>
        <v>2,805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20691</v>
      </c>
      <c r="W124" s="112">
        <v>21254</v>
      </c>
      <c r="X124" s="112">
        <v>21783</v>
      </c>
      <c r="Y124" s="112">
        <v>22658</v>
      </c>
      <c r="Z124" s="112">
        <v>24236</v>
      </c>
      <c r="AB124" s="109" t="str">
        <f>TEXT(Z124,"###,###")</f>
        <v>24,236</v>
      </c>
      <c r="AD124" s="127">
        <f>Z124/$Z$7*100</f>
        <v>87.652802893309229</v>
      </c>
    </row>
    <row r="125" spans="19:32" x14ac:dyDescent="0.25">
      <c r="S125" s="101" t="s">
        <v>102</v>
      </c>
      <c r="T125" s="112"/>
      <c r="U125" s="112"/>
      <c r="V125" s="112">
        <v>5519</v>
      </c>
      <c r="W125" s="112">
        <v>5512</v>
      </c>
      <c r="X125" s="112">
        <v>5711</v>
      </c>
      <c r="Y125" s="112">
        <v>5894</v>
      </c>
      <c r="Z125" s="112">
        <v>6225</v>
      </c>
      <c r="AB125" s="109" t="str">
        <f>TEXT(Z125,"###,###")</f>
        <v>6,225</v>
      </c>
      <c r="AD125" s="127">
        <f>Z125/$Z$7*100</f>
        <v>22.513562386980109</v>
      </c>
    </row>
    <row r="127" spans="19:32" x14ac:dyDescent="0.25">
      <c r="S127" s="101" t="s">
        <v>103</v>
      </c>
      <c r="T127" s="112"/>
      <c r="U127" s="112"/>
      <c r="V127" s="112">
        <v>12515</v>
      </c>
      <c r="W127" s="112">
        <v>12678</v>
      </c>
      <c r="X127" s="112">
        <v>12993</v>
      </c>
      <c r="Y127" s="112">
        <v>13457</v>
      </c>
      <c r="Z127" s="112">
        <v>14286</v>
      </c>
      <c r="AB127" s="109" t="str">
        <f>TEXT(Z127,"###,###")</f>
        <v>14,286</v>
      </c>
      <c r="AD127" s="127">
        <f>Z127/$Z$7*100</f>
        <v>51.667269439421339</v>
      </c>
    </row>
    <row r="128" spans="19:32" x14ac:dyDescent="0.25">
      <c r="S128" s="101" t="s">
        <v>104</v>
      </c>
      <c r="T128" s="112"/>
      <c r="U128" s="112"/>
      <c r="V128" s="112">
        <v>11339</v>
      </c>
      <c r="W128" s="112">
        <v>11706</v>
      </c>
      <c r="X128" s="112">
        <v>12029</v>
      </c>
      <c r="Y128" s="112">
        <v>12460</v>
      </c>
      <c r="Z128" s="112">
        <v>13327</v>
      </c>
      <c r="AB128" s="109" t="str">
        <f>TEXT(Z128,"###,###")</f>
        <v>13,327</v>
      </c>
      <c r="AD128" s="127">
        <f>Z128/$Z$7*100</f>
        <v>48.198915009041592</v>
      </c>
    </row>
    <row r="130" spans="19:20" x14ac:dyDescent="0.25">
      <c r="S130" s="101" t="s">
        <v>278</v>
      </c>
      <c r="T130" s="127">
        <v>77.508137432188065</v>
      </c>
    </row>
    <row r="131" spans="19:20" x14ac:dyDescent="0.25">
      <c r="S131" s="101" t="s">
        <v>279</v>
      </c>
      <c r="T131" s="127">
        <v>12.36889692585895</v>
      </c>
    </row>
    <row r="132" spans="19:20" x14ac:dyDescent="0.25">
      <c r="S132" s="101" t="s">
        <v>280</v>
      </c>
      <c r="T132" s="127">
        <v>10.144665461121157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98BD11D-B7D1-4D7D-95B7-ED2091B6B4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4DD8691-1BA0-4159-B53D-938E4A2982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004FB23-FF40-471C-9013-6DE71DF864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514F785-864C-4AA1-BFF6-041F097493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02C3E-9425-4C9D-A382-1C9C656700FB}">
  <sheetPr codeName="Sheet9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139</v>
      </c>
      <c r="T1" s="99"/>
      <c r="U1" s="99"/>
      <c r="V1" s="99"/>
      <c r="W1" s="99"/>
      <c r="X1" s="99"/>
      <c r="Y1" s="100" t="s">
        <v>230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139</v>
      </c>
      <c r="Y3" s="105" t="s">
        <v>230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9.32 Hinchinbrook,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8815</v>
      </c>
      <c r="W4" s="108">
        <v>8322</v>
      </c>
      <c r="X4" s="108">
        <v>8234</v>
      </c>
      <c r="Y4" s="108">
        <v>8731</v>
      </c>
      <c r="Z4" s="108">
        <v>8907</v>
      </c>
      <c r="AB4" s="109" t="str">
        <f>TEXT(Z4,"###,###")</f>
        <v>8,907</v>
      </c>
      <c r="AD4" s="110">
        <f>Z4/Y4-1</f>
        <v>2.0158057496277637E-2</v>
      </c>
      <c r="AF4" s="110">
        <f>Z4/V4-1</f>
        <v>1.0436755530345954E-2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4830</v>
      </c>
      <c r="W5" s="108">
        <v>4523</v>
      </c>
      <c r="X5" s="108">
        <v>4562</v>
      </c>
      <c r="Y5" s="108">
        <v>4642</v>
      </c>
      <c r="Z5" s="108">
        <v>4742</v>
      </c>
      <c r="AB5" s="109" t="str">
        <f>TEXT(Z5,"###,###")</f>
        <v>4,742</v>
      </c>
      <c r="AD5" s="110">
        <f t="shared" ref="AD5:AD9" si="0">Z5/Y5-1</f>
        <v>2.1542438604049918E-2</v>
      </c>
      <c r="AF5" s="110">
        <f t="shared" ref="AF5:AF9" si="1">Z5/V5-1</f>
        <v>-1.8219461697722594E-2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3986</v>
      </c>
      <c r="W6" s="108">
        <v>3805</v>
      </c>
      <c r="X6" s="108">
        <v>3677</v>
      </c>
      <c r="Y6" s="108">
        <v>4082</v>
      </c>
      <c r="Z6" s="108">
        <v>4157</v>
      </c>
      <c r="AB6" s="109" t="str">
        <f>TEXT(Z6,"###,###")</f>
        <v>4,157</v>
      </c>
      <c r="AD6" s="110">
        <f t="shared" si="0"/>
        <v>1.8373346398824042E-2</v>
      </c>
      <c r="AF6" s="110">
        <f t="shared" si="1"/>
        <v>4.2900150526844039E-2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5986</v>
      </c>
      <c r="W7" s="108">
        <v>5780</v>
      </c>
      <c r="X7" s="108">
        <v>5838</v>
      </c>
      <c r="Y7" s="108">
        <v>5910</v>
      </c>
      <c r="Z7" s="108">
        <v>6044</v>
      </c>
      <c r="AB7" s="109" t="str">
        <f>TEXT(Z7,"###,###")</f>
        <v>6,044</v>
      </c>
      <c r="AD7" s="110">
        <f t="shared" si="0"/>
        <v>2.26734348561759E-2</v>
      </c>
      <c r="AF7" s="110">
        <f t="shared" si="1"/>
        <v>9.6892749749415419E-3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8,907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6,044</v>
      </c>
      <c r="P8" s="67"/>
      <c r="S8" s="107" t="s">
        <v>83</v>
      </c>
      <c r="T8" s="108"/>
      <c r="U8" s="108"/>
      <c r="V8" s="108">
        <v>37662</v>
      </c>
      <c r="W8" s="108">
        <v>39996</v>
      </c>
      <c r="X8" s="108">
        <v>40963.269999999997</v>
      </c>
      <c r="Y8" s="108">
        <v>40948.71</v>
      </c>
      <c r="Z8" s="108">
        <v>43030.85</v>
      </c>
      <c r="AB8" s="109" t="str">
        <f>TEXT(Z8,"$###,###")</f>
        <v>$43,031</v>
      </c>
      <c r="AD8" s="110">
        <f t="shared" si="0"/>
        <v>5.0847511435647252E-2</v>
      </c>
      <c r="AF8" s="110">
        <f t="shared" si="1"/>
        <v>0.14255350220381291</v>
      </c>
    </row>
    <row r="9" spans="1:32" x14ac:dyDescent="0.25">
      <c r="A9" s="30" t="s">
        <v>14</v>
      </c>
      <c r="B9" s="71"/>
      <c r="C9" s="72"/>
      <c r="D9" s="73">
        <f>AD104</f>
        <v>68.811047490737622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53.706154864328262</v>
      </c>
      <c r="P9" s="74" t="s">
        <v>84</v>
      </c>
      <c r="S9" s="107" t="s">
        <v>7</v>
      </c>
      <c r="T9" s="108"/>
      <c r="U9" s="108"/>
      <c r="V9" s="108">
        <v>304299724</v>
      </c>
      <c r="W9" s="108">
        <v>295740356</v>
      </c>
      <c r="X9" s="108">
        <v>295394218</v>
      </c>
      <c r="Y9" s="108">
        <v>320914624</v>
      </c>
      <c r="Z9" s="108">
        <v>336402307</v>
      </c>
      <c r="AB9" s="109" t="str">
        <f>TEXT(Z9/1000000,"$#,###.0")&amp;" mil"</f>
        <v>$336.4 mil</v>
      </c>
      <c r="AD9" s="110">
        <f t="shared" si="0"/>
        <v>4.8261069585909588E-2</v>
      </c>
      <c r="AF9" s="110">
        <f t="shared" si="1"/>
        <v>0.10549658927722194</v>
      </c>
    </row>
    <row r="10" spans="1:32" x14ac:dyDescent="0.25">
      <c r="A10" s="30" t="s">
        <v>17</v>
      </c>
      <c r="B10" s="71"/>
      <c r="C10" s="72"/>
      <c r="D10" s="73">
        <f>AD105</f>
        <v>17.379589087234759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46.161482461945731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75.612177365982788</v>
      </c>
      <c r="P11" s="74" t="s">
        <v>84</v>
      </c>
      <c r="S11" s="107" t="s">
        <v>29</v>
      </c>
      <c r="T11" s="112"/>
      <c r="U11" s="112"/>
      <c r="V11" s="112">
        <v>7209</v>
      </c>
      <c r="W11" s="112">
        <v>6849</v>
      </c>
      <c r="X11" s="112">
        <v>6766</v>
      </c>
      <c r="Y11" s="112">
        <v>7249</v>
      </c>
      <c r="Z11" s="112">
        <v>7437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13.103904698874919</v>
      </c>
      <c r="P12" s="74" t="s">
        <v>84</v>
      </c>
      <c r="S12" s="107" t="s">
        <v>30</v>
      </c>
      <c r="T12" s="112"/>
      <c r="U12" s="112"/>
      <c r="V12" s="112">
        <v>1609</v>
      </c>
      <c r="W12" s="112">
        <v>1476</v>
      </c>
      <c r="X12" s="112">
        <v>1472</v>
      </c>
      <c r="Y12" s="112">
        <v>1482</v>
      </c>
      <c r="Z12" s="112">
        <v>1470</v>
      </c>
    </row>
    <row r="13" spans="1:32" ht="15" customHeight="1" x14ac:dyDescent="0.25">
      <c r="A13" s="30" t="s">
        <v>19</v>
      </c>
      <c r="B13" s="72"/>
      <c r="C13" s="72"/>
      <c r="D13" s="73">
        <f>AD108</f>
        <v>17.424497586168183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11.28391793514229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15.931289996631861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45.9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19.063657797238125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18.609271523178808</v>
      </c>
      <c r="P15" s="74" t="s">
        <v>84</v>
      </c>
      <c r="S15" s="115" t="s">
        <v>60</v>
      </c>
      <c r="T15" s="115"/>
      <c r="U15" s="116"/>
      <c r="V15" s="116">
        <v>1095</v>
      </c>
      <c r="W15" s="116">
        <v>1054</v>
      </c>
      <c r="X15" s="116">
        <v>1042</v>
      </c>
      <c r="Y15" s="112">
        <v>1039</v>
      </c>
      <c r="Z15" s="112">
        <v>1016</v>
      </c>
      <c r="AB15" s="117">
        <f t="shared" ref="AB15:AB34" si="2">IF(Z15="np",0,Z15/$Z$34)</f>
        <v>0.11404198002020428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33.827326821600991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81.390728476821195</v>
      </c>
      <c r="P16" s="37" t="s">
        <v>84</v>
      </c>
      <c r="S16" s="115" t="s">
        <v>61</v>
      </c>
      <c r="T16" s="115"/>
      <c r="U16" s="116"/>
      <c r="V16" s="116">
        <v>85</v>
      </c>
      <c r="W16" s="116">
        <v>129</v>
      </c>
      <c r="X16" s="116">
        <v>135</v>
      </c>
      <c r="Y16" s="112">
        <v>140</v>
      </c>
      <c r="Z16" s="112">
        <v>194</v>
      </c>
      <c r="AB16" s="117">
        <f t="shared" si="2"/>
        <v>2.1775732405432707E-2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1053</v>
      </c>
      <c r="W17" s="116">
        <v>844</v>
      </c>
      <c r="X17" s="116">
        <v>874</v>
      </c>
      <c r="Y17" s="112">
        <v>935</v>
      </c>
      <c r="Z17" s="112">
        <v>911</v>
      </c>
      <c r="AB17" s="117">
        <f t="shared" si="2"/>
        <v>0.10225614547087215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48</v>
      </c>
      <c r="W18" s="116">
        <v>53</v>
      </c>
      <c r="X18" s="116">
        <v>58</v>
      </c>
      <c r="Y18" s="112">
        <v>39</v>
      </c>
      <c r="Z18" s="112">
        <v>46</v>
      </c>
      <c r="AB18" s="117">
        <f t="shared" si="2"/>
        <v>5.1633179930407457E-3</v>
      </c>
    </row>
    <row r="19" spans="1:28" x14ac:dyDescent="0.25">
      <c r="A19" s="63" t="str">
        <f>$S$1&amp;" ("&amp;$V$2&amp;" to "&amp;$Z$2&amp;")"</f>
        <v>Hinchinbrook (2017-18 to 2021-22)</v>
      </c>
      <c r="B19" s="63"/>
      <c r="C19" s="63"/>
      <c r="D19" s="63"/>
      <c r="E19" s="63"/>
      <c r="F19" s="63"/>
      <c r="G19" s="63" t="str">
        <f>$S$1&amp;" ("&amp;$V$2&amp;" to "&amp;$Z$2&amp;")"</f>
        <v>Hinchinbrook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544</v>
      </c>
      <c r="W19" s="116">
        <v>551</v>
      </c>
      <c r="X19" s="116">
        <v>533</v>
      </c>
      <c r="Y19" s="112">
        <v>552</v>
      </c>
      <c r="Z19" s="112">
        <v>536</v>
      </c>
      <c r="AB19" s="117">
        <f t="shared" si="2"/>
        <v>6.0163879223257381E-2</v>
      </c>
    </row>
    <row r="20" spans="1:28" x14ac:dyDescent="0.25">
      <c r="S20" s="115" t="s">
        <v>65</v>
      </c>
      <c r="T20" s="115"/>
      <c r="U20" s="116"/>
      <c r="V20" s="116">
        <v>228</v>
      </c>
      <c r="W20" s="116">
        <v>206</v>
      </c>
      <c r="X20" s="116">
        <v>198</v>
      </c>
      <c r="Y20" s="112">
        <v>201</v>
      </c>
      <c r="Z20" s="112">
        <v>218</v>
      </c>
      <c r="AB20" s="117">
        <f t="shared" si="2"/>
        <v>2.4469637445280055E-2</v>
      </c>
    </row>
    <row r="21" spans="1:28" x14ac:dyDescent="0.25">
      <c r="S21" s="115" t="s">
        <v>66</v>
      </c>
      <c r="T21" s="115"/>
      <c r="U21" s="116"/>
      <c r="V21" s="116">
        <v>607</v>
      </c>
      <c r="W21" s="116">
        <v>637</v>
      </c>
      <c r="X21" s="116">
        <v>605</v>
      </c>
      <c r="Y21" s="112">
        <v>728</v>
      </c>
      <c r="Z21" s="112">
        <v>793</v>
      </c>
      <c r="AB21" s="117">
        <f t="shared" si="2"/>
        <v>8.9011112358289374E-2</v>
      </c>
    </row>
    <row r="22" spans="1:28" x14ac:dyDescent="0.25">
      <c r="S22" s="115" t="s">
        <v>67</v>
      </c>
      <c r="T22" s="115"/>
      <c r="U22" s="116"/>
      <c r="V22" s="116">
        <v>460</v>
      </c>
      <c r="W22" s="116">
        <v>431</v>
      </c>
      <c r="X22" s="116">
        <v>449</v>
      </c>
      <c r="Y22" s="112">
        <v>526</v>
      </c>
      <c r="Z22" s="112">
        <v>570</v>
      </c>
      <c r="AB22" s="117">
        <f t="shared" si="2"/>
        <v>6.398024469637445E-2</v>
      </c>
    </row>
    <row r="23" spans="1:28" x14ac:dyDescent="0.25">
      <c r="S23" s="115" t="s">
        <v>68</v>
      </c>
      <c r="T23" s="115"/>
      <c r="U23" s="116"/>
      <c r="V23" s="116">
        <v>206</v>
      </c>
      <c r="W23" s="116">
        <v>180</v>
      </c>
      <c r="X23" s="116">
        <v>191</v>
      </c>
      <c r="Y23" s="112">
        <v>238</v>
      </c>
      <c r="Z23" s="112">
        <v>229</v>
      </c>
      <c r="AB23" s="117">
        <f t="shared" si="2"/>
        <v>2.5704343921876753E-2</v>
      </c>
    </row>
    <row r="24" spans="1:28" x14ac:dyDescent="0.25">
      <c r="S24" s="115" t="s">
        <v>69</v>
      </c>
      <c r="T24" s="115"/>
      <c r="U24" s="116"/>
      <c r="V24" s="116">
        <v>11</v>
      </c>
      <c r="W24" s="116">
        <v>8</v>
      </c>
      <c r="X24" s="116">
        <v>10</v>
      </c>
      <c r="Y24" s="112">
        <v>12</v>
      </c>
      <c r="Z24" s="112">
        <v>17</v>
      </c>
      <c r="AB24" s="117">
        <f t="shared" si="2"/>
        <v>1.9081827365585364E-3</v>
      </c>
    </row>
    <row r="25" spans="1:28" x14ac:dyDescent="0.25">
      <c r="S25" s="115" t="s">
        <v>70</v>
      </c>
      <c r="T25" s="115"/>
      <c r="U25" s="116"/>
      <c r="V25" s="116">
        <v>205</v>
      </c>
      <c r="W25" s="116">
        <v>186</v>
      </c>
      <c r="X25" s="116">
        <v>166</v>
      </c>
      <c r="Y25" s="112">
        <v>176</v>
      </c>
      <c r="Z25" s="112">
        <v>181</v>
      </c>
      <c r="AB25" s="117">
        <f t="shared" si="2"/>
        <v>2.0316533842182061E-2</v>
      </c>
    </row>
    <row r="26" spans="1:28" x14ac:dyDescent="0.25">
      <c r="S26" s="115" t="s">
        <v>71</v>
      </c>
      <c r="T26" s="115"/>
      <c r="U26" s="116"/>
      <c r="V26" s="116">
        <v>108</v>
      </c>
      <c r="W26" s="116">
        <v>117</v>
      </c>
      <c r="X26" s="116">
        <v>114</v>
      </c>
      <c r="Y26" s="112">
        <v>120</v>
      </c>
      <c r="Z26" s="112">
        <v>134</v>
      </c>
      <c r="AB26" s="117">
        <f t="shared" si="2"/>
        <v>1.5040969805814345E-2</v>
      </c>
    </row>
    <row r="27" spans="1:28" x14ac:dyDescent="0.25">
      <c r="S27" s="115" t="s">
        <v>72</v>
      </c>
      <c r="T27" s="115"/>
      <c r="U27" s="116"/>
      <c r="V27" s="116">
        <v>305</v>
      </c>
      <c r="W27" s="116">
        <v>297</v>
      </c>
      <c r="X27" s="116">
        <v>330</v>
      </c>
      <c r="Y27" s="112">
        <v>337</v>
      </c>
      <c r="Z27" s="112">
        <v>355</v>
      </c>
      <c r="AB27" s="117">
        <f t="shared" si="2"/>
        <v>3.9847345381075316E-2</v>
      </c>
    </row>
    <row r="28" spans="1:28" x14ac:dyDescent="0.25">
      <c r="S28" s="115" t="s">
        <v>73</v>
      </c>
      <c r="T28" s="115"/>
      <c r="U28" s="116"/>
      <c r="V28" s="116">
        <v>364</v>
      </c>
      <c r="W28" s="116">
        <v>325</v>
      </c>
      <c r="X28" s="116">
        <v>319</v>
      </c>
      <c r="Y28" s="112">
        <v>341</v>
      </c>
      <c r="Z28" s="112">
        <v>360</v>
      </c>
      <c r="AB28" s="117">
        <f t="shared" si="2"/>
        <v>4.0408575597710182E-2</v>
      </c>
    </row>
    <row r="29" spans="1:28" x14ac:dyDescent="0.25">
      <c r="S29" s="115" t="s">
        <v>74</v>
      </c>
      <c r="T29" s="115"/>
      <c r="U29" s="116"/>
      <c r="V29" s="116">
        <v>489</v>
      </c>
      <c r="W29" s="116">
        <v>498</v>
      </c>
      <c r="X29" s="116">
        <v>422</v>
      </c>
      <c r="Y29" s="112">
        <v>426</v>
      </c>
      <c r="Z29" s="112">
        <v>462</v>
      </c>
      <c r="AB29" s="117">
        <f t="shared" si="2"/>
        <v>5.1857672017061401E-2</v>
      </c>
    </row>
    <row r="30" spans="1:28" x14ac:dyDescent="0.25">
      <c r="S30" s="115" t="s">
        <v>75</v>
      </c>
      <c r="T30" s="115"/>
      <c r="U30" s="116"/>
      <c r="V30" s="116">
        <v>581</v>
      </c>
      <c r="W30" s="116">
        <v>570</v>
      </c>
      <c r="X30" s="116">
        <v>586</v>
      </c>
      <c r="Y30" s="112">
        <v>602</v>
      </c>
      <c r="Z30" s="112">
        <v>572</v>
      </c>
      <c r="AB30" s="117">
        <f t="shared" si="2"/>
        <v>6.4204736783028404E-2</v>
      </c>
    </row>
    <row r="31" spans="1:28" x14ac:dyDescent="0.25">
      <c r="S31" s="115" t="s">
        <v>76</v>
      </c>
      <c r="T31" s="115"/>
      <c r="U31" s="116"/>
      <c r="V31" s="116">
        <v>918</v>
      </c>
      <c r="W31" s="116">
        <v>892</v>
      </c>
      <c r="X31" s="116">
        <v>824</v>
      </c>
      <c r="Y31" s="112">
        <v>1009</v>
      </c>
      <c r="Z31" s="112">
        <v>1065</v>
      </c>
      <c r="AB31" s="117">
        <f t="shared" si="2"/>
        <v>0.11954203614322595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49</v>
      </c>
      <c r="W32" s="116">
        <v>53</v>
      </c>
      <c r="X32" s="116">
        <v>42</v>
      </c>
      <c r="Y32" s="112">
        <v>51</v>
      </c>
      <c r="Z32" s="112">
        <v>50</v>
      </c>
      <c r="AB32" s="117">
        <f t="shared" si="2"/>
        <v>5.6123021663486358E-3</v>
      </c>
    </row>
    <row r="33" spans="19:32" x14ac:dyDescent="0.25">
      <c r="S33" s="115" t="s">
        <v>78</v>
      </c>
      <c r="T33" s="115"/>
      <c r="U33" s="116"/>
      <c r="V33" s="116">
        <v>365</v>
      </c>
      <c r="W33" s="116">
        <v>358</v>
      </c>
      <c r="X33" s="116">
        <v>359</v>
      </c>
      <c r="Y33" s="112">
        <v>335</v>
      </c>
      <c r="Z33" s="112">
        <v>341</v>
      </c>
      <c r="AB33" s="117">
        <f t="shared" si="2"/>
        <v>3.8275900774497697E-2</v>
      </c>
    </row>
    <row r="34" spans="19:32" x14ac:dyDescent="0.25">
      <c r="S34" s="118" t="s">
        <v>53</v>
      </c>
      <c r="T34" s="118"/>
      <c r="U34" s="119"/>
      <c r="V34" s="119">
        <v>8815</v>
      </c>
      <c r="W34" s="119">
        <v>8322</v>
      </c>
      <c r="X34" s="119">
        <v>8239</v>
      </c>
      <c r="Y34" s="120">
        <v>8731</v>
      </c>
      <c r="Z34" s="120">
        <v>8909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4936</v>
      </c>
      <c r="W37" s="112">
        <v>4811</v>
      </c>
      <c r="X37" s="112">
        <v>4856</v>
      </c>
      <c r="Y37" s="112">
        <v>4800</v>
      </c>
      <c r="Z37" s="112">
        <v>4916</v>
      </c>
      <c r="AB37" s="132">
        <f>Z37/Z40*100</f>
        <v>81.390728476821195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1052</v>
      </c>
      <c r="W38" s="112">
        <v>972</v>
      </c>
      <c r="X38" s="112">
        <v>981</v>
      </c>
      <c r="Y38" s="112">
        <v>1112</v>
      </c>
      <c r="Z38" s="112">
        <v>1124</v>
      </c>
      <c r="AB38" s="132">
        <f>Z38/Z40*100</f>
        <v>18.609271523178808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5988</v>
      </c>
      <c r="W40" s="112">
        <v>5783</v>
      </c>
      <c r="X40" s="112">
        <v>5837</v>
      </c>
      <c r="Y40" s="112">
        <v>5912</v>
      </c>
      <c r="Z40" s="112">
        <v>6040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13</v>
      </c>
      <c r="X44" s="112">
        <v>9</v>
      </c>
      <c r="Y44" s="112">
        <v>12</v>
      </c>
      <c r="Z44" s="112">
        <v>13</v>
      </c>
    </row>
    <row r="45" spans="19:32" x14ac:dyDescent="0.25">
      <c r="S45" s="115" t="s">
        <v>37</v>
      </c>
      <c r="T45" s="115"/>
      <c r="U45" s="112"/>
      <c r="V45" s="112">
        <v>163</v>
      </c>
      <c r="W45" s="112">
        <v>128</v>
      </c>
      <c r="X45" s="112">
        <v>123</v>
      </c>
      <c r="Y45" s="112">
        <v>166</v>
      </c>
      <c r="Z45" s="112">
        <v>172</v>
      </c>
    </row>
    <row r="46" spans="19:32" x14ac:dyDescent="0.25">
      <c r="S46" s="115" t="s">
        <v>38</v>
      </c>
      <c r="T46" s="115"/>
      <c r="U46" s="112"/>
      <c r="V46" s="112">
        <v>303</v>
      </c>
      <c r="W46" s="112">
        <v>264</v>
      </c>
      <c r="X46" s="112">
        <v>244</v>
      </c>
      <c r="Y46" s="112">
        <v>230</v>
      </c>
      <c r="Z46" s="112">
        <v>238</v>
      </c>
    </row>
    <row r="47" spans="19:32" x14ac:dyDescent="0.25">
      <c r="S47" s="115" t="s">
        <v>39</v>
      </c>
      <c r="T47" s="115"/>
      <c r="U47" s="112"/>
      <c r="V47" s="112">
        <v>429</v>
      </c>
      <c r="W47" s="112">
        <v>385</v>
      </c>
      <c r="X47" s="112">
        <v>361</v>
      </c>
      <c r="Y47" s="112">
        <v>366</v>
      </c>
      <c r="Z47" s="112">
        <v>333</v>
      </c>
    </row>
    <row r="48" spans="19:32" x14ac:dyDescent="0.25">
      <c r="S48" s="115" t="s">
        <v>40</v>
      </c>
      <c r="T48" s="115"/>
      <c r="U48" s="112"/>
      <c r="V48" s="112">
        <v>409</v>
      </c>
      <c r="W48" s="112">
        <v>440</v>
      </c>
      <c r="X48" s="112">
        <v>411</v>
      </c>
      <c r="Y48" s="112">
        <v>453</v>
      </c>
      <c r="Z48" s="112">
        <v>431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305</v>
      </c>
      <c r="W49" s="112">
        <v>287</v>
      </c>
      <c r="X49" s="112">
        <v>368</v>
      </c>
      <c r="Y49" s="112">
        <v>391</v>
      </c>
      <c r="Z49" s="112">
        <v>405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Hinchinbrook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382</v>
      </c>
      <c r="W50" s="112">
        <v>322</v>
      </c>
      <c r="X50" s="112">
        <v>323</v>
      </c>
      <c r="Y50" s="112">
        <v>294</v>
      </c>
      <c r="Z50" s="112">
        <v>333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368</v>
      </c>
      <c r="W51" s="112">
        <v>323</v>
      </c>
      <c r="X51" s="112">
        <v>321</v>
      </c>
      <c r="Y51" s="112">
        <v>300</v>
      </c>
      <c r="Z51" s="112">
        <v>339</v>
      </c>
    </row>
    <row r="52" spans="1:26" ht="15" customHeight="1" x14ac:dyDescent="0.25">
      <c r="S52" s="115" t="s">
        <v>44</v>
      </c>
      <c r="T52" s="115"/>
      <c r="U52" s="112"/>
      <c r="V52" s="112">
        <v>461</v>
      </c>
      <c r="W52" s="112">
        <v>458</v>
      </c>
      <c r="X52" s="112">
        <v>419</v>
      </c>
      <c r="Y52" s="112">
        <v>397</v>
      </c>
      <c r="Z52" s="112">
        <v>360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506</v>
      </c>
      <c r="W53" s="112">
        <v>451</v>
      </c>
      <c r="X53" s="112">
        <v>451</v>
      </c>
      <c r="Y53" s="112">
        <v>441</v>
      </c>
      <c r="Z53" s="112">
        <v>473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550</v>
      </c>
      <c r="W54" s="112">
        <v>498</v>
      </c>
      <c r="X54" s="112">
        <v>517</v>
      </c>
      <c r="Y54" s="112">
        <v>530</v>
      </c>
      <c r="Z54" s="112">
        <v>560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402</v>
      </c>
      <c r="W55" s="112">
        <v>398</v>
      </c>
      <c r="X55" s="112">
        <v>447</v>
      </c>
      <c r="Y55" s="112">
        <v>498</v>
      </c>
      <c r="Z55" s="112">
        <v>498</v>
      </c>
    </row>
    <row r="56" spans="1:26" ht="15" customHeight="1" x14ac:dyDescent="0.25">
      <c r="S56" s="115" t="s">
        <v>48</v>
      </c>
      <c r="T56" s="115"/>
      <c r="U56" s="112"/>
      <c r="V56" s="112">
        <v>273</v>
      </c>
      <c r="W56" s="112">
        <v>268</v>
      </c>
      <c r="X56" s="112">
        <v>254</v>
      </c>
      <c r="Y56" s="112">
        <v>249</v>
      </c>
      <c r="Z56" s="112">
        <v>268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160</v>
      </c>
      <c r="W57" s="112">
        <v>156</v>
      </c>
      <c r="X57" s="112">
        <v>165</v>
      </c>
      <c r="Y57" s="112">
        <v>158</v>
      </c>
      <c r="Z57" s="112">
        <v>134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56</v>
      </c>
      <c r="W58" s="112">
        <v>50</v>
      </c>
      <c r="X58" s="112">
        <v>66</v>
      </c>
      <c r="Y58" s="112">
        <v>78</v>
      </c>
      <c r="Z58" s="112">
        <v>95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41</v>
      </c>
      <c r="W59" s="112">
        <v>42</v>
      </c>
      <c r="X59" s="112">
        <v>45</v>
      </c>
      <c r="Y59" s="112">
        <v>50</v>
      </c>
      <c r="Z59" s="112">
        <v>47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33</v>
      </c>
      <c r="W60" s="112">
        <v>27</v>
      </c>
      <c r="X60" s="112">
        <v>30</v>
      </c>
      <c r="Y60" s="112">
        <v>29</v>
      </c>
      <c r="Z60" s="112">
        <v>26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4832</v>
      </c>
      <c r="W61" s="112">
        <v>4521</v>
      </c>
      <c r="X61" s="112">
        <v>4566</v>
      </c>
      <c r="Y61" s="112">
        <v>4642</v>
      </c>
      <c r="Z61" s="112">
        <v>4742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10</v>
      </c>
      <c r="X63" s="112">
        <v>14</v>
      </c>
      <c r="Y63" s="112">
        <v>13</v>
      </c>
      <c r="Z63" s="112">
        <v>20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173</v>
      </c>
      <c r="W64" s="112">
        <v>139</v>
      </c>
      <c r="X64" s="112">
        <v>136</v>
      </c>
      <c r="Y64" s="112">
        <v>162</v>
      </c>
      <c r="Z64" s="112">
        <v>139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Hinchinbrook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295</v>
      </c>
      <c r="W65" s="112">
        <v>302</v>
      </c>
      <c r="X65" s="112">
        <v>227</v>
      </c>
      <c r="Y65" s="112">
        <v>289</v>
      </c>
      <c r="Z65" s="112">
        <v>271</v>
      </c>
    </row>
    <row r="66" spans="1:26" x14ac:dyDescent="0.25">
      <c r="S66" s="115" t="s">
        <v>39</v>
      </c>
      <c r="T66" s="115"/>
      <c r="U66" s="112"/>
      <c r="V66" s="112">
        <v>290</v>
      </c>
      <c r="W66" s="112">
        <v>280</v>
      </c>
      <c r="X66" s="112">
        <v>271</v>
      </c>
      <c r="Y66" s="112">
        <v>290</v>
      </c>
      <c r="Z66" s="112">
        <v>330</v>
      </c>
    </row>
    <row r="67" spans="1:26" x14ac:dyDescent="0.25">
      <c r="S67" s="115" t="s">
        <v>40</v>
      </c>
      <c r="T67" s="115"/>
      <c r="U67" s="112"/>
      <c r="V67" s="112">
        <v>269</v>
      </c>
      <c r="W67" s="112">
        <v>292</v>
      </c>
      <c r="X67" s="112">
        <v>276</v>
      </c>
      <c r="Y67" s="112">
        <v>335</v>
      </c>
      <c r="Z67" s="112">
        <v>314</v>
      </c>
    </row>
    <row r="68" spans="1:26" x14ac:dyDescent="0.25">
      <c r="S68" s="115" t="s">
        <v>41</v>
      </c>
      <c r="T68" s="115"/>
      <c r="U68" s="112"/>
      <c r="V68" s="112">
        <v>222</v>
      </c>
      <c r="W68" s="112">
        <v>212</v>
      </c>
      <c r="X68" s="112">
        <v>234</v>
      </c>
      <c r="Y68" s="112">
        <v>274</v>
      </c>
      <c r="Z68" s="112">
        <v>327</v>
      </c>
    </row>
    <row r="69" spans="1:26" x14ac:dyDescent="0.25">
      <c r="S69" s="115" t="s">
        <v>42</v>
      </c>
      <c r="T69" s="115"/>
      <c r="U69" s="112"/>
      <c r="V69" s="112">
        <v>249</v>
      </c>
      <c r="W69" s="112">
        <v>252</v>
      </c>
      <c r="X69" s="112">
        <v>239</v>
      </c>
      <c r="Y69" s="112">
        <v>274</v>
      </c>
      <c r="Z69" s="112">
        <v>292</v>
      </c>
    </row>
    <row r="70" spans="1:26" x14ac:dyDescent="0.25">
      <c r="S70" s="115" t="s">
        <v>43</v>
      </c>
      <c r="T70" s="115"/>
      <c r="U70" s="112"/>
      <c r="V70" s="112">
        <v>322</v>
      </c>
      <c r="W70" s="112">
        <v>275</v>
      </c>
      <c r="X70" s="112">
        <v>240</v>
      </c>
      <c r="Y70" s="112">
        <v>285</v>
      </c>
      <c r="Z70" s="112">
        <v>316</v>
      </c>
    </row>
    <row r="71" spans="1:26" x14ac:dyDescent="0.25">
      <c r="S71" s="115" t="s">
        <v>44</v>
      </c>
      <c r="T71" s="115"/>
      <c r="U71" s="112"/>
      <c r="V71" s="112">
        <v>445</v>
      </c>
      <c r="W71" s="112">
        <v>425</v>
      </c>
      <c r="X71" s="112">
        <v>417</v>
      </c>
      <c r="Y71" s="112">
        <v>406</v>
      </c>
      <c r="Z71" s="112">
        <v>378</v>
      </c>
    </row>
    <row r="72" spans="1:26" x14ac:dyDescent="0.25">
      <c r="S72" s="115" t="s">
        <v>45</v>
      </c>
      <c r="T72" s="115"/>
      <c r="U72" s="112"/>
      <c r="V72" s="112">
        <v>468</v>
      </c>
      <c r="W72" s="112">
        <v>417</v>
      </c>
      <c r="X72" s="112">
        <v>377</v>
      </c>
      <c r="Y72" s="112">
        <v>440</v>
      </c>
      <c r="Z72" s="112">
        <v>446</v>
      </c>
    </row>
    <row r="73" spans="1:26" x14ac:dyDescent="0.25">
      <c r="S73" s="115" t="s">
        <v>46</v>
      </c>
      <c r="T73" s="115"/>
      <c r="U73" s="112"/>
      <c r="V73" s="112">
        <v>462</v>
      </c>
      <c r="W73" s="112">
        <v>468</v>
      </c>
      <c r="X73" s="112">
        <v>507</v>
      </c>
      <c r="Y73" s="112">
        <v>538</v>
      </c>
      <c r="Z73" s="112">
        <v>528</v>
      </c>
    </row>
    <row r="74" spans="1:26" x14ac:dyDescent="0.25">
      <c r="S74" s="115" t="s">
        <v>47</v>
      </c>
      <c r="T74" s="115"/>
      <c r="U74" s="112"/>
      <c r="V74" s="112">
        <v>333</v>
      </c>
      <c r="W74" s="112">
        <v>321</v>
      </c>
      <c r="X74" s="112">
        <v>314</v>
      </c>
      <c r="Y74" s="112">
        <v>338</v>
      </c>
      <c r="Z74" s="112">
        <v>379</v>
      </c>
    </row>
    <row r="75" spans="1:26" x14ac:dyDescent="0.25">
      <c r="S75" s="115" t="s">
        <v>48</v>
      </c>
      <c r="T75" s="115"/>
      <c r="U75" s="112"/>
      <c r="V75" s="112">
        <v>219</v>
      </c>
      <c r="W75" s="112">
        <v>206</v>
      </c>
      <c r="X75" s="112">
        <v>199</v>
      </c>
      <c r="Y75" s="112">
        <v>208</v>
      </c>
      <c r="Z75" s="112">
        <v>186</v>
      </c>
    </row>
    <row r="76" spans="1:26" x14ac:dyDescent="0.25">
      <c r="S76" s="115" t="s">
        <v>49</v>
      </c>
      <c r="T76" s="115"/>
      <c r="U76" s="112"/>
      <c r="V76" s="112">
        <v>96</v>
      </c>
      <c r="W76" s="112">
        <v>97</v>
      </c>
      <c r="X76" s="112">
        <v>108</v>
      </c>
      <c r="Y76" s="112">
        <v>114</v>
      </c>
      <c r="Z76" s="112">
        <v>123</v>
      </c>
    </row>
    <row r="77" spans="1:26" x14ac:dyDescent="0.25">
      <c r="S77" s="115" t="s">
        <v>50</v>
      </c>
      <c r="T77" s="115"/>
      <c r="U77" s="112"/>
      <c r="V77" s="112">
        <v>66</v>
      </c>
      <c r="W77" s="112">
        <v>53</v>
      </c>
      <c r="X77" s="112">
        <v>56</v>
      </c>
      <c r="Y77" s="112">
        <v>47</v>
      </c>
      <c r="Z77" s="112">
        <v>50</v>
      </c>
    </row>
    <row r="78" spans="1:26" x14ac:dyDescent="0.25">
      <c r="S78" s="115" t="s">
        <v>51</v>
      </c>
      <c r="T78" s="115"/>
      <c r="U78" s="112"/>
      <c r="V78" s="112">
        <v>41</v>
      </c>
      <c r="W78" s="112">
        <v>33</v>
      </c>
      <c r="X78" s="112">
        <v>32</v>
      </c>
      <c r="Y78" s="112">
        <v>48</v>
      </c>
      <c r="Z78" s="112">
        <v>33</v>
      </c>
    </row>
    <row r="79" spans="1:26" x14ac:dyDescent="0.25">
      <c r="S79" s="115" t="s">
        <v>52</v>
      </c>
      <c r="T79" s="115"/>
      <c r="U79" s="112"/>
      <c r="V79" s="112">
        <v>26</v>
      </c>
      <c r="W79" s="112">
        <v>26</v>
      </c>
      <c r="X79" s="112">
        <v>23</v>
      </c>
      <c r="Y79" s="112">
        <v>21</v>
      </c>
      <c r="Z79" s="112">
        <v>27</v>
      </c>
    </row>
    <row r="80" spans="1:26" x14ac:dyDescent="0.25">
      <c r="S80" s="118" t="s">
        <v>53</v>
      </c>
      <c r="T80" s="118"/>
      <c r="U80" s="112"/>
      <c r="V80" s="112">
        <v>3986</v>
      </c>
      <c r="W80" s="112">
        <v>3801</v>
      </c>
      <c r="X80" s="112">
        <v>3671</v>
      </c>
      <c r="Y80" s="112">
        <v>4082</v>
      </c>
      <c r="Z80" s="112">
        <v>4161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Hinchinbrook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229</v>
      </c>
      <c r="W83" s="112">
        <v>211</v>
      </c>
      <c r="X83" s="112">
        <v>233</v>
      </c>
      <c r="Y83" s="112">
        <v>226</v>
      </c>
      <c r="Z83" s="112">
        <v>213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217</v>
      </c>
      <c r="W84" s="112">
        <v>213</v>
      </c>
      <c r="X84" s="112">
        <v>212</v>
      </c>
      <c r="Y84" s="112">
        <v>201</v>
      </c>
      <c r="Z84" s="112">
        <v>200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697</v>
      </c>
      <c r="W85" s="112">
        <v>723</v>
      </c>
      <c r="X85" s="112">
        <v>670</v>
      </c>
      <c r="Y85" s="112">
        <v>673</v>
      </c>
      <c r="Z85" s="112">
        <v>691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8,907</v>
      </c>
      <c r="D86" s="96">
        <f t="shared" ref="D86:D91" si="4">AD4</f>
        <v>2.0158057496277637E-2</v>
      </c>
      <c r="E86" s="97">
        <f t="shared" ref="E86:E91" si="5">AD4</f>
        <v>2.0158057496277637E-2</v>
      </c>
      <c r="F86" s="96">
        <f t="shared" ref="F86:F91" si="6">AF4</f>
        <v>1.0436755530345954E-2</v>
      </c>
      <c r="G86" s="97">
        <f t="shared" ref="G86:G91" si="7">AF4</f>
        <v>1.0436755530345954E-2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107</v>
      </c>
      <c r="W86" s="112">
        <v>117</v>
      </c>
      <c r="X86" s="112">
        <v>122</v>
      </c>
      <c r="Y86" s="112">
        <v>111</v>
      </c>
      <c r="Z86" s="112">
        <v>132</v>
      </c>
    </row>
    <row r="87" spans="1:30" ht="15" customHeight="1" x14ac:dyDescent="0.25">
      <c r="A87" s="98" t="s">
        <v>4</v>
      </c>
      <c r="B87" s="49"/>
      <c r="C87" s="57" t="str">
        <f t="shared" si="3"/>
        <v>4,742</v>
      </c>
      <c r="D87" s="96">
        <f t="shared" si="4"/>
        <v>2.1542438604049918E-2</v>
      </c>
      <c r="E87" s="97">
        <f t="shared" si="5"/>
        <v>2.1542438604049918E-2</v>
      </c>
      <c r="F87" s="96">
        <f t="shared" si="6"/>
        <v>-1.8219461697722594E-2</v>
      </c>
      <c r="G87" s="97">
        <f t="shared" si="7"/>
        <v>-1.8219461697722594E-2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51</v>
      </c>
      <c r="W87" s="112">
        <v>51</v>
      </c>
      <c r="X87" s="112">
        <v>43</v>
      </c>
      <c r="Y87" s="112">
        <v>39</v>
      </c>
      <c r="Z87" s="112">
        <v>44</v>
      </c>
    </row>
    <row r="88" spans="1:30" ht="15" customHeight="1" x14ac:dyDescent="0.25">
      <c r="A88" s="98" t="s">
        <v>5</v>
      </c>
      <c r="B88" s="49"/>
      <c r="C88" s="57" t="str">
        <f t="shared" si="3"/>
        <v>4,157</v>
      </c>
      <c r="D88" s="96">
        <f t="shared" si="4"/>
        <v>1.8373346398824042E-2</v>
      </c>
      <c r="E88" s="97">
        <f t="shared" si="5"/>
        <v>1.8373346398824042E-2</v>
      </c>
      <c r="F88" s="96">
        <f t="shared" si="6"/>
        <v>4.2900150526844039E-2</v>
      </c>
      <c r="G88" s="97">
        <f t="shared" si="7"/>
        <v>4.2900150526844039E-2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89</v>
      </c>
      <c r="W88" s="112">
        <v>92</v>
      </c>
      <c r="X88" s="112">
        <v>93</v>
      </c>
      <c r="Y88" s="112">
        <v>96</v>
      </c>
      <c r="Z88" s="112">
        <v>107</v>
      </c>
    </row>
    <row r="89" spans="1:30" ht="15" customHeight="1" x14ac:dyDescent="0.25">
      <c r="A89" s="49" t="s">
        <v>6</v>
      </c>
      <c r="B89" s="49"/>
      <c r="C89" s="57" t="str">
        <f t="shared" si="3"/>
        <v>6,044</v>
      </c>
      <c r="D89" s="96">
        <f t="shared" si="4"/>
        <v>2.26734348561759E-2</v>
      </c>
      <c r="E89" s="97">
        <f t="shared" si="5"/>
        <v>2.26734348561759E-2</v>
      </c>
      <c r="F89" s="96">
        <f t="shared" si="6"/>
        <v>9.6892749749415419E-3</v>
      </c>
      <c r="G89" s="97">
        <f t="shared" si="7"/>
        <v>9.6892749749415419E-3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491</v>
      </c>
      <c r="W89" s="112">
        <v>474</v>
      </c>
      <c r="X89" s="112">
        <v>480</v>
      </c>
      <c r="Y89" s="112">
        <v>494</v>
      </c>
      <c r="Z89" s="112">
        <v>510</v>
      </c>
    </row>
    <row r="90" spans="1:30" ht="15" customHeight="1" x14ac:dyDescent="0.25">
      <c r="A90" s="49" t="s">
        <v>96</v>
      </c>
      <c r="B90" s="49"/>
      <c r="C90" s="57" t="str">
        <f t="shared" si="3"/>
        <v>$43,031</v>
      </c>
      <c r="D90" s="96">
        <f t="shared" si="4"/>
        <v>5.0847511435647252E-2</v>
      </c>
      <c r="E90" s="97">
        <f t="shared" si="5"/>
        <v>5.0847511435647252E-2</v>
      </c>
      <c r="F90" s="96">
        <f t="shared" si="6"/>
        <v>0.14255350220381291</v>
      </c>
      <c r="G90" s="97">
        <f t="shared" si="7"/>
        <v>0.14255350220381291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582</v>
      </c>
      <c r="W90" s="112">
        <v>543</v>
      </c>
      <c r="X90" s="112">
        <v>548</v>
      </c>
      <c r="Y90" s="112">
        <v>578</v>
      </c>
      <c r="Z90" s="112">
        <v>571</v>
      </c>
    </row>
    <row r="91" spans="1:30" ht="15" customHeight="1" x14ac:dyDescent="0.25">
      <c r="A91" s="49" t="s">
        <v>7</v>
      </c>
      <c r="B91" s="49"/>
      <c r="C91" s="57" t="str">
        <f t="shared" si="3"/>
        <v>$336.4 mil</v>
      </c>
      <c r="D91" s="96">
        <f t="shared" si="4"/>
        <v>4.8261069585909588E-2</v>
      </c>
      <c r="E91" s="97">
        <f t="shared" si="5"/>
        <v>4.8261069585909588E-2</v>
      </c>
      <c r="F91" s="96">
        <f t="shared" si="6"/>
        <v>0.10549658927722194</v>
      </c>
      <c r="G91" s="97">
        <f t="shared" si="7"/>
        <v>0.10549658927722194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3266</v>
      </c>
      <c r="W91" s="112">
        <v>3124</v>
      </c>
      <c r="X91" s="112">
        <v>3177</v>
      </c>
      <c r="Y91" s="112">
        <v>3181</v>
      </c>
      <c r="Z91" s="112">
        <v>3242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136</v>
      </c>
      <c r="W93" s="112">
        <v>150</v>
      </c>
      <c r="X93" s="112">
        <v>160</v>
      </c>
      <c r="Y93" s="112">
        <v>181</v>
      </c>
      <c r="Z93" s="112">
        <v>176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405</v>
      </c>
      <c r="W94" s="112">
        <v>395</v>
      </c>
      <c r="X94" s="112">
        <v>390</v>
      </c>
      <c r="Y94" s="112">
        <v>384</v>
      </c>
      <c r="Z94" s="112">
        <v>397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94</v>
      </c>
      <c r="W95" s="112">
        <v>90</v>
      </c>
      <c r="X95" s="112">
        <v>107</v>
      </c>
      <c r="Y95" s="112">
        <v>109</v>
      </c>
      <c r="Z95" s="112">
        <v>114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442</v>
      </c>
      <c r="W96" s="112">
        <v>467</v>
      </c>
      <c r="X96" s="112">
        <v>433</v>
      </c>
      <c r="Y96" s="112">
        <v>450</v>
      </c>
      <c r="Z96" s="112">
        <v>511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497</v>
      </c>
      <c r="W97" s="112">
        <v>467</v>
      </c>
      <c r="X97" s="112">
        <v>468</v>
      </c>
      <c r="Y97" s="112">
        <v>467</v>
      </c>
      <c r="Z97" s="112">
        <v>448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273</v>
      </c>
      <c r="W98" s="112">
        <v>266</v>
      </c>
      <c r="X98" s="112">
        <v>275</v>
      </c>
      <c r="Y98" s="112">
        <v>280</v>
      </c>
      <c r="Z98" s="112">
        <v>281</v>
      </c>
    </row>
    <row r="99" spans="1:32" ht="15" customHeight="1" x14ac:dyDescent="0.25">
      <c r="S99" s="115" t="s">
        <v>197</v>
      </c>
      <c r="T99" s="115"/>
      <c r="U99" s="112"/>
      <c r="V99" s="112">
        <v>25</v>
      </c>
      <c r="W99" s="112">
        <v>24</v>
      </c>
      <c r="X99" s="112">
        <v>30</v>
      </c>
      <c r="Y99" s="112">
        <v>41</v>
      </c>
      <c r="Z99" s="112">
        <v>41</v>
      </c>
    </row>
    <row r="100" spans="1:32" ht="15" customHeight="1" x14ac:dyDescent="0.25">
      <c r="S100" s="115" t="s">
        <v>58</v>
      </c>
      <c r="T100" s="115"/>
      <c r="U100" s="112"/>
      <c r="V100" s="112">
        <v>225</v>
      </c>
      <c r="W100" s="112">
        <v>231</v>
      </c>
      <c r="X100" s="112">
        <v>238</v>
      </c>
      <c r="Y100" s="112">
        <v>253</v>
      </c>
      <c r="Z100" s="112">
        <v>249</v>
      </c>
    </row>
    <row r="101" spans="1:32" x14ac:dyDescent="0.25">
      <c r="A101" s="18"/>
      <c r="S101" s="118" t="s">
        <v>53</v>
      </c>
      <c r="T101" s="118"/>
      <c r="U101" s="112"/>
      <c r="V101" s="112">
        <v>2727</v>
      </c>
      <c r="W101" s="112">
        <v>2660</v>
      </c>
      <c r="X101" s="112">
        <v>2666</v>
      </c>
      <c r="Y101" s="112">
        <v>2732</v>
      </c>
      <c r="Z101" s="112">
        <v>2786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5483</v>
      </c>
      <c r="W104" s="112">
        <v>5397</v>
      </c>
      <c r="X104" s="112">
        <v>5830</v>
      </c>
      <c r="Y104" s="112">
        <v>5887</v>
      </c>
      <c r="Z104" s="112">
        <v>6129</v>
      </c>
      <c r="AB104" s="109" t="str">
        <f>TEXT(Z104,"###,###")</f>
        <v>6,129</v>
      </c>
      <c r="AD104" s="130">
        <f>Z104/($Z$4)*100</f>
        <v>68.811047490737622</v>
      </c>
      <c r="AF104" s="109"/>
    </row>
    <row r="105" spans="1:32" x14ac:dyDescent="0.25">
      <c r="S105" s="115" t="s">
        <v>17</v>
      </c>
      <c r="T105" s="115"/>
      <c r="U105" s="112"/>
      <c r="V105" s="112">
        <v>1557</v>
      </c>
      <c r="W105" s="112">
        <v>1607</v>
      </c>
      <c r="X105" s="112">
        <v>1474</v>
      </c>
      <c r="Y105" s="112">
        <v>1553</v>
      </c>
      <c r="Z105" s="112">
        <v>1548</v>
      </c>
      <c r="AB105" s="109" t="str">
        <f>TEXT(Z105,"###,###")</f>
        <v>1,548</v>
      </c>
      <c r="AD105" s="130">
        <f>Z105/($Z$4)*100</f>
        <v>17.379589087234759</v>
      </c>
      <c r="AF105" s="109"/>
    </row>
    <row r="106" spans="1:32" x14ac:dyDescent="0.25">
      <c r="S106" s="118" t="s">
        <v>53</v>
      </c>
      <c r="T106" s="118"/>
      <c r="U106" s="120"/>
      <c r="V106" s="120">
        <v>7040</v>
      </c>
      <c r="W106" s="120">
        <v>7004</v>
      </c>
      <c r="X106" s="120">
        <v>7304</v>
      </c>
      <c r="Y106" s="120">
        <v>7440</v>
      </c>
      <c r="Z106" s="120">
        <v>7677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1717</v>
      </c>
      <c r="W108" s="112">
        <v>1421</v>
      </c>
      <c r="X108" s="112">
        <v>1486</v>
      </c>
      <c r="Y108" s="112">
        <v>1428</v>
      </c>
      <c r="Z108" s="112">
        <v>1552</v>
      </c>
      <c r="AB108" s="109" t="str">
        <f>TEXT(Z108,"###,###")</f>
        <v>1,552</v>
      </c>
      <c r="AD108" s="130">
        <f>Z108/($Z$4)*100</f>
        <v>17.424497586168183</v>
      </c>
      <c r="AF108" s="109"/>
    </row>
    <row r="109" spans="1:32" x14ac:dyDescent="0.25">
      <c r="S109" s="115" t="s">
        <v>20</v>
      </c>
      <c r="T109" s="115"/>
      <c r="U109" s="112"/>
      <c r="V109" s="112">
        <v>1461</v>
      </c>
      <c r="W109" s="112">
        <v>1323</v>
      </c>
      <c r="X109" s="112">
        <v>1397</v>
      </c>
      <c r="Y109" s="112">
        <v>1571</v>
      </c>
      <c r="Z109" s="112">
        <v>1419</v>
      </c>
      <c r="AB109" s="109" t="str">
        <f>TEXT(Z109,"###,###")</f>
        <v>1,419</v>
      </c>
      <c r="AD109" s="130">
        <f>Z109/($Z$4)*100</f>
        <v>15.931289996631861</v>
      </c>
      <c r="AF109" s="109"/>
    </row>
    <row r="110" spans="1:32" x14ac:dyDescent="0.25">
      <c r="S110" s="115" t="s">
        <v>21</v>
      </c>
      <c r="T110" s="115"/>
      <c r="U110" s="112"/>
      <c r="V110" s="112">
        <v>1532</v>
      </c>
      <c r="W110" s="112">
        <v>1439</v>
      </c>
      <c r="X110" s="112">
        <v>1348</v>
      </c>
      <c r="Y110" s="112">
        <v>1510</v>
      </c>
      <c r="Z110" s="112">
        <v>1698</v>
      </c>
      <c r="AB110" s="109" t="str">
        <f>TEXT(Z110,"###,###")</f>
        <v>1,698</v>
      </c>
      <c r="AD110" s="130">
        <f>Z110/($Z$4)*100</f>
        <v>19.063657797238125</v>
      </c>
      <c r="AF110" s="109"/>
    </row>
    <row r="111" spans="1:32" x14ac:dyDescent="0.25">
      <c r="S111" s="115" t="s">
        <v>22</v>
      </c>
      <c r="T111" s="115"/>
      <c r="U111" s="112"/>
      <c r="V111" s="112">
        <v>2685</v>
      </c>
      <c r="W111" s="112">
        <v>2859</v>
      </c>
      <c r="X111" s="112">
        <v>2677</v>
      </c>
      <c r="Y111" s="112">
        <v>2931</v>
      </c>
      <c r="Z111" s="112">
        <v>3013</v>
      </c>
      <c r="AB111" s="109" t="str">
        <f>TEXT(Z111,"###,###")</f>
        <v>3,013</v>
      </c>
      <c r="AD111" s="130">
        <f>Z111/($Z$4)*100</f>
        <v>33.827326821600991</v>
      </c>
      <c r="AF111" s="109"/>
    </row>
    <row r="112" spans="1:32" x14ac:dyDescent="0.25">
      <c r="S112" s="118" t="s">
        <v>53</v>
      </c>
      <c r="T112" s="118"/>
      <c r="U112" s="112"/>
      <c r="V112" s="112">
        <v>8816</v>
      </c>
      <c r="W112" s="112">
        <v>8323</v>
      </c>
      <c r="X112" s="112">
        <v>8240</v>
      </c>
      <c r="Y112" s="112">
        <v>8731</v>
      </c>
      <c r="Z112" s="112">
        <v>8909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45.73</v>
      </c>
      <c r="W118" s="131">
        <v>45.65</v>
      </c>
      <c r="X118" s="131">
        <v>46.01</v>
      </c>
      <c r="Y118" s="131">
        <v>45.95</v>
      </c>
      <c r="Z118" s="131">
        <v>45.94</v>
      </c>
      <c r="AB118" s="109" t="str">
        <f>TEXT(Z118,"##.0")</f>
        <v>45.9</v>
      </c>
    </row>
    <row r="120" spans="19:32" x14ac:dyDescent="0.25">
      <c r="S120" s="101" t="s">
        <v>98</v>
      </c>
      <c r="T120" s="112"/>
      <c r="U120" s="112"/>
      <c r="V120" s="112">
        <v>4385</v>
      </c>
      <c r="W120" s="112">
        <v>4303</v>
      </c>
      <c r="X120" s="112">
        <v>4369</v>
      </c>
      <c r="Y120" s="112">
        <v>4434</v>
      </c>
      <c r="Z120" s="112">
        <v>4570</v>
      </c>
      <c r="AB120" s="109" t="str">
        <f>TEXT(Z120,"###,###")</f>
        <v>4,570</v>
      </c>
    </row>
    <row r="121" spans="19:32" x14ac:dyDescent="0.25">
      <c r="S121" s="101" t="s">
        <v>99</v>
      </c>
      <c r="T121" s="112"/>
      <c r="U121" s="112"/>
      <c r="V121" s="112">
        <v>828</v>
      </c>
      <c r="W121" s="112">
        <v>765</v>
      </c>
      <c r="X121" s="112">
        <v>772</v>
      </c>
      <c r="Y121" s="112">
        <v>781</v>
      </c>
      <c r="Z121" s="112">
        <v>792</v>
      </c>
      <c r="AB121" s="109" t="str">
        <f>TEXT(Z121,"###,###")</f>
        <v>792</v>
      </c>
    </row>
    <row r="122" spans="19:32" x14ac:dyDescent="0.25">
      <c r="S122" s="101" t="s">
        <v>100</v>
      </c>
      <c r="T122" s="112"/>
      <c r="U122" s="112"/>
      <c r="V122" s="112">
        <v>776</v>
      </c>
      <c r="W122" s="112">
        <v>710</v>
      </c>
      <c r="X122" s="112">
        <v>697</v>
      </c>
      <c r="Y122" s="112">
        <v>702</v>
      </c>
      <c r="Z122" s="112">
        <v>682</v>
      </c>
      <c r="AB122" s="109" t="str">
        <f>TEXT(Z122,"###,###")</f>
        <v>682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5161</v>
      </c>
      <c r="W124" s="112">
        <v>5013</v>
      </c>
      <c r="X124" s="112">
        <v>5066</v>
      </c>
      <c r="Y124" s="112">
        <v>5136</v>
      </c>
      <c r="Z124" s="112">
        <v>5252</v>
      </c>
      <c r="AB124" s="109" t="str">
        <f>TEXT(Z124,"###,###")</f>
        <v>5,252</v>
      </c>
      <c r="AD124" s="127">
        <f>Z124/$Z$7*100</f>
        <v>86.896095301125087</v>
      </c>
    </row>
    <row r="125" spans="19:32" x14ac:dyDescent="0.25">
      <c r="S125" s="101" t="s">
        <v>102</v>
      </c>
      <c r="T125" s="112"/>
      <c r="U125" s="112"/>
      <c r="V125" s="112">
        <v>1604</v>
      </c>
      <c r="W125" s="112">
        <v>1475</v>
      </c>
      <c r="X125" s="112">
        <v>1469</v>
      </c>
      <c r="Y125" s="112">
        <v>1483</v>
      </c>
      <c r="Z125" s="112">
        <v>1474</v>
      </c>
      <c r="AB125" s="109" t="str">
        <f>TEXT(Z125,"###,###")</f>
        <v>1,474</v>
      </c>
      <c r="AD125" s="127">
        <f>Z125/$Z$7*100</f>
        <v>24.387822634017205</v>
      </c>
    </row>
    <row r="127" spans="19:32" x14ac:dyDescent="0.25">
      <c r="S127" s="101" t="s">
        <v>103</v>
      </c>
      <c r="T127" s="112"/>
      <c r="U127" s="112"/>
      <c r="V127" s="112">
        <v>3264</v>
      </c>
      <c r="W127" s="112">
        <v>3122</v>
      </c>
      <c r="X127" s="112">
        <v>3176</v>
      </c>
      <c r="Y127" s="112">
        <v>3178</v>
      </c>
      <c r="Z127" s="112">
        <v>3246</v>
      </c>
      <c r="AB127" s="109" t="str">
        <f>TEXT(Z127,"###,###")</f>
        <v>3,246</v>
      </c>
      <c r="AD127" s="127">
        <f>Z127/$Z$7*100</f>
        <v>53.706154864328262</v>
      </c>
    </row>
    <row r="128" spans="19:32" x14ac:dyDescent="0.25">
      <c r="S128" s="101" t="s">
        <v>104</v>
      </c>
      <c r="T128" s="112"/>
      <c r="U128" s="112"/>
      <c r="V128" s="112">
        <v>2724</v>
      </c>
      <c r="W128" s="112">
        <v>2658</v>
      </c>
      <c r="X128" s="112">
        <v>2666</v>
      </c>
      <c r="Y128" s="112">
        <v>2733</v>
      </c>
      <c r="Z128" s="112">
        <v>2790</v>
      </c>
      <c r="AB128" s="109" t="str">
        <f>TEXT(Z128,"###,###")</f>
        <v>2,790</v>
      </c>
      <c r="AD128" s="127">
        <f>Z128/$Z$7*100</f>
        <v>46.161482461945731</v>
      </c>
    </row>
    <row r="130" spans="19:20" x14ac:dyDescent="0.25">
      <c r="S130" s="101" t="s">
        <v>278</v>
      </c>
      <c r="T130" s="127">
        <v>75.612177365982788</v>
      </c>
    </row>
    <row r="131" spans="19:20" x14ac:dyDescent="0.25">
      <c r="S131" s="101" t="s">
        <v>279</v>
      </c>
      <c r="T131" s="127">
        <v>13.103904698874919</v>
      </c>
    </row>
    <row r="132" spans="19:20" x14ac:dyDescent="0.25">
      <c r="S132" s="101" t="s">
        <v>280</v>
      </c>
      <c r="T132" s="127">
        <v>11.28391793514229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C05AD3F-F9BC-4EB1-A46C-9A7B25B340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EBDA59A-56EB-40E1-9282-0F7B8401104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459CB0F-42D4-4F59-977C-8A387936C1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513642B-640D-4F3A-8D33-2067D103AB2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86D62-FB46-4FA3-A0A8-161C95482531}">
  <sheetPr codeName="Sheet9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140</v>
      </c>
      <c r="T1" s="99"/>
      <c r="U1" s="99"/>
      <c r="V1" s="99"/>
      <c r="W1" s="99"/>
      <c r="X1" s="99"/>
      <c r="Y1" s="100" t="s">
        <v>231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140</v>
      </c>
      <c r="Y3" s="105" t="s">
        <v>231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9.33 Hope Vale,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525</v>
      </c>
      <c r="W4" s="108">
        <v>505</v>
      </c>
      <c r="X4" s="108">
        <v>537</v>
      </c>
      <c r="Y4" s="108">
        <v>523</v>
      </c>
      <c r="Z4" s="108">
        <v>596</v>
      </c>
      <c r="AB4" s="109" t="str">
        <f>TEXT(Z4,"###,###")</f>
        <v>596</v>
      </c>
      <c r="AD4" s="110">
        <f>Z4/Y4-1</f>
        <v>0.1395793499043978</v>
      </c>
      <c r="AF4" s="110">
        <f>Z4/V4-1</f>
        <v>0.13523809523809516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293</v>
      </c>
      <c r="W5" s="108">
        <v>274</v>
      </c>
      <c r="X5" s="108">
        <v>286</v>
      </c>
      <c r="Y5" s="108">
        <v>290</v>
      </c>
      <c r="Z5" s="108">
        <v>330</v>
      </c>
      <c r="AB5" s="109" t="str">
        <f>TEXT(Z5,"###,###")</f>
        <v>330</v>
      </c>
      <c r="AD5" s="110">
        <f t="shared" ref="AD5:AD9" si="0">Z5/Y5-1</f>
        <v>0.13793103448275867</v>
      </c>
      <c r="AF5" s="110">
        <f t="shared" ref="AF5:AF9" si="1">Z5/V5-1</f>
        <v>0.12627986348122877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224</v>
      </c>
      <c r="W6" s="108">
        <v>230</v>
      </c>
      <c r="X6" s="108">
        <v>252</v>
      </c>
      <c r="Y6" s="108">
        <v>232</v>
      </c>
      <c r="Z6" s="108">
        <v>268</v>
      </c>
      <c r="AB6" s="109" t="str">
        <f>TEXT(Z6,"###,###")</f>
        <v>268</v>
      </c>
      <c r="AD6" s="110">
        <f t="shared" si="0"/>
        <v>0.15517241379310343</v>
      </c>
      <c r="AF6" s="110">
        <f t="shared" si="1"/>
        <v>0.1964285714285714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373</v>
      </c>
      <c r="W7" s="108">
        <v>355</v>
      </c>
      <c r="X7" s="108">
        <v>386</v>
      </c>
      <c r="Y7" s="108">
        <v>374</v>
      </c>
      <c r="Z7" s="108">
        <v>408</v>
      </c>
      <c r="AB7" s="109" t="str">
        <f>TEXT(Z7,"###,###")</f>
        <v>408</v>
      </c>
      <c r="AD7" s="110">
        <f t="shared" si="0"/>
        <v>9.0909090909090828E-2</v>
      </c>
      <c r="AF7" s="110">
        <f t="shared" si="1"/>
        <v>9.3833780160857971E-2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596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408</v>
      </c>
      <c r="P8" s="67"/>
      <c r="S8" s="107" t="s">
        <v>83</v>
      </c>
      <c r="T8" s="108"/>
      <c r="U8" s="108"/>
      <c r="V8" s="108">
        <v>32333</v>
      </c>
      <c r="W8" s="108">
        <v>32498.54</v>
      </c>
      <c r="X8" s="108">
        <v>27803.91</v>
      </c>
      <c r="Y8" s="108">
        <v>35992</v>
      </c>
      <c r="Z8" s="108">
        <v>28996</v>
      </c>
      <c r="AB8" s="109" t="str">
        <f>TEXT(Z8,"$###,###")</f>
        <v>$28,996</v>
      </c>
      <c r="AD8" s="110">
        <f t="shared" si="0"/>
        <v>-0.19437652811735939</v>
      </c>
      <c r="AF8" s="110">
        <f t="shared" si="1"/>
        <v>-0.10320724955927385</v>
      </c>
    </row>
    <row r="9" spans="1:32" x14ac:dyDescent="0.25">
      <c r="A9" s="30" t="s">
        <v>14</v>
      </c>
      <c r="B9" s="71"/>
      <c r="C9" s="72"/>
      <c r="D9" s="73">
        <f>AD104</f>
        <v>76.845637583892611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53.186274509803923</v>
      </c>
      <c r="P9" s="74" t="s">
        <v>84</v>
      </c>
      <c r="S9" s="107" t="s">
        <v>7</v>
      </c>
      <c r="T9" s="108"/>
      <c r="U9" s="108"/>
      <c r="V9" s="108">
        <v>14827155</v>
      </c>
      <c r="W9" s="108">
        <v>14689535</v>
      </c>
      <c r="X9" s="108">
        <v>16208325</v>
      </c>
      <c r="Y9" s="108">
        <v>16798590</v>
      </c>
      <c r="Z9" s="108">
        <v>17170994</v>
      </c>
      <c r="AB9" s="109" t="str">
        <f>TEXT(Z9/1000000,"$#,###.0")&amp;" mil"</f>
        <v>$17.2 mil</v>
      </c>
      <c r="AD9" s="110">
        <f t="shared" si="0"/>
        <v>2.2168765354711351E-2</v>
      </c>
      <c r="AF9" s="110">
        <f t="shared" si="1"/>
        <v>0.15807745990380484</v>
      </c>
    </row>
    <row r="10" spans="1:32" x14ac:dyDescent="0.25">
      <c r="A10" s="30" t="s">
        <v>17</v>
      </c>
      <c r="B10" s="71"/>
      <c r="C10" s="72"/>
      <c r="D10" s="73">
        <f>AD105</f>
        <v>21.812080536912752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47.549019607843135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98.529411764705884</v>
      </c>
      <c r="P11" s="74" t="s">
        <v>84</v>
      </c>
      <c r="S11" s="107" t="s">
        <v>29</v>
      </c>
      <c r="T11" s="112"/>
      <c r="U11" s="112"/>
      <c r="V11" s="112">
        <v>510</v>
      </c>
      <c r="W11" s="112">
        <v>491</v>
      </c>
      <c r="X11" s="112">
        <v>522</v>
      </c>
      <c r="Y11" s="112">
        <v>508</v>
      </c>
      <c r="Z11" s="112">
        <v>586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1.715686274509804</v>
      </c>
      <c r="P12" s="74" t="s">
        <v>84</v>
      </c>
      <c r="S12" s="107" t="s">
        <v>30</v>
      </c>
      <c r="T12" s="112"/>
      <c r="U12" s="112"/>
      <c r="V12" s="112">
        <v>13</v>
      </c>
      <c r="W12" s="112">
        <v>9</v>
      </c>
      <c r="X12" s="112">
        <v>10</v>
      </c>
      <c r="Y12" s="112">
        <v>15</v>
      </c>
      <c r="Z12" s="112">
        <v>11</v>
      </c>
    </row>
    <row r="13" spans="1:32" ht="15" customHeight="1" x14ac:dyDescent="0.25">
      <c r="A13" s="30" t="s">
        <v>19</v>
      </c>
      <c r="B13" s="72"/>
      <c r="C13" s="72"/>
      <c r="D13" s="73">
        <f>AD108</f>
        <v>10.067114093959731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1.4705882352941175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17.281879194630871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46.476510067114098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21.739130434782609</v>
      </c>
      <c r="P15" s="74" t="s">
        <v>84</v>
      </c>
      <c r="S15" s="115" t="s">
        <v>60</v>
      </c>
      <c r="T15" s="115"/>
      <c r="U15" s="116"/>
      <c r="V15" s="116">
        <v>30</v>
      </c>
      <c r="W15" s="116">
        <v>36</v>
      </c>
      <c r="X15" s="116">
        <v>38</v>
      </c>
      <c r="Y15" s="112">
        <v>29</v>
      </c>
      <c r="Z15" s="112">
        <v>40</v>
      </c>
      <c r="AB15" s="117">
        <f t="shared" ref="AB15:AB34" si="2">IF(Z15="np",0,Z15/$Z$34)</f>
        <v>6.6445182724252497E-2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24.496644295302016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78.260869565217391</v>
      </c>
      <c r="P16" s="37" t="s">
        <v>84</v>
      </c>
      <c r="S16" s="115" t="s">
        <v>61</v>
      </c>
      <c r="T16" s="115"/>
      <c r="U16" s="116"/>
      <c r="V16" s="116">
        <v>32</v>
      </c>
      <c r="W16" s="116">
        <v>39</v>
      </c>
      <c r="X16" s="116">
        <v>39</v>
      </c>
      <c r="Y16" s="112">
        <v>44</v>
      </c>
      <c r="Z16" s="112">
        <v>40</v>
      </c>
      <c r="AB16" s="117">
        <f t="shared" si="2"/>
        <v>6.6445182724252497E-2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</v>
      </c>
      <c r="W17" s="116">
        <v>6</v>
      </c>
      <c r="X17" s="116">
        <v>5</v>
      </c>
      <c r="Y17" s="112">
        <v>2</v>
      </c>
      <c r="Z17" s="112">
        <v>4</v>
      </c>
      <c r="AB17" s="117">
        <f t="shared" si="2"/>
        <v>6.6445182724252493E-3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Hope Vale (2017-18 to 2021-22)</v>
      </c>
      <c r="B19" s="63"/>
      <c r="C19" s="63"/>
      <c r="D19" s="63"/>
      <c r="E19" s="63"/>
      <c r="F19" s="63"/>
      <c r="G19" s="63" t="str">
        <f>$S$1&amp;" ("&amp;$V$2&amp;" to "&amp;$Z$2&amp;")"</f>
        <v>Hope Vale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22</v>
      </c>
      <c r="W19" s="116">
        <v>23</v>
      </c>
      <c r="X19" s="116">
        <v>20</v>
      </c>
      <c r="Y19" s="112">
        <v>23</v>
      </c>
      <c r="Z19" s="112">
        <v>27</v>
      </c>
      <c r="AB19" s="117">
        <f t="shared" si="2"/>
        <v>4.4850498338870434E-2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0</v>
      </c>
      <c r="X20" s="116">
        <v>5</v>
      </c>
      <c r="Y20" s="112">
        <v>4</v>
      </c>
      <c r="Z20" s="112">
        <v>0</v>
      </c>
      <c r="AB20" s="117">
        <f t="shared" si="2"/>
        <v>0</v>
      </c>
    </row>
    <row r="21" spans="1:28" x14ac:dyDescent="0.25">
      <c r="S21" s="115" t="s">
        <v>66</v>
      </c>
      <c r="T21" s="115"/>
      <c r="U21" s="116"/>
      <c r="V21" s="116">
        <v>13</v>
      </c>
      <c r="W21" s="116">
        <v>14</v>
      </c>
      <c r="X21" s="116">
        <v>23</v>
      </c>
      <c r="Y21" s="112">
        <v>13</v>
      </c>
      <c r="Z21" s="112">
        <v>22</v>
      </c>
      <c r="AB21" s="117">
        <f t="shared" si="2"/>
        <v>3.6544850498338874E-2</v>
      </c>
    </row>
    <row r="22" spans="1:28" x14ac:dyDescent="0.25">
      <c r="S22" s="115" t="s">
        <v>67</v>
      </c>
      <c r="T22" s="115"/>
      <c r="U22" s="116"/>
      <c r="V22" s="116">
        <v>4</v>
      </c>
      <c r="W22" s="116">
        <v>6</v>
      </c>
      <c r="X22" s="116">
        <v>8</v>
      </c>
      <c r="Y22" s="112">
        <v>7</v>
      </c>
      <c r="Z22" s="112">
        <v>14</v>
      </c>
      <c r="AB22" s="117">
        <f t="shared" si="2"/>
        <v>2.3255813953488372E-2</v>
      </c>
    </row>
    <row r="23" spans="1:28" x14ac:dyDescent="0.25">
      <c r="S23" s="115" t="s">
        <v>68</v>
      </c>
      <c r="T23" s="115"/>
      <c r="U23" s="116"/>
      <c r="V23" s="116">
        <v>4</v>
      </c>
      <c r="W23" s="116">
        <v>4</v>
      </c>
      <c r="X23" s="116">
        <v>6</v>
      </c>
      <c r="Y23" s="112">
        <v>1</v>
      </c>
      <c r="Z23" s="112">
        <v>10</v>
      </c>
      <c r="AB23" s="117">
        <f t="shared" si="2"/>
        <v>1.6611295681063124E-2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0</v>
      </c>
      <c r="W25" s="116">
        <v>0</v>
      </c>
      <c r="X25" s="116">
        <v>0</v>
      </c>
      <c r="Y25" s="112">
        <v>2</v>
      </c>
      <c r="Z25" s="112">
        <v>4</v>
      </c>
      <c r="AB25" s="117">
        <f t="shared" si="2"/>
        <v>6.6445182724252493E-3</v>
      </c>
    </row>
    <row r="26" spans="1:28" x14ac:dyDescent="0.25">
      <c r="S26" s="115" t="s">
        <v>71</v>
      </c>
      <c r="T26" s="115"/>
      <c r="U26" s="116"/>
      <c r="V26" s="116">
        <v>7</v>
      </c>
      <c r="W26" s="116">
        <v>0</v>
      </c>
      <c r="X26" s="116">
        <v>0</v>
      </c>
      <c r="Y26" s="112">
        <v>2</v>
      </c>
      <c r="Z26" s="112">
        <v>4</v>
      </c>
      <c r="AB26" s="117">
        <f t="shared" si="2"/>
        <v>6.6445182724252493E-3</v>
      </c>
    </row>
    <row r="27" spans="1:28" x14ac:dyDescent="0.25">
      <c r="S27" s="115" t="s">
        <v>72</v>
      </c>
      <c r="T27" s="115"/>
      <c r="U27" s="116"/>
      <c r="V27" s="116">
        <v>35</v>
      </c>
      <c r="W27" s="116">
        <v>10</v>
      </c>
      <c r="X27" s="116">
        <v>23</v>
      </c>
      <c r="Y27" s="112">
        <v>22</v>
      </c>
      <c r="Z27" s="112">
        <v>71</v>
      </c>
      <c r="AB27" s="117">
        <f t="shared" si="2"/>
        <v>0.11794019933554817</v>
      </c>
    </row>
    <row r="28" spans="1:28" x14ac:dyDescent="0.25">
      <c r="S28" s="115" t="s">
        <v>73</v>
      </c>
      <c r="T28" s="115"/>
      <c r="U28" s="116"/>
      <c r="V28" s="116">
        <v>17</v>
      </c>
      <c r="W28" s="116">
        <v>13</v>
      </c>
      <c r="X28" s="116">
        <v>15</v>
      </c>
      <c r="Y28" s="112">
        <v>19</v>
      </c>
      <c r="Z28" s="112">
        <v>25</v>
      </c>
      <c r="AB28" s="117">
        <f t="shared" si="2"/>
        <v>4.1528239202657809E-2</v>
      </c>
    </row>
    <row r="29" spans="1:28" x14ac:dyDescent="0.25">
      <c r="S29" s="115" t="s">
        <v>74</v>
      </c>
      <c r="T29" s="115"/>
      <c r="U29" s="116"/>
      <c r="V29" s="116">
        <v>144</v>
      </c>
      <c r="W29" s="116">
        <v>138</v>
      </c>
      <c r="X29" s="116">
        <v>105</v>
      </c>
      <c r="Y29" s="112">
        <v>112</v>
      </c>
      <c r="Z29" s="112">
        <v>97</v>
      </c>
      <c r="AB29" s="117">
        <f t="shared" si="2"/>
        <v>0.16112956810631229</v>
      </c>
    </row>
    <row r="30" spans="1:28" x14ac:dyDescent="0.25">
      <c r="S30" s="115" t="s">
        <v>75</v>
      </c>
      <c r="T30" s="115"/>
      <c r="U30" s="116"/>
      <c r="V30" s="116">
        <v>69</v>
      </c>
      <c r="W30" s="116">
        <v>59</v>
      </c>
      <c r="X30" s="116">
        <v>51</v>
      </c>
      <c r="Y30" s="112">
        <v>57</v>
      </c>
      <c r="Z30" s="112">
        <v>56</v>
      </c>
      <c r="AB30" s="117">
        <f t="shared" si="2"/>
        <v>9.3023255813953487E-2</v>
      </c>
    </row>
    <row r="31" spans="1:28" x14ac:dyDescent="0.25">
      <c r="S31" s="115" t="s">
        <v>76</v>
      </c>
      <c r="T31" s="115"/>
      <c r="U31" s="116"/>
      <c r="V31" s="116">
        <v>44</v>
      </c>
      <c r="W31" s="116">
        <v>69</v>
      </c>
      <c r="X31" s="116">
        <v>86</v>
      </c>
      <c r="Y31" s="112">
        <v>91</v>
      </c>
      <c r="Z31" s="112">
        <v>90</v>
      </c>
      <c r="AB31" s="117">
        <f t="shared" si="2"/>
        <v>0.14950166112956811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29</v>
      </c>
      <c r="W32" s="116">
        <v>32</v>
      </c>
      <c r="X32" s="116">
        <v>40</v>
      </c>
      <c r="Y32" s="112">
        <v>37</v>
      </c>
      <c r="Z32" s="112">
        <v>28</v>
      </c>
      <c r="AB32" s="117">
        <f t="shared" si="2"/>
        <v>4.6511627906976744E-2</v>
      </c>
    </row>
    <row r="33" spans="19:32" x14ac:dyDescent="0.25">
      <c r="S33" s="115" t="s">
        <v>78</v>
      </c>
      <c r="T33" s="115"/>
      <c r="U33" s="116"/>
      <c r="V33" s="116">
        <v>58</v>
      </c>
      <c r="W33" s="116">
        <v>57</v>
      </c>
      <c r="X33" s="116">
        <v>69</v>
      </c>
      <c r="Y33" s="112">
        <v>53</v>
      </c>
      <c r="Z33" s="112">
        <v>58</v>
      </c>
      <c r="AB33" s="117">
        <f t="shared" si="2"/>
        <v>9.634551495016612E-2</v>
      </c>
    </row>
    <row r="34" spans="19:32" x14ac:dyDescent="0.25">
      <c r="S34" s="118" t="s">
        <v>53</v>
      </c>
      <c r="T34" s="118"/>
      <c r="U34" s="119"/>
      <c r="V34" s="119">
        <v>520</v>
      </c>
      <c r="W34" s="119">
        <v>506</v>
      </c>
      <c r="X34" s="119">
        <v>536</v>
      </c>
      <c r="Y34" s="120">
        <v>523</v>
      </c>
      <c r="Z34" s="120">
        <v>602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300</v>
      </c>
      <c r="W37" s="112">
        <v>282</v>
      </c>
      <c r="X37" s="112">
        <v>295</v>
      </c>
      <c r="Y37" s="112">
        <v>302</v>
      </c>
      <c r="Z37" s="112">
        <v>324</v>
      </c>
      <c r="AB37" s="132">
        <f>Z37/Z40*100</f>
        <v>78.260869565217391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73</v>
      </c>
      <c r="W38" s="112">
        <v>74</v>
      </c>
      <c r="X38" s="112">
        <v>91</v>
      </c>
      <c r="Y38" s="112">
        <v>66</v>
      </c>
      <c r="Z38" s="112">
        <v>90</v>
      </c>
      <c r="AB38" s="132">
        <f>Z38/Z40*100</f>
        <v>21.739130434782609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373</v>
      </c>
      <c r="W40" s="112">
        <v>356</v>
      </c>
      <c r="X40" s="112">
        <v>386</v>
      </c>
      <c r="Y40" s="112">
        <v>368</v>
      </c>
      <c r="Z40" s="112">
        <v>414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6</v>
      </c>
      <c r="W45" s="112">
        <v>0</v>
      </c>
      <c r="X45" s="112">
        <v>0</v>
      </c>
      <c r="Y45" s="112">
        <v>1</v>
      </c>
      <c r="Z45" s="112">
        <v>5</v>
      </c>
    </row>
    <row r="46" spans="19:32" x14ac:dyDescent="0.25">
      <c r="S46" s="115" t="s">
        <v>38</v>
      </c>
      <c r="T46" s="115"/>
      <c r="U46" s="112"/>
      <c r="V46" s="112">
        <v>16</v>
      </c>
      <c r="W46" s="112">
        <v>12</v>
      </c>
      <c r="X46" s="112">
        <v>19</v>
      </c>
      <c r="Y46" s="112">
        <v>9</v>
      </c>
      <c r="Z46" s="112">
        <v>20</v>
      </c>
    </row>
    <row r="47" spans="19:32" x14ac:dyDescent="0.25">
      <c r="S47" s="115" t="s">
        <v>39</v>
      </c>
      <c r="T47" s="115"/>
      <c r="U47" s="112"/>
      <c r="V47" s="112">
        <v>29</v>
      </c>
      <c r="W47" s="112">
        <v>29</v>
      </c>
      <c r="X47" s="112">
        <v>20</v>
      </c>
      <c r="Y47" s="112">
        <v>33</v>
      </c>
      <c r="Z47" s="112">
        <v>34</v>
      </c>
    </row>
    <row r="48" spans="19:32" x14ac:dyDescent="0.25">
      <c r="S48" s="115" t="s">
        <v>40</v>
      </c>
      <c r="T48" s="115"/>
      <c r="U48" s="112"/>
      <c r="V48" s="112">
        <v>37</v>
      </c>
      <c r="W48" s="112">
        <v>37</v>
      </c>
      <c r="X48" s="112">
        <v>33</v>
      </c>
      <c r="Y48" s="112">
        <v>38</v>
      </c>
      <c r="Z48" s="112">
        <v>60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41</v>
      </c>
      <c r="W49" s="112">
        <v>40</v>
      </c>
      <c r="X49" s="112">
        <v>44</v>
      </c>
      <c r="Y49" s="112">
        <v>39</v>
      </c>
      <c r="Z49" s="112">
        <v>49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Hope Vale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29</v>
      </c>
      <c r="W50" s="112">
        <v>22</v>
      </c>
      <c r="X50" s="112">
        <v>49</v>
      </c>
      <c r="Y50" s="112">
        <v>38</v>
      </c>
      <c r="Z50" s="112">
        <v>28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31</v>
      </c>
      <c r="W51" s="112">
        <v>31</v>
      </c>
      <c r="X51" s="112">
        <v>20</v>
      </c>
      <c r="Y51" s="112">
        <v>24</v>
      </c>
      <c r="Z51" s="112">
        <v>20</v>
      </c>
    </row>
    <row r="52" spans="1:26" ht="15" customHeight="1" x14ac:dyDescent="0.25">
      <c r="S52" s="115" t="s">
        <v>44</v>
      </c>
      <c r="T52" s="115"/>
      <c r="U52" s="112"/>
      <c r="V52" s="112">
        <v>46</v>
      </c>
      <c r="W52" s="112">
        <v>36</v>
      </c>
      <c r="X52" s="112">
        <v>33</v>
      </c>
      <c r="Y52" s="112">
        <v>33</v>
      </c>
      <c r="Z52" s="112">
        <v>33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</v>
      </c>
      <c r="W53" s="112">
        <v>32</v>
      </c>
      <c r="X53" s="112">
        <v>32</v>
      </c>
      <c r="Y53" s="112">
        <v>34</v>
      </c>
      <c r="Z53" s="112">
        <v>33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14</v>
      </c>
      <c r="W54" s="112">
        <v>19</v>
      </c>
      <c r="X54" s="112">
        <v>20</v>
      </c>
      <c r="Y54" s="112">
        <v>14</v>
      </c>
      <c r="Z54" s="112">
        <v>20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15</v>
      </c>
      <c r="W55" s="112">
        <v>8</v>
      </c>
      <c r="X55" s="112">
        <v>11</v>
      </c>
      <c r="Y55" s="112">
        <v>9</v>
      </c>
      <c r="Z55" s="112">
        <v>11</v>
      </c>
    </row>
    <row r="56" spans="1:26" ht="15" customHeight="1" x14ac:dyDescent="0.25">
      <c r="S56" s="115" t="s">
        <v>48</v>
      </c>
      <c r="T56" s="115"/>
      <c r="U56" s="112"/>
      <c r="V56" s="112">
        <v>6</v>
      </c>
      <c r="W56" s="112">
        <v>3</v>
      </c>
      <c r="X56" s="112">
        <v>7</v>
      </c>
      <c r="Y56" s="112">
        <v>8</v>
      </c>
      <c r="Z56" s="112">
        <v>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</v>
      </c>
      <c r="W57" s="112">
        <v>5</v>
      </c>
      <c r="X57" s="112">
        <v>9</v>
      </c>
      <c r="Y57" s="112">
        <v>8</v>
      </c>
      <c r="Z57" s="112">
        <v>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1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1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298</v>
      </c>
      <c r="W61" s="112">
        <v>275</v>
      </c>
      <c r="X61" s="112">
        <v>286</v>
      </c>
      <c r="Y61" s="112">
        <v>290</v>
      </c>
      <c r="Z61" s="112">
        <v>326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0</v>
      </c>
      <c r="Y64" s="112">
        <v>1</v>
      </c>
      <c r="Z64" s="112">
        <v>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Hope Vale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16</v>
      </c>
      <c r="W65" s="112">
        <v>11</v>
      </c>
      <c r="X65" s="112">
        <v>9</v>
      </c>
      <c r="Y65" s="112">
        <v>10</v>
      </c>
      <c r="Z65" s="112">
        <v>9</v>
      </c>
    </row>
    <row r="66" spans="1:26" x14ac:dyDescent="0.25">
      <c r="S66" s="115" t="s">
        <v>39</v>
      </c>
      <c r="T66" s="115"/>
      <c r="U66" s="112"/>
      <c r="V66" s="112">
        <v>20</v>
      </c>
      <c r="W66" s="112">
        <v>12</v>
      </c>
      <c r="X66" s="112">
        <v>22</v>
      </c>
      <c r="Y66" s="112">
        <v>14</v>
      </c>
      <c r="Z66" s="112">
        <v>26</v>
      </c>
    </row>
    <row r="67" spans="1:26" x14ac:dyDescent="0.25">
      <c r="S67" s="115" t="s">
        <v>40</v>
      </c>
      <c r="T67" s="115"/>
      <c r="U67" s="112"/>
      <c r="V67" s="112">
        <v>39</v>
      </c>
      <c r="W67" s="112">
        <v>39</v>
      </c>
      <c r="X67" s="112">
        <v>29</v>
      </c>
      <c r="Y67" s="112">
        <v>28</v>
      </c>
      <c r="Z67" s="112">
        <v>28</v>
      </c>
    </row>
    <row r="68" spans="1:26" x14ac:dyDescent="0.25">
      <c r="S68" s="115" t="s">
        <v>41</v>
      </c>
      <c r="T68" s="115"/>
      <c r="U68" s="112"/>
      <c r="V68" s="112">
        <v>22</v>
      </c>
      <c r="W68" s="112">
        <v>34</v>
      </c>
      <c r="X68" s="112">
        <v>39</v>
      </c>
      <c r="Y68" s="112">
        <v>32</v>
      </c>
      <c r="Z68" s="112">
        <v>48</v>
      </c>
    </row>
    <row r="69" spans="1:26" x14ac:dyDescent="0.25">
      <c r="S69" s="115" t="s">
        <v>42</v>
      </c>
      <c r="T69" s="115"/>
      <c r="U69" s="112"/>
      <c r="V69" s="112">
        <v>18</v>
      </c>
      <c r="W69" s="112">
        <v>22</v>
      </c>
      <c r="X69" s="112">
        <v>26</v>
      </c>
      <c r="Y69" s="112">
        <v>38</v>
      </c>
      <c r="Z69" s="112">
        <v>20</v>
      </c>
    </row>
    <row r="70" spans="1:26" x14ac:dyDescent="0.25">
      <c r="S70" s="115" t="s">
        <v>43</v>
      </c>
      <c r="T70" s="115"/>
      <c r="U70" s="112"/>
      <c r="V70" s="112">
        <v>28</v>
      </c>
      <c r="W70" s="112">
        <v>20</v>
      </c>
      <c r="X70" s="112">
        <v>15</v>
      </c>
      <c r="Y70" s="112">
        <v>19</v>
      </c>
      <c r="Z70" s="112">
        <v>24</v>
      </c>
    </row>
    <row r="71" spans="1:26" x14ac:dyDescent="0.25">
      <c r="S71" s="115" t="s">
        <v>44</v>
      </c>
      <c r="T71" s="115"/>
      <c r="U71" s="112"/>
      <c r="V71" s="112">
        <v>25</v>
      </c>
      <c r="W71" s="112">
        <v>24</v>
      </c>
      <c r="X71" s="112">
        <v>27</v>
      </c>
      <c r="Y71" s="112">
        <v>22</v>
      </c>
      <c r="Z71" s="112">
        <v>33</v>
      </c>
    </row>
    <row r="72" spans="1:26" x14ac:dyDescent="0.25">
      <c r="S72" s="115" t="s">
        <v>45</v>
      </c>
      <c r="T72" s="115"/>
      <c r="U72" s="112"/>
      <c r="V72" s="112">
        <v>16</v>
      </c>
      <c r="W72" s="112">
        <v>14</v>
      </c>
      <c r="X72" s="112">
        <v>22</v>
      </c>
      <c r="Y72" s="112">
        <v>25</v>
      </c>
      <c r="Z72" s="112">
        <v>29</v>
      </c>
    </row>
    <row r="73" spans="1:26" x14ac:dyDescent="0.25">
      <c r="S73" s="115" t="s">
        <v>46</v>
      </c>
      <c r="T73" s="115"/>
      <c r="U73" s="112"/>
      <c r="V73" s="112">
        <v>13</v>
      </c>
      <c r="W73" s="112">
        <v>19</v>
      </c>
      <c r="X73" s="112">
        <v>22</v>
      </c>
      <c r="Y73" s="112">
        <v>15</v>
      </c>
      <c r="Z73" s="112">
        <v>12</v>
      </c>
    </row>
    <row r="74" spans="1:26" x14ac:dyDescent="0.25">
      <c r="S74" s="115" t="s">
        <v>47</v>
      </c>
      <c r="T74" s="115"/>
      <c r="U74" s="112"/>
      <c r="V74" s="112">
        <v>19</v>
      </c>
      <c r="W74" s="112">
        <v>14</v>
      </c>
      <c r="X74" s="112">
        <v>9</v>
      </c>
      <c r="Y74" s="112">
        <v>13</v>
      </c>
      <c r="Z74" s="112">
        <v>13</v>
      </c>
    </row>
    <row r="75" spans="1:26" x14ac:dyDescent="0.25">
      <c r="S75" s="115" t="s">
        <v>48</v>
      </c>
      <c r="T75" s="115"/>
      <c r="U75" s="112"/>
      <c r="V75" s="112">
        <v>8</v>
      </c>
      <c r="W75" s="112">
        <v>7</v>
      </c>
      <c r="X75" s="112">
        <v>11</v>
      </c>
      <c r="Y75" s="112">
        <v>9</v>
      </c>
      <c r="Z75" s="112">
        <v>7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4</v>
      </c>
      <c r="X76" s="112">
        <v>7</v>
      </c>
      <c r="Y76" s="112">
        <v>5</v>
      </c>
      <c r="Z76" s="112">
        <v>6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3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1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229</v>
      </c>
      <c r="W80" s="112">
        <v>228</v>
      </c>
      <c r="X80" s="112">
        <v>251</v>
      </c>
      <c r="Y80" s="112">
        <v>232</v>
      </c>
      <c r="Z80" s="112">
        <v>269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Hope Vale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</v>
      </c>
      <c r="W83" s="112">
        <v>6</v>
      </c>
      <c r="X83" s="112">
        <v>9</v>
      </c>
      <c r="Y83" s="112">
        <v>8</v>
      </c>
      <c r="Z83" s="112">
        <v>5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33</v>
      </c>
      <c r="W84" s="112">
        <v>32</v>
      </c>
      <c r="X84" s="112">
        <v>33</v>
      </c>
      <c r="Y84" s="112">
        <v>30</v>
      </c>
      <c r="Z84" s="112">
        <v>36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11</v>
      </c>
      <c r="W85" s="112">
        <v>14</v>
      </c>
      <c r="X85" s="112">
        <v>14</v>
      </c>
      <c r="Y85" s="112">
        <v>19</v>
      </c>
      <c r="Z85" s="112">
        <v>23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596</v>
      </c>
      <c r="D86" s="96">
        <f t="shared" ref="D86:D91" si="4">AD4</f>
        <v>0.1395793499043978</v>
      </c>
      <c r="E86" s="97">
        <f t="shared" ref="E86:E91" si="5">AD4</f>
        <v>0.1395793499043978</v>
      </c>
      <c r="F86" s="96">
        <f t="shared" ref="F86:F91" si="6">AF4</f>
        <v>0.13523809523809516</v>
      </c>
      <c r="G86" s="97">
        <f t="shared" ref="G86:G91" si="7">AF4</f>
        <v>0.13523809523809516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27</v>
      </c>
      <c r="W86" s="112">
        <v>20</v>
      </c>
      <c r="X86" s="112">
        <v>25</v>
      </c>
      <c r="Y86" s="112">
        <v>24</v>
      </c>
      <c r="Z86" s="112">
        <v>28</v>
      </c>
    </row>
    <row r="87" spans="1:30" ht="15" customHeight="1" x14ac:dyDescent="0.25">
      <c r="A87" s="98" t="s">
        <v>4</v>
      </c>
      <c r="B87" s="49"/>
      <c r="C87" s="57" t="str">
        <f t="shared" si="3"/>
        <v>330</v>
      </c>
      <c r="D87" s="96">
        <f t="shared" si="4"/>
        <v>0.13793103448275867</v>
      </c>
      <c r="E87" s="97">
        <f t="shared" si="5"/>
        <v>0.13793103448275867</v>
      </c>
      <c r="F87" s="96">
        <f t="shared" si="6"/>
        <v>0.12627986348122877</v>
      </c>
      <c r="G87" s="97">
        <f t="shared" si="7"/>
        <v>0.12627986348122877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6</v>
      </c>
      <c r="W87" s="112">
        <v>6</v>
      </c>
      <c r="X87" s="112">
        <v>3</v>
      </c>
      <c r="Y87" s="112">
        <v>4</v>
      </c>
      <c r="Z87" s="112">
        <v>4</v>
      </c>
    </row>
    <row r="88" spans="1:30" ht="15" customHeight="1" x14ac:dyDescent="0.25">
      <c r="A88" s="98" t="s">
        <v>5</v>
      </c>
      <c r="B88" s="49"/>
      <c r="C88" s="57" t="str">
        <f t="shared" si="3"/>
        <v>268</v>
      </c>
      <c r="D88" s="96">
        <f t="shared" si="4"/>
        <v>0.15517241379310343</v>
      </c>
      <c r="E88" s="97">
        <f t="shared" si="5"/>
        <v>0.15517241379310343</v>
      </c>
      <c r="F88" s="96">
        <f t="shared" si="6"/>
        <v>0.1964285714285714</v>
      </c>
      <c r="G88" s="97">
        <f t="shared" si="7"/>
        <v>0.1964285714285714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4</v>
      </c>
      <c r="W88" s="112">
        <v>7</v>
      </c>
      <c r="X88" s="112">
        <v>5</v>
      </c>
      <c r="Y88" s="112">
        <v>5</v>
      </c>
      <c r="Z88" s="112">
        <v>3</v>
      </c>
    </row>
    <row r="89" spans="1:30" ht="15" customHeight="1" x14ac:dyDescent="0.25">
      <c r="A89" s="49" t="s">
        <v>6</v>
      </c>
      <c r="B89" s="49"/>
      <c r="C89" s="57" t="str">
        <f t="shared" si="3"/>
        <v>408</v>
      </c>
      <c r="D89" s="96">
        <f t="shared" si="4"/>
        <v>9.0909090909090828E-2</v>
      </c>
      <c r="E89" s="97">
        <f t="shared" si="5"/>
        <v>9.0909090909090828E-2</v>
      </c>
      <c r="F89" s="96">
        <f t="shared" si="6"/>
        <v>9.3833780160857971E-2</v>
      </c>
      <c r="G89" s="97">
        <f t="shared" si="7"/>
        <v>9.3833780160857971E-2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29</v>
      </c>
      <c r="W89" s="112">
        <v>30</v>
      </c>
      <c r="X89" s="112">
        <v>30</v>
      </c>
      <c r="Y89" s="112">
        <v>36</v>
      </c>
      <c r="Z89" s="112">
        <v>33</v>
      </c>
    </row>
    <row r="90" spans="1:30" ht="15" customHeight="1" x14ac:dyDescent="0.25">
      <c r="A90" s="49" t="s">
        <v>96</v>
      </c>
      <c r="B90" s="49"/>
      <c r="C90" s="57" t="str">
        <f t="shared" si="3"/>
        <v>$28,996</v>
      </c>
      <c r="D90" s="96">
        <f t="shared" si="4"/>
        <v>-0.19437652811735939</v>
      </c>
      <c r="E90" s="97">
        <f t="shared" si="5"/>
        <v>-0.19437652811735939</v>
      </c>
      <c r="F90" s="96">
        <f t="shared" si="6"/>
        <v>-0.10320724955927385</v>
      </c>
      <c r="G90" s="97">
        <f t="shared" si="7"/>
        <v>-0.10320724955927385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48</v>
      </c>
      <c r="W90" s="112">
        <v>50</v>
      </c>
      <c r="X90" s="112">
        <v>41</v>
      </c>
      <c r="Y90" s="112">
        <v>40</v>
      </c>
      <c r="Z90" s="112">
        <v>34</v>
      </c>
    </row>
    <row r="91" spans="1:30" ht="15" customHeight="1" x14ac:dyDescent="0.25">
      <c r="A91" s="49" t="s">
        <v>7</v>
      </c>
      <c r="B91" s="49"/>
      <c r="C91" s="57" t="str">
        <f t="shared" si="3"/>
        <v>$17.2 mil</v>
      </c>
      <c r="D91" s="96">
        <f t="shared" si="4"/>
        <v>2.2168765354711351E-2</v>
      </c>
      <c r="E91" s="97">
        <f t="shared" si="5"/>
        <v>2.2168765354711351E-2</v>
      </c>
      <c r="F91" s="96">
        <f t="shared" si="6"/>
        <v>0.15807745990380484</v>
      </c>
      <c r="G91" s="97">
        <f t="shared" si="7"/>
        <v>0.15807745990380484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206</v>
      </c>
      <c r="W91" s="112">
        <v>186</v>
      </c>
      <c r="X91" s="112">
        <v>197</v>
      </c>
      <c r="Y91" s="112">
        <v>201</v>
      </c>
      <c r="Z91" s="112">
        <v>216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13</v>
      </c>
      <c r="W93" s="112">
        <v>13</v>
      </c>
      <c r="X93" s="112">
        <v>17</v>
      </c>
      <c r="Y93" s="112">
        <v>15</v>
      </c>
      <c r="Z93" s="112">
        <v>8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22</v>
      </c>
      <c r="W94" s="112">
        <v>20</v>
      </c>
      <c r="X94" s="112">
        <v>26</v>
      </c>
      <c r="Y94" s="112">
        <v>32</v>
      </c>
      <c r="Z94" s="112">
        <v>38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6</v>
      </c>
      <c r="W95" s="112">
        <v>0</v>
      </c>
      <c r="X95" s="112">
        <v>0</v>
      </c>
      <c r="Y95" s="112">
        <v>7</v>
      </c>
      <c r="Z95" s="112">
        <v>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44</v>
      </c>
      <c r="W96" s="112">
        <v>59</v>
      </c>
      <c r="X96" s="112">
        <v>57</v>
      </c>
      <c r="Y96" s="112">
        <v>60</v>
      </c>
      <c r="Z96" s="112">
        <v>69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39</v>
      </c>
      <c r="W97" s="112">
        <v>32</v>
      </c>
      <c r="X97" s="112">
        <v>23</v>
      </c>
      <c r="Y97" s="112">
        <v>28</v>
      </c>
      <c r="Z97" s="112">
        <v>25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11</v>
      </c>
      <c r="W98" s="112">
        <v>7</v>
      </c>
      <c r="X98" s="112">
        <v>12</v>
      </c>
      <c r="Y98" s="112">
        <v>11</v>
      </c>
      <c r="Z98" s="112">
        <v>9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11</v>
      </c>
      <c r="W100" s="112">
        <v>14</v>
      </c>
      <c r="X100" s="112">
        <v>19</v>
      </c>
      <c r="Y100" s="112">
        <v>15</v>
      </c>
      <c r="Z100" s="112">
        <v>18</v>
      </c>
    </row>
    <row r="101" spans="1:32" x14ac:dyDescent="0.25">
      <c r="A101" s="18"/>
      <c r="S101" s="118" t="s">
        <v>53</v>
      </c>
      <c r="T101" s="118"/>
      <c r="U101" s="112"/>
      <c r="V101" s="112">
        <v>169</v>
      </c>
      <c r="W101" s="112">
        <v>172</v>
      </c>
      <c r="X101" s="112">
        <v>184</v>
      </c>
      <c r="Y101" s="112">
        <v>174</v>
      </c>
      <c r="Z101" s="112">
        <v>192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403</v>
      </c>
      <c r="W104" s="112">
        <v>388</v>
      </c>
      <c r="X104" s="112">
        <v>395</v>
      </c>
      <c r="Y104" s="112">
        <v>399</v>
      </c>
      <c r="Z104" s="112">
        <v>458</v>
      </c>
      <c r="AB104" s="109" t="str">
        <f>TEXT(Z104,"###,###")</f>
        <v>458</v>
      </c>
      <c r="AD104" s="130">
        <f>Z104/($Z$4)*100</f>
        <v>76.845637583892611</v>
      </c>
      <c r="AF104" s="109"/>
    </row>
    <row r="105" spans="1:32" x14ac:dyDescent="0.25">
      <c r="S105" s="115" t="s">
        <v>17</v>
      </c>
      <c r="T105" s="115"/>
      <c r="U105" s="112"/>
      <c r="V105" s="112">
        <v>115</v>
      </c>
      <c r="W105" s="112">
        <v>133</v>
      </c>
      <c r="X105" s="112">
        <v>119</v>
      </c>
      <c r="Y105" s="112">
        <v>115</v>
      </c>
      <c r="Z105" s="112">
        <v>130</v>
      </c>
      <c r="AB105" s="109" t="str">
        <f>TEXT(Z105,"###,###")</f>
        <v>130</v>
      </c>
      <c r="AD105" s="130">
        <f>Z105/($Z$4)*100</f>
        <v>21.812080536912752</v>
      </c>
      <c r="AF105" s="109"/>
    </row>
    <row r="106" spans="1:32" x14ac:dyDescent="0.25">
      <c r="S106" s="118" t="s">
        <v>53</v>
      </c>
      <c r="T106" s="118"/>
      <c r="U106" s="120"/>
      <c r="V106" s="120">
        <v>518</v>
      </c>
      <c r="W106" s="120">
        <v>521</v>
      </c>
      <c r="X106" s="120">
        <v>514</v>
      </c>
      <c r="Y106" s="120">
        <v>514</v>
      </c>
      <c r="Z106" s="120">
        <v>588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96</v>
      </c>
      <c r="W108" s="112">
        <v>38</v>
      </c>
      <c r="X108" s="112">
        <v>48</v>
      </c>
      <c r="Y108" s="112">
        <v>64</v>
      </c>
      <c r="Z108" s="112">
        <v>60</v>
      </c>
      <c r="AB108" s="109" t="str">
        <f>TEXT(Z108,"###,###")</f>
        <v>60</v>
      </c>
      <c r="AD108" s="130">
        <f>Z108/($Z$4)*100</f>
        <v>10.067114093959731</v>
      </c>
      <c r="AF108" s="109"/>
    </row>
    <row r="109" spans="1:32" x14ac:dyDescent="0.25">
      <c r="S109" s="115" t="s">
        <v>20</v>
      </c>
      <c r="T109" s="115"/>
      <c r="U109" s="112"/>
      <c r="V109" s="112">
        <v>57</v>
      </c>
      <c r="W109" s="112">
        <v>68</v>
      </c>
      <c r="X109" s="112">
        <v>77</v>
      </c>
      <c r="Y109" s="112">
        <v>47</v>
      </c>
      <c r="Z109" s="112">
        <v>103</v>
      </c>
      <c r="AB109" s="109" t="str">
        <f>TEXT(Z109,"###,###")</f>
        <v>103</v>
      </c>
      <c r="AD109" s="130">
        <f>Z109/($Z$4)*100</f>
        <v>17.281879194630871</v>
      </c>
      <c r="AF109" s="109"/>
    </row>
    <row r="110" spans="1:32" x14ac:dyDescent="0.25">
      <c r="S110" s="115" t="s">
        <v>21</v>
      </c>
      <c r="T110" s="115"/>
      <c r="U110" s="112"/>
      <c r="V110" s="112">
        <v>251</v>
      </c>
      <c r="W110" s="112">
        <v>270</v>
      </c>
      <c r="X110" s="112">
        <v>283</v>
      </c>
      <c r="Y110" s="112">
        <v>288</v>
      </c>
      <c r="Z110" s="112">
        <v>277</v>
      </c>
      <c r="AB110" s="109" t="str">
        <f>TEXT(Z110,"###,###")</f>
        <v>277</v>
      </c>
      <c r="AD110" s="130">
        <f>Z110/($Z$4)*100</f>
        <v>46.476510067114098</v>
      </c>
      <c r="AF110" s="109"/>
    </row>
    <row r="111" spans="1:32" x14ac:dyDescent="0.25">
      <c r="S111" s="115" t="s">
        <v>22</v>
      </c>
      <c r="T111" s="115"/>
      <c r="U111" s="112"/>
      <c r="V111" s="112">
        <v>111</v>
      </c>
      <c r="W111" s="112">
        <v>121</v>
      </c>
      <c r="X111" s="112">
        <v>118</v>
      </c>
      <c r="Y111" s="112">
        <v>115</v>
      </c>
      <c r="Z111" s="112">
        <v>146</v>
      </c>
      <c r="AB111" s="109" t="str">
        <f>TEXT(Z111,"###,###")</f>
        <v>146</v>
      </c>
      <c r="AD111" s="130">
        <f>Z111/($Z$4)*100</f>
        <v>24.496644295302016</v>
      </c>
      <c r="AF111" s="109"/>
    </row>
    <row r="112" spans="1:32" x14ac:dyDescent="0.25">
      <c r="S112" s="118" t="s">
        <v>53</v>
      </c>
      <c r="T112" s="118"/>
      <c r="U112" s="112"/>
      <c r="V112" s="112">
        <v>523</v>
      </c>
      <c r="W112" s="112">
        <v>503</v>
      </c>
      <c r="X112" s="112">
        <v>535</v>
      </c>
      <c r="Y112" s="112">
        <v>523</v>
      </c>
      <c r="Z112" s="112">
        <v>599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39.119999999999997</v>
      </c>
      <c r="W118" s="131">
        <v>39.15</v>
      </c>
      <c r="X118" s="131">
        <v>39.659999999999997</v>
      </c>
      <c r="Y118" s="131">
        <v>40.19</v>
      </c>
      <c r="Z118" s="131">
        <v>39.78</v>
      </c>
      <c r="AB118" s="109" t="str">
        <f>TEXT(Z118,"##.0")</f>
        <v>39.8</v>
      </c>
    </row>
    <row r="120" spans="19:32" x14ac:dyDescent="0.25">
      <c r="S120" s="101" t="s">
        <v>98</v>
      </c>
      <c r="T120" s="112"/>
      <c r="U120" s="112"/>
      <c r="V120" s="112">
        <v>360</v>
      </c>
      <c r="W120" s="112">
        <v>344</v>
      </c>
      <c r="X120" s="112">
        <v>376</v>
      </c>
      <c r="Y120" s="112">
        <v>354</v>
      </c>
      <c r="Z120" s="112">
        <v>402</v>
      </c>
      <c r="AB120" s="109" t="str">
        <f>TEXT(Z120,"###,###")</f>
        <v>402</v>
      </c>
    </row>
    <row r="121" spans="19:32" x14ac:dyDescent="0.25">
      <c r="S121" s="101" t="s">
        <v>99</v>
      </c>
      <c r="T121" s="112"/>
      <c r="U121" s="112"/>
      <c r="V121" s="112">
        <v>8</v>
      </c>
      <c r="W121" s="112">
        <v>5</v>
      </c>
      <c r="X121" s="112">
        <v>4</v>
      </c>
      <c r="Y121" s="112">
        <v>7</v>
      </c>
      <c r="Z121" s="112">
        <v>7</v>
      </c>
      <c r="AB121" s="109" t="str">
        <f>TEXT(Z121,"###,###")</f>
        <v>7</v>
      </c>
    </row>
    <row r="122" spans="19:32" x14ac:dyDescent="0.25">
      <c r="S122" s="101" t="s">
        <v>100</v>
      </c>
      <c r="T122" s="112"/>
      <c r="U122" s="112"/>
      <c r="V122" s="112">
        <v>8</v>
      </c>
      <c r="W122" s="112">
        <v>5</v>
      </c>
      <c r="X122" s="112">
        <v>8</v>
      </c>
      <c r="Y122" s="112">
        <v>6</v>
      </c>
      <c r="Z122" s="112">
        <v>6</v>
      </c>
      <c r="AB122" s="109" t="str">
        <f>TEXT(Z122,"###,###")</f>
        <v>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368</v>
      </c>
      <c r="W124" s="112">
        <v>349</v>
      </c>
      <c r="X124" s="112">
        <v>384</v>
      </c>
      <c r="Y124" s="112">
        <v>360</v>
      </c>
      <c r="Z124" s="112">
        <v>408</v>
      </c>
      <c r="AB124" s="109" t="str">
        <f>TEXT(Z124,"###,###")</f>
        <v>408</v>
      </c>
      <c r="AD124" s="127">
        <f>Z124/$Z$7*100</f>
        <v>100</v>
      </c>
    </row>
    <row r="125" spans="19:32" x14ac:dyDescent="0.25">
      <c r="S125" s="101" t="s">
        <v>102</v>
      </c>
      <c r="T125" s="112"/>
      <c r="U125" s="112"/>
      <c r="V125" s="112">
        <v>16</v>
      </c>
      <c r="W125" s="112">
        <v>10</v>
      </c>
      <c r="X125" s="112">
        <v>12</v>
      </c>
      <c r="Y125" s="112">
        <v>13</v>
      </c>
      <c r="Z125" s="112">
        <v>13</v>
      </c>
      <c r="AB125" s="109" t="str">
        <f>TEXT(Z125,"###,###")</f>
        <v>13</v>
      </c>
      <c r="AD125" s="127">
        <f>Z125/$Z$7*100</f>
        <v>3.1862745098039214</v>
      </c>
    </row>
    <row r="127" spans="19:32" x14ac:dyDescent="0.25">
      <c r="S127" s="101" t="s">
        <v>103</v>
      </c>
      <c r="T127" s="112"/>
      <c r="U127" s="112"/>
      <c r="V127" s="112">
        <v>204</v>
      </c>
      <c r="W127" s="112">
        <v>187</v>
      </c>
      <c r="X127" s="112">
        <v>197</v>
      </c>
      <c r="Y127" s="112">
        <v>197</v>
      </c>
      <c r="Z127" s="112">
        <v>217</v>
      </c>
      <c r="AB127" s="109" t="str">
        <f>TEXT(Z127,"###,###")</f>
        <v>217</v>
      </c>
      <c r="AD127" s="127">
        <f>Z127/$Z$7*100</f>
        <v>53.186274509803923</v>
      </c>
    </row>
    <row r="128" spans="19:32" x14ac:dyDescent="0.25">
      <c r="S128" s="101" t="s">
        <v>104</v>
      </c>
      <c r="T128" s="112"/>
      <c r="U128" s="112"/>
      <c r="V128" s="112">
        <v>173</v>
      </c>
      <c r="W128" s="112">
        <v>170</v>
      </c>
      <c r="X128" s="112">
        <v>184</v>
      </c>
      <c r="Y128" s="112">
        <v>173</v>
      </c>
      <c r="Z128" s="112">
        <v>194</v>
      </c>
      <c r="AB128" s="109" t="str">
        <f>TEXT(Z128,"###,###")</f>
        <v>194</v>
      </c>
      <c r="AD128" s="127">
        <f>Z128/$Z$7*100</f>
        <v>47.549019607843135</v>
      </c>
    </row>
    <row r="130" spans="19:20" x14ac:dyDescent="0.25">
      <c r="S130" s="101" t="s">
        <v>278</v>
      </c>
      <c r="T130" s="127">
        <v>98.529411764705884</v>
      </c>
    </row>
    <row r="131" spans="19:20" x14ac:dyDescent="0.25">
      <c r="S131" s="101" t="s">
        <v>279</v>
      </c>
      <c r="T131" s="127">
        <v>1.715686274509804</v>
      </c>
    </row>
    <row r="132" spans="19:20" x14ac:dyDescent="0.25">
      <c r="S132" s="101" t="s">
        <v>280</v>
      </c>
      <c r="T132" s="127">
        <v>1.4705882352941175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E07D375-B0CB-4C5F-9A03-ABEBE9B0B7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819E51B-FD25-4C16-832F-9A0D7C4A3D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CF321CB-F539-4635-A46C-708BDD0E7F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DFBBBC9-70E5-433A-98BD-7C309056F8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197DA-8396-4670-A5E4-D6481025329B}">
  <sheetPr codeName="Sheet9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141</v>
      </c>
      <c r="T1" s="99"/>
      <c r="U1" s="99"/>
      <c r="V1" s="99"/>
      <c r="W1" s="99"/>
      <c r="X1" s="99"/>
      <c r="Y1" s="100" t="s">
        <v>232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141</v>
      </c>
      <c r="Y3" s="105" t="s">
        <v>232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9.34 Ipswich,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157009</v>
      </c>
      <c r="W4" s="108">
        <v>163923</v>
      </c>
      <c r="X4" s="108">
        <v>164927</v>
      </c>
      <c r="Y4" s="108">
        <v>179382</v>
      </c>
      <c r="Z4" s="108">
        <v>204557</v>
      </c>
      <c r="AB4" s="109" t="str">
        <f>TEXT(Z4,"###,###")</f>
        <v>204,557</v>
      </c>
      <c r="AD4" s="110">
        <f>Z4/Y4-1</f>
        <v>0.14034295525749507</v>
      </c>
      <c r="AF4" s="110">
        <f>Z4/V4-1</f>
        <v>0.30283614315102958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85061</v>
      </c>
      <c r="W5" s="108">
        <v>87509</v>
      </c>
      <c r="X5" s="108">
        <v>87634</v>
      </c>
      <c r="Y5" s="108">
        <v>95051</v>
      </c>
      <c r="Z5" s="108">
        <v>106359</v>
      </c>
      <c r="AB5" s="109" t="str">
        <f>TEXT(Z5,"###,###")</f>
        <v>106,359</v>
      </c>
      <c r="AD5" s="110">
        <f t="shared" ref="AD5:AD9" si="0">Z5/Y5-1</f>
        <v>0.11896771207036227</v>
      </c>
      <c r="AF5" s="110">
        <f t="shared" ref="AF5:AF9" si="1">Z5/V5-1</f>
        <v>0.25038501781074762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71943</v>
      </c>
      <c r="W6" s="108">
        <v>76415</v>
      </c>
      <c r="X6" s="108">
        <v>77296</v>
      </c>
      <c r="Y6" s="108">
        <v>84173</v>
      </c>
      <c r="Z6" s="108">
        <v>98024</v>
      </c>
      <c r="AB6" s="109" t="str">
        <f>TEXT(Z6,"###,###")</f>
        <v>98,024</v>
      </c>
      <c r="AD6" s="110">
        <f t="shared" si="0"/>
        <v>0.1645539543559098</v>
      </c>
      <c r="AF6" s="110">
        <f t="shared" si="1"/>
        <v>0.36252310857206393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111442</v>
      </c>
      <c r="W7" s="108">
        <v>116076</v>
      </c>
      <c r="X7" s="108">
        <v>119521</v>
      </c>
      <c r="Y7" s="108">
        <v>124158</v>
      </c>
      <c r="Z7" s="108">
        <v>133134</v>
      </c>
      <c r="AB7" s="109" t="str">
        <f>TEXT(Z7,"###,###")</f>
        <v>133,134</v>
      </c>
      <c r="AD7" s="110">
        <f t="shared" si="0"/>
        <v>7.2294978978398428E-2</v>
      </c>
      <c r="AF7" s="110">
        <f t="shared" si="1"/>
        <v>0.19464833725166453</v>
      </c>
    </row>
    <row r="8" spans="1:32" ht="17.25" customHeight="1" x14ac:dyDescent="0.25">
      <c r="A8" s="64" t="s">
        <v>12</v>
      </c>
      <c r="B8" s="65"/>
      <c r="C8" s="29"/>
      <c r="D8" s="66" t="str">
        <f>AB4</f>
        <v>204,557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133,134</v>
      </c>
      <c r="P8" s="67"/>
      <c r="S8" s="107" t="s">
        <v>83</v>
      </c>
      <c r="T8" s="108"/>
      <c r="U8" s="108"/>
      <c r="V8" s="108">
        <v>46732</v>
      </c>
      <c r="W8" s="108">
        <v>48094.06</v>
      </c>
      <c r="X8" s="108">
        <v>48189.47</v>
      </c>
      <c r="Y8" s="108">
        <v>48981.64</v>
      </c>
      <c r="Z8" s="108">
        <v>49504.47</v>
      </c>
      <c r="AB8" s="109" t="str">
        <f>TEXT(Z8,"$###,###")</f>
        <v>$49,504</v>
      </c>
      <c r="AD8" s="110">
        <f t="shared" si="0"/>
        <v>1.0673999482255114E-2</v>
      </c>
      <c r="AF8" s="110">
        <f t="shared" si="1"/>
        <v>5.9327013609518087E-2</v>
      </c>
    </row>
    <row r="9" spans="1:32" x14ac:dyDescent="0.25">
      <c r="A9" s="30" t="s">
        <v>14</v>
      </c>
      <c r="B9" s="71"/>
      <c r="C9" s="72"/>
      <c r="D9" s="73">
        <f>AD104</f>
        <v>77.091470836979425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51.615665419802603</v>
      </c>
      <c r="P9" s="74" t="s">
        <v>84</v>
      </c>
      <c r="S9" s="107" t="s">
        <v>7</v>
      </c>
      <c r="T9" s="108"/>
      <c r="U9" s="108"/>
      <c r="V9" s="108">
        <v>6118869517</v>
      </c>
      <c r="W9" s="108">
        <v>6565630459</v>
      </c>
      <c r="X9" s="108">
        <v>6951285940</v>
      </c>
      <c r="Y9" s="108">
        <v>7397444958</v>
      </c>
      <c r="Z9" s="108">
        <v>8269532094</v>
      </c>
      <c r="AB9" s="109" t="str">
        <f>TEXT(Z9/1000000,"$#,###.0")&amp;" mil"</f>
        <v>$8,269.5 mil</v>
      </c>
      <c r="AD9" s="110">
        <f t="shared" si="0"/>
        <v>0.11789031766392233</v>
      </c>
      <c r="AF9" s="110">
        <f t="shared" si="1"/>
        <v>0.35148037901851525</v>
      </c>
    </row>
    <row r="10" spans="1:32" x14ac:dyDescent="0.25">
      <c r="A10" s="30" t="s">
        <v>17</v>
      </c>
      <c r="B10" s="71"/>
      <c r="C10" s="72"/>
      <c r="D10" s="73">
        <f>AD105</f>
        <v>17.891834549783191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48.267910526236726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88.948728348881573</v>
      </c>
      <c r="P11" s="74" t="s">
        <v>84</v>
      </c>
      <c r="S11" s="107" t="s">
        <v>29</v>
      </c>
      <c r="T11" s="112"/>
      <c r="U11" s="112"/>
      <c r="V11" s="112">
        <v>145957</v>
      </c>
      <c r="W11" s="112">
        <v>152342</v>
      </c>
      <c r="X11" s="112">
        <v>152748</v>
      </c>
      <c r="Y11" s="112">
        <v>166090</v>
      </c>
      <c r="Z11" s="112">
        <v>189848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4.208541769946069</v>
      </c>
      <c r="P12" s="74" t="s">
        <v>84</v>
      </c>
      <c r="S12" s="107" t="s">
        <v>30</v>
      </c>
      <c r="T12" s="112"/>
      <c r="U12" s="112"/>
      <c r="V12" s="112">
        <v>11051</v>
      </c>
      <c r="W12" s="112">
        <v>11588</v>
      </c>
      <c r="X12" s="112">
        <v>12183</v>
      </c>
      <c r="Y12" s="112">
        <v>13292</v>
      </c>
      <c r="Z12" s="112">
        <v>14707</v>
      </c>
    </row>
    <row r="13" spans="1:32" ht="15" customHeight="1" x14ac:dyDescent="0.25">
      <c r="A13" s="30" t="s">
        <v>19</v>
      </c>
      <c r="B13" s="72"/>
      <c r="C13" s="72"/>
      <c r="D13" s="73">
        <f>AD108</f>
        <v>10.458209692164042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6.8397253894572376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11.996656188739568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38.7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22.363448818666679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19.18905113875368</v>
      </c>
      <c r="P15" s="74" t="s">
        <v>84</v>
      </c>
      <c r="S15" s="115" t="s">
        <v>60</v>
      </c>
      <c r="T15" s="115"/>
      <c r="U15" s="116"/>
      <c r="V15" s="116">
        <v>943</v>
      </c>
      <c r="W15" s="116">
        <v>1203</v>
      </c>
      <c r="X15" s="116">
        <v>1164</v>
      </c>
      <c r="Y15" s="112">
        <v>1349</v>
      </c>
      <c r="Z15" s="112">
        <v>1432</v>
      </c>
      <c r="AB15" s="117">
        <f t="shared" ref="AB15:AB34" si="2">IF(Z15="np",0,Z15/$Z$34)</f>
        <v>7.0006306434029324E-3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50.164501825896934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80.810948861246317</v>
      </c>
      <c r="P16" s="37" t="s">
        <v>84</v>
      </c>
      <c r="S16" s="115" t="s">
        <v>61</v>
      </c>
      <c r="T16" s="115"/>
      <c r="U16" s="116"/>
      <c r="V16" s="116">
        <v>908</v>
      </c>
      <c r="W16" s="116">
        <v>996</v>
      </c>
      <c r="X16" s="116">
        <v>1048</v>
      </c>
      <c r="Y16" s="112">
        <v>1027</v>
      </c>
      <c r="Z16" s="112">
        <v>1174</v>
      </c>
      <c r="AB16" s="117">
        <f t="shared" si="2"/>
        <v>5.7393438375384371E-3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13879</v>
      </c>
      <c r="W17" s="116">
        <v>14698</v>
      </c>
      <c r="X17" s="116">
        <v>14171</v>
      </c>
      <c r="Y17" s="112">
        <v>15104</v>
      </c>
      <c r="Z17" s="112">
        <v>16526</v>
      </c>
      <c r="AB17" s="117">
        <f t="shared" si="2"/>
        <v>8.079079749502574E-2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1281</v>
      </c>
      <c r="W18" s="116">
        <v>1491</v>
      </c>
      <c r="X18" s="116">
        <v>1481</v>
      </c>
      <c r="Y18" s="112">
        <v>1545</v>
      </c>
      <c r="Z18" s="112">
        <v>1752</v>
      </c>
      <c r="AB18" s="117">
        <f t="shared" si="2"/>
        <v>8.5650173793588944E-3</v>
      </c>
    </row>
    <row r="19" spans="1:28" x14ac:dyDescent="0.25">
      <c r="A19" s="63" t="str">
        <f>$S$1&amp;" ("&amp;$V$2&amp;" to "&amp;$Z$2&amp;")"</f>
        <v>Ipswich (2017-18 to 2021-22)</v>
      </c>
      <c r="B19" s="63"/>
      <c r="C19" s="63"/>
      <c r="D19" s="63"/>
      <c r="E19" s="63"/>
      <c r="F19" s="63"/>
      <c r="G19" s="63" t="str">
        <f>$S$1&amp;" ("&amp;$V$2&amp;" to "&amp;$Z$2&amp;")"</f>
        <v>Ipswich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11740</v>
      </c>
      <c r="W19" s="116">
        <v>11812</v>
      </c>
      <c r="X19" s="116">
        <v>11409</v>
      </c>
      <c r="Y19" s="112">
        <v>12192</v>
      </c>
      <c r="Z19" s="112">
        <v>13603</v>
      </c>
      <c r="AB19" s="117">
        <f t="shared" si="2"/>
        <v>6.650110240377799E-2</v>
      </c>
    </row>
    <row r="20" spans="1:28" x14ac:dyDescent="0.25">
      <c r="S20" s="115" t="s">
        <v>65</v>
      </c>
      <c r="T20" s="115"/>
      <c r="U20" s="116"/>
      <c r="V20" s="116">
        <v>6302</v>
      </c>
      <c r="W20" s="116">
        <v>6541</v>
      </c>
      <c r="X20" s="116">
        <v>6600</v>
      </c>
      <c r="Y20" s="112">
        <v>7300</v>
      </c>
      <c r="Z20" s="112">
        <v>7771</v>
      </c>
      <c r="AB20" s="117">
        <f t="shared" si="2"/>
        <v>3.799015414098058E-2</v>
      </c>
    </row>
    <row r="21" spans="1:28" x14ac:dyDescent="0.25">
      <c r="S21" s="115" t="s">
        <v>66</v>
      </c>
      <c r="T21" s="115"/>
      <c r="U21" s="116"/>
      <c r="V21" s="116">
        <v>14747</v>
      </c>
      <c r="W21" s="116">
        <v>15173</v>
      </c>
      <c r="X21" s="116">
        <v>14969</v>
      </c>
      <c r="Y21" s="112">
        <v>16427</v>
      </c>
      <c r="Z21" s="112">
        <v>19061</v>
      </c>
      <c r="AB21" s="117">
        <f t="shared" si="2"/>
        <v>9.3183673668926881E-2</v>
      </c>
    </row>
    <row r="22" spans="1:28" x14ac:dyDescent="0.25">
      <c r="S22" s="115" t="s">
        <v>67</v>
      </c>
      <c r="T22" s="115"/>
      <c r="U22" s="116"/>
      <c r="V22" s="116">
        <v>9428</v>
      </c>
      <c r="W22" s="116">
        <v>9630</v>
      </c>
      <c r="X22" s="116">
        <v>9807</v>
      </c>
      <c r="Y22" s="112">
        <v>11521</v>
      </c>
      <c r="Z22" s="112">
        <v>13536</v>
      </c>
      <c r="AB22" s="117">
        <f t="shared" si="2"/>
        <v>6.617355893093721E-2</v>
      </c>
    </row>
    <row r="23" spans="1:28" x14ac:dyDescent="0.25">
      <c r="S23" s="115" t="s">
        <v>68</v>
      </c>
      <c r="T23" s="115"/>
      <c r="U23" s="116"/>
      <c r="V23" s="116">
        <v>7567</v>
      </c>
      <c r="W23" s="116">
        <v>7864</v>
      </c>
      <c r="X23" s="116">
        <v>8713</v>
      </c>
      <c r="Y23" s="112">
        <v>9279</v>
      </c>
      <c r="Z23" s="112">
        <v>11087</v>
      </c>
      <c r="AB23" s="117">
        <f t="shared" si="2"/>
        <v>5.4201111692324236E-2</v>
      </c>
    </row>
    <row r="24" spans="1:28" x14ac:dyDescent="0.25">
      <c r="S24" s="115" t="s">
        <v>69</v>
      </c>
      <c r="T24" s="115"/>
      <c r="U24" s="116"/>
      <c r="V24" s="116">
        <v>1166</v>
      </c>
      <c r="W24" s="116">
        <v>1220</v>
      </c>
      <c r="X24" s="116">
        <v>1122</v>
      </c>
      <c r="Y24" s="112">
        <v>1201</v>
      </c>
      <c r="Z24" s="112">
        <v>1405</v>
      </c>
      <c r="AB24" s="117">
        <f t="shared" si="2"/>
        <v>6.8686355125566478E-3</v>
      </c>
    </row>
    <row r="25" spans="1:28" x14ac:dyDescent="0.25">
      <c r="S25" s="115" t="s">
        <v>70</v>
      </c>
      <c r="T25" s="115"/>
      <c r="U25" s="116"/>
      <c r="V25" s="116">
        <v>5206</v>
      </c>
      <c r="W25" s="116">
        <v>5476</v>
      </c>
      <c r="X25" s="116">
        <v>5671</v>
      </c>
      <c r="Y25" s="112">
        <v>5830</v>
      </c>
      <c r="Z25" s="112">
        <v>6772</v>
      </c>
      <c r="AB25" s="117">
        <f t="shared" si="2"/>
        <v>3.3106334299668055E-2</v>
      </c>
    </row>
    <row r="26" spans="1:28" x14ac:dyDescent="0.25">
      <c r="S26" s="115" t="s">
        <v>71</v>
      </c>
      <c r="T26" s="115"/>
      <c r="U26" s="116"/>
      <c r="V26" s="116">
        <v>2848</v>
      </c>
      <c r="W26" s="116">
        <v>2989</v>
      </c>
      <c r="X26" s="116">
        <v>2863</v>
      </c>
      <c r="Y26" s="112">
        <v>3056</v>
      </c>
      <c r="Z26" s="112">
        <v>3566</v>
      </c>
      <c r="AB26" s="117">
        <f t="shared" si="2"/>
        <v>1.7433134688809256E-2</v>
      </c>
    </row>
    <row r="27" spans="1:28" x14ac:dyDescent="0.25">
      <c r="S27" s="115" t="s">
        <v>72</v>
      </c>
      <c r="T27" s="115"/>
      <c r="U27" s="116"/>
      <c r="V27" s="116">
        <v>7837</v>
      </c>
      <c r="W27" s="116">
        <v>8302</v>
      </c>
      <c r="X27" s="116">
        <v>8426</v>
      </c>
      <c r="Y27" s="112">
        <v>9183</v>
      </c>
      <c r="Z27" s="112">
        <v>10625</v>
      </c>
      <c r="AB27" s="117">
        <f t="shared" si="2"/>
        <v>5.1942528342287818E-2</v>
      </c>
    </row>
    <row r="28" spans="1:28" x14ac:dyDescent="0.25">
      <c r="S28" s="115" t="s">
        <v>73</v>
      </c>
      <c r="T28" s="115"/>
      <c r="U28" s="116"/>
      <c r="V28" s="116">
        <v>18855</v>
      </c>
      <c r="W28" s="116">
        <v>19401</v>
      </c>
      <c r="X28" s="116">
        <v>19142</v>
      </c>
      <c r="Y28" s="112">
        <v>22981</v>
      </c>
      <c r="Z28" s="112">
        <v>27626</v>
      </c>
      <c r="AB28" s="117">
        <f t="shared" si="2"/>
        <v>0.13505546239849819</v>
      </c>
    </row>
    <row r="29" spans="1:28" x14ac:dyDescent="0.25">
      <c r="S29" s="115" t="s">
        <v>74</v>
      </c>
      <c r="T29" s="115"/>
      <c r="U29" s="116"/>
      <c r="V29" s="116">
        <v>10482</v>
      </c>
      <c r="W29" s="116">
        <v>11713</v>
      </c>
      <c r="X29" s="116">
        <v>11950</v>
      </c>
      <c r="Y29" s="112">
        <v>11864</v>
      </c>
      <c r="Z29" s="112">
        <v>13171</v>
      </c>
      <c r="AB29" s="117">
        <f t="shared" si="2"/>
        <v>6.4389180310237451E-2</v>
      </c>
    </row>
    <row r="30" spans="1:28" x14ac:dyDescent="0.25">
      <c r="S30" s="115" t="s">
        <v>75</v>
      </c>
      <c r="T30" s="115"/>
      <c r="U30" s="116"/>
      <c r="V30" s="116">
        <v>10655</v>
      </c>
      <c r="W30" s="116">
        <v>11228</v>
      </c>
      <c r="X30" s="116">
        <v>11515</v>
      </c>
      <c r="Y30" s="112">
        <v>11908</v>
      </c>
      <c r="Z30" s="112">
        <v>12371</v>
      </c>
      <c r="AB30" s="117">
        <f t="shared" si="2"/>
        <v>6.0478213470347542E-2</v>
      </c>
    </row>
    <row r="31" spans="1:28" x14ac:dyDescent="0.25">
      <c r="S31" s="115" t="s">
        <v>76</v>
      </c>
      <c r="T31" s="115"/>
      <c r="U31" s="116"/>
      <c r="V31" s="116">
        <v>18515</v>
      </c>
      <c r="W31" s="116">
        <v>20818</v>
      </c>
      <c r="X31" s="116">
        <v>21425</v>
      </c>
      <c r="Y31" s="112">
        <v>24308</v>
      </c>
      <c r="Z31" s="112">
        <v>28684</v>
      </c>
      <c r="AB31" s="117">
        <f t="shared" si="2"/>
        <v>0.14022771604425258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2022</v>
      </c>
      <c r="W32" s="116">
        <v>2180</v>
      </c>
      <c r="X32" s="116">
        <v>2258</v>
      </c>
      <c r="Y32" s="112">
        <v>2406</v>
      </c>
      <c r="Z32" s="112">
        <v>2825</v>
      </c>
      <c r="AB32" s="117">
        <f t="shared" si="2"/>
        <v>1.3810601653361232E-2</v>
      </c>
    </row>
    <row r="33" spans="19:32" x14ac:dyDescent="0.25">
      <c r="S33" s="115" t="s">
        <v>78</v>
      </c>
      <c r="T33" s="115"/>
      <c r="U33" s="116"/>
      <c r="V33" s="116">
        <v>6021</v>
      </c>
      <c r="W33" s="116">
        <v>6601</v>
      </c>
      <c r="X33" s="116">
        <v>6915</v>
      </c>
      <c r="Y33" s="112">
        <v>7458</v>
      </c>
      <c r="Z33" s="112">
        <v>8364</v>
      </c>
      <c r="AB33" s="117">
        <f t="shared" si="2"/>
        <v>4.0889158311048973E-2</v>
      </c>
    </row>
    <row r="34" spans="19:32" x14ac:dyDescent="0.25">
      <c r="S34" s="118" t="s">
        <v>53</v>
      </c>
      <c r="T34" s="118"/>
      <c r="U34" s="119"/>
      <c r="V34" s="119">
        <v>157008</v>
      </c>
      <c r="W34" s="119">
        <v>163923</v>
      </c>
      <c r="X34" s="119">
        <v>164925</v>
      </c>
      <c r="Y34" s="120">
        <v>179382</v>
      </c>
      <c r="Z34" s="120">
        <v>204553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95349</v>
      </c>
      <c r="W37" s="112">
        <v>97679</v>
      </c>
      <c r="X37" s="112">
        <v>100671</v>
      </c>
      <c r="Y37" s="112">
        <v>103330</v>
      </c>
      <c r="Z37" s="112">
        <v>107582</v>
      </c>
      <c r="AB37" s="132">
        <f>Z37/Z40*100</f>
        <v>80.810948861246317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16089</v>
      </c>
      <c r="W38" s="112">
        <v>18391</v>
      </c>
      <c r="X38" s="112">
        <v>18848</v>
      </c>
      <c r="Y38" s="112">
        <v>20828</v>
      </c>
      <c r="Z38" s="112">
        <v>25546</v>
      </c>
      <c r="AB38" s="132">
        <f>Z38/Z40*100</f>
        <v>19.18905113875368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111438</v>
      </c>
      <c r="W40" s="112">
        <v>116070</v>
      </c>
      <c r="X40" s="112">
        <v>119519</v>
      </c>
      <c r="Y40" s="112">
        <v>124158</v>
      </c>
      <c r="Z40" s="112">
        <v>133128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88</v>
      </c>
      <c r="W44" s="112">
        <v>101</v>
      </c>
      <c r="X44" s="112">
        <v>75</v>
      </c>
      <c r="Y44" s="112">
        <v>128</v>
      </c>
      <c r="Z44" s="112">
        <v>185</v>
      </c>
    </row>
    <row r="45" spans="19:32" x14ac:dyDescent="0.25">
      <c r="S45" s="115" t="s">
        <v>37</v>
      </c>
      <c r="T45" s="115"/>
      <c r="U45" s="112"/>
      <c r="V45" s="112">
        <v>1829</v>
      </c>
      <c r="W45" s="112">
        <v>1736</v>
      </c>
      <c r="X45" s="112">
        <v>1540</v>
      </c>
      <c r="Y45" s="112">
        <v>2108</v>
      </c>
      <c r="Z45" s="112">
        <v>2868</v>
      </c>
    </row>
    <row r="46" spans="19:32" x14ac:dyDescent="0.25">
      <c r="S46" s="115" t="s">
        <v>38</v>
      </c>
      <c r="T46" s="115"/>
      <c r="U46" s="112"/>
      <c r="V46" s="112">
        <v>5658</v>
      </c>
      <c r="W46" s="112">
        <v>5726</v>
      </c>
      <c r="X46" s="112">
        <v>5273</v>
      </c>
      <c r="Y46" s="112">
        <v>6199</v>
      </c>
      <c r="Z46" s="112">
        <v>7380</v>
      </c>
    </row>
    <row r="47" spans="19:32" x14ac:dyDescent="0.25">
      <c r="S47" s="115" t="s">
        <v>39</v>
      </c>
      <c r="T47" s="115"/>
      <c r="U47" s="112"/>
      <c r="V47" s="112">
        <v>8882</v>
      </c>
      <c r="W47" s="112">
        <v>8778</v>
      </c>
      <c r="X47" s="112">
        <v>8481</v>
      </c>
      <c r="Y47" s="112">
        <v>9564</v>
      </c>
      <c r="Z47" s="112">
        <v>10956</v>
      </c>
    </row>
    <row r="48" spans="19:32" x14ac:dyDescent="0.25">
      <c r="S48" s="115" t="s">
        <v>40</v>
      </c>
      <c r="T48" s="115"/>
      <c r="U48" s="112"/>
      <c r="V48" s="112">
        <v>11736</v>
      </c>
      <c r="W48" s="112">
        <v>11873</v>
      </c>
      <c r="X48" s="112">
        <v>11594</v>
      </c>
      <c r="Y48" s="112">
        <v>12558</v>
      </c>
      <c r="Z48" s="112">
        <v>13943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11178</v>
      </c>
      <c r="W49" s="112">
        <v>11728</v>
      </c>
      <c r="X49" s="112">
        <v>12032</v>
      </c>
      <c r="Y49" s="112">
        <v>12774</v>
      </c>
      <c r="Z49" s="112">
        <v>14191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Ipswich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9968</v>
      </c>
      <c r="W50" s="112">
        <v>10862</v>
      </c>
      <c r="X50" s="112">
        <v>11140</v>
      </c>
      <c r="Y50" s="112">
        <v>12095</v>
      </c>
      <c r="Z50" s="112">
        <v>13639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8753</v>
      </c>
      <c r="W51" s="112">
        <v>8873</v>
      </c>
      <c r="X51" s="112">
        <v>9054</v>
      </c>
      <c r="Y51" s="112">
        <v>9767</v>
      </c>
      <c r="Z51" s="112">
        <v>10885</v>
      </c>
    </row>
    <row r="52" spans="1:26" ht="15" customHeight="1" x14ac:dyDescent="0.25">
      <c r="S52" s="115" t="s">
        <v>44</v>
      </c>
      <c r="T52" s="115"/>
      <c r="U52" s="112"/>
      <c r="V52" s="112">
        <v>8193</v>
      </c>
      <c r="W52" s="112">
        <v>8334</v>
      </c>
      <c r="X52" s="112">
        <v>8256</v>
      </c>
      <c r="Y52" s="112">
        <v>8744</v>
      </c>
      <c r="Z52" s="112">
        <v>9340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7002</v>
      </c>
      <c r="W53" s="112">
        <v>7101</v>
      </c>
      <c r="X53" s="112">
        <v>7082</v>
      </c>
      <c r="Y53" s="112">
        <v>7568</v>
      </c>
      <c r="Z53" s="112">
        <v>8268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5638</v>
      </c>
      <c r="W54" s="112">
        <v>5937</v>
      </c>
      <c r="X54" s="112">
        <v>6235</v>
      </c>
      <c r="Y54" s="112">
        <v>6371</v>
      </c>
      <c r="Z54" s="112">
        <v>6752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3702</v>
      </c>
      <c r="W55" s="112">
        <v>3954</v>
      </c>
      <c r="X55" s="112">
        <v>4125</v>
      </c>
      <c r="Y55" s="112">
        <v>4249</v>
      </c>
      <c r="Z55" s="112">
        <v>4733</v>
      </c>
    </row>
    <row r="56" spans="1:26" ht="15" customHeight="1" x14ac:dyDescent="0.25">
      <c r="S56" s="115" t="s">
        <v>48</v>
      </c>
      <c r="T56" s="115"/>
      <c r="U56" s="112"/>
      <c r="V56" s="112">
        <v>1585</v>
      </c>
      <c r="W56" s="112">
        <v>1625</v>
      </c>
      <c r="X56" s="112">
        <v>1773</v>
      </c>
      <c r="Y56" s="112">
        <v>1934</v>
      </c>
      <c r="Z56" s="112">
        <v>2145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531</v>
      </c>
      <c r="W57" s="112">
        <v>565</v>
      </c>
      <c r="X57" s="112">
        <v>622</v>
      </c>
      <c r="Y57" s="112">
        <v>647</v>
      </c>
      <c r="Z57" s="112">
        <v>696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174</v>
      </c>
      <c r="W58" s="112">
        <v>193</v>
      </c>
      <c r="X58" s="112">
        <v>196</v>
      </c>
      <c r="Y58" s="112">
        <v>211</v>
      </c>
      <c r="Z58" s="112">
        <v>241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115</v>
      </c>
      <c r="W59" s="112">
        <v>86</v>
      </c>
      <c r="X59" s="112">
        <v>86</v>
      </c>
      <c r="Y59" s="112">
        <v>79</v>
      </c>
      <c r="Z59" s="112">
        <v>80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44</v>
      </c>
      <c r="W60" s="112">
        <v>44</v>
      </c>
      <c r="X60" s="112">
        <v>57</v>
      </c>
      <c r="Y60" s="112">
        <v>55</v>
      </c>
      <c r="Z60" s="112">
        <v>51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85064</v>
      </c>
      <c r="W61" s="112">
        <v>87512</v>
      </c>
      <c r="X61" s="112">
        <v>87630</v>
      </c>
      <c r="Y61" s="112">
        <v>95051</v>
      </c>
      <c r="Z61" s="112">
        <v>106360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137</v>
      </c>
      <c r="W63" s="112">
        <v>152</v>
      </c>
      <c r="X63" s="112">
        <v>116</v>
      </c>
      <c r="Y63" s="112">
        <v>189</v>
      </c>
      <c r="Z63" s="112">
        <v>290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2368</v>
      </c>
      <c r="W64" s="112">
        <v>2349</v>
      </c>
      <c r="X64" s="112">
        <v>2117</v>
      </c>
      <c r="Y64" s="112">
        <v>2666</v>
      </c>
      <c r="Z64" s="112">
        <v>3468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Ipswich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5362</v>
      </c>
      <c r="W65" s="112">
        <v>5453</v>
      </c>
      <c r="X65" s="112">
        <v>5264</v>
      </c>
      <c r="Y65" s="112">
        <v>6054</v>
      </c>
      <c r="Z65" s="112">
        <v>7550</v>
      </c>
    </row>
    <row r="66" spans="1:26" x14ac:dyDescent="0.25">
      <c r="S66" s="115" t="s">
        <v>39</v>
      </c>
      <c r="T66" s="115"/>
      <c r="U66" s="112"/>
      <c r="V66" s="112">
        <v>7411</v>
      </c>
      <c r="W66" s="112">
        <v>7610</v>
      </c>
      <c r="X66" s="112">
        <v>7602</v>
      </c>
      <c r="Y66" s="112">
        <v>8554</v>
      </c>
      <c r="Z66" s="112">
        <v>10388</v>
      </c>
    </row>
    <row r="67" spans="1:26" x14ac:dyDescent="0.25">
      <c r="S67" s="115" t="s">
        <v>40</v>
      </c>
      <c r="T67" s="115"/>
      <c r="U67" s="112"/>
      <c r="V67" s="112">
        <v>9487</v>
      </c>
      <c r="W67" s="112">
        <v>10191</v>
      </c>
      <c r="X67" s="112">
        <v>10147</v>
      </c>
      <c r="Y67" s="112">
        <v>10816</v>
      </c>
      <c r="Z67" s="112">
        <v>12622</v>
      </c>
    </row>
    <row r="68" spans="1:26" x14ac:dyDescent="0.25">
      <c r="S68" s="115" t="s">
        <v>41</v>
      </c>
      <c r="T68" s="115"/>
      <c r="U68" s="112"/>
      <c r="V68" s="112">
        <v>8873</v>
      </c>
      <c r="W68" s="112">
        <v>9604</v>
      </c>
      <c r="X68" s="112">
        <v>9945</v>
      </c>
      <c r="Y68" s="112">
        <v>10934</v>
      </c>
      <c r="Z68" s="112">
        <v>12877</v>
      </c>
    </row>
    <row r="69" spans="1:26" x14ac:dyDescent="0.25">
      <c r="S69" s="115" t="s">
        <v>42</v>
      </c>
      <c r="T69" s="115"/>
      <c r="U69" s="112"/>
      <c r="V69" s="112">
        <v>7824</v>
      </c>
      <c r="W69" s="112">
        <v>8896</v>
      </c>
      <c r="X69" s="112">
        <v>9351</v>
      </c>
      <c r="Y69" s="112">
        <v>10292</v>
      </c>
      <c r="Z69" s="112">
        <v>12027</v>
      </c>
    </row>
    <row r="70" spans="1:26" x14ac:dyDescent="0.25">
      <c r="S70" s="115" t="s">
        <v>43</v>
      </c>
      <c r="T70" s="115"/>
      <c r="U70" s="112"/>
      <c r="V70" s="112">
        <v>7258</v>
      </c>
      <c r="W70" s="112">
        <v>7546</v>
      </c>
      <c r="X70" s="112">
        <v>7698</v>
      </c>
      <c r="Y70" s="112">
        <v>8442</v>
      </c>
      <c r="Z70" s="112">
        <v>9900</v>
      </c>
    </row>
    <row r="71" spans="1:26" x14ac:dyDescent="0.25">
      <c r="S71" s="115" t="s">
        <v>44</v>
      </c>
      <c r="T71" s="115"/>
      <c r="U71" s="112"/>
      <c r="V71" s="112">
        <v>7224</v>
      </c>
      <c r="W71" s="112">
        <v>7513</v>
      </c>
      <c r="X71" s="112">
        <v>7552</v>
      </c>
      <c r="Y71" s="112">
        <v>7832</v>
      </c>
      <c r="Z71" s="112">
        <v>8583</v>
      </c>
    </row>
    <row r="72" spans="1:26" x14ac:dyDescent="0.25">
      <c r="S72" s="115" t="s">
        <v>45</v>
      </c>
      <c r="T72" s="115"/>
      <c r="U72" s="112"/>
      <c r="V72" s="112">
        <v>6209</v>
      </c>
      <c r="W72" s="112">
        <v>6530</v>
      </c>
      <c r="X72" s="112">
        <v>6538</v>
      </c>
      <c r="Y72" s="112">
        <v>6994</v>
      </c>
      <c r="Z72" s="112">
        <v>7790</v>
      </c>
    </row>
    <row r="73" spans="1:26" x14ac:dyDescent="0.25">
      <c r="S73" s="115" t="s">
        <v>46</v>
      </c>
      <c r="T73" s="115"/>
      <c r="U73" s="112"/>
      <c r="V73" s="112">
        <v>5004</v>
      </c>
      <c r="W73" s="112">
        <v>5384</v>
      </c>
      <c r="X73" s="112">
        <v>5495</v>
      </c>
      <c r="Y73" s="112">
        <v>5632</v>
      </c>
      <c r="Z73" s="112">
        <v>6196</v>
      </c>
    </row>
    <row r="74" spans="1:26" x14ac:dyDescent="0.25">
      <c r="S74" s="115" t="s">
        <v>47</v>
      </c>
      <c r="T74" s="115"/>
      <c r="U74" s="112"/>
      <c r="V74" s="112">
        <v>2961</v>
      </c>
      <c r="W74" s="112">
        <v>3244</v>
      </c>
      <c r="X74" s="112">
        <v>3397</v>
      </c>
      <c r="Y74" s="112">
        <v>3615</v>
      </c>
      <c r="Z74" s="112">
        <v>4013</v>
      </c>
    </row>
    <row r="75" spans="1:26" x14ac:dyDescent="0.25">
      <c r="S75" s="115" t="s">
        <v>48</v>
      </c>
      <c r="T75" s="115"/>
      <c r="U75" s="112"/>
      <c r="V75" s="112">
        <v>1178</v>
      </c>
      <c r="W75" s="112">
        <v>1279</v>
      </c>
      <c r="X75" s="112">
        <v>1352</v>
      </c>
      <c r="Y75" s="112">
        <v>1451</v>
      </c>
      <c r="Z75" s="112">
        <v>1592</v>
      </c>
    </row>
    <row r="76" spans="1:26" x14ac:dyDescent="0.25">
      <c r="S76" s="115" t="s">
        <v>49</v>
      </c>
      <c r="T76" s="115"/>
      <c r="U76" s="112"/>
      <c r="V76" s="112">
        <v>322</v>
      </c>
      <c r="W76" s="112">
        <v>357</v>
      </c>
      <c r="X76" s="112">
        <v>399</v>
      </c>
      <c r="Y76" s="112">
        <v>437</v>
      </c>
      <c r="Z76" s="112">
        <v>461</v>
      </c>
    </row>
    <row r="77" spans="1:26" x14ac:dyDescent="0.25">
      <c r="S77" s="115" t="s">
        <v>50</v>
      </c>
      <c r="T77" s="115"/>
      <c r="U77" s="112"/>
      <c r="V77" s="112">
        <v>150</v>
      </c>
      <c r="W77" s="112">
        <v>144</v>
      </c>
      <c r="X77" s="112">
        <v>145</v>
      </c>
      <c r="Y77" s="112">
        <v>126</v>
      </c>
      <c r="Z77" s="112">
        <v>148</v>
      </c>
    </row>
    <row r="78" spans="1:26" x14ac:dyDescent="0.25">
      <c r="S78" s="115" t="s">
        <v>51</v>
      </c>
      <c r="T78" s="115"/>
      <c r="U78" s="112"/>
      <c r="V78" s="112">
        <v>106</v>
      </c>
      <c r="W78" s="112">
        <v>94</v>
      </c>
      <c r="X78" s="112">
        <v>83</v>
      </c>
      <c r="Y78" s="112">
        <v>68</v>
      </c>
      <c r="Z78" s="112">
        <v>60</v>
      </c>
    </row>
    <row r="79" spans="1:26" x14ac:dyDescent="0.25">
      <c r="S79" s="115" t="s">
        <v>52</v>
      </c>
      <c r="T79" s="115"/>
      <c r="U79" s="112"/>
      <c r="V79" s="112">
        <v>71</v>
      </c>
      <c r="W79" s="112">
        <v>70</v>
      </c>
      <c r="X79" s="112">
        <v>85</v>
      </c>
      <c r="Y79" s="112">
        <v>71</v>
      </c>
      <c r="Z79" s="112">
        <v>68</v>
      </c>
    </row>
    <row r="80" spans="1:26" x14ac:dyDescent="0.25">
      <c r="S80" s="118" t="s">
        <v>53</v>
      </c>
      <c r="T80" s="118"/>
      <c r="U80" s="112"/>
      <c r="V80" s="112">
        <v>71943</v>
      </c>
      <c r="W80" s="112">
        <v>76418</v>
      </c>
      <c r="X80" s="112">
        <v>77296</v>
      </c>
      <c r="Y80" s="112">
        <v>84173</v>
      </c>
      <c r="Z80" s="112">
        <v>98026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Ipswich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5508</v>
      </c>
      <c r="W83" s="112">
        <v>5787</v>
      </c>
      <c r="X83" s="112">
        <v>6082</v>
      </c>
      <c r="Y83" s="112">
        <v>6217</v>
      </c>
      <c r="Z83" s="112">
        <v>6571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5579</v>
      </c>
      <c r="W84" s="112">
        <v>5994</v>
      </c>
      <c r="X84" s="112">
        <v>6226</v>
      </c>
      <c r="Y84" s="112">
        <v>6456</v>
      </c>
      <c r="Z84" s="112">
        <v>7046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11881</v>
      </c>
      <c r="W85" s="112">
        <v>12284</v>
      </c>
      <c r="X85" s="112">
        <v>12470</v>
      </c>
      <c r="Y85" s="112">
        <v>12692</v>
      </c>
      <c r="Z85" s="112">
        <v>13311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204,557</v>
      </c>
      <c r="D86" s="96">
        <f t="shared" ref="D86:D91" si="4">AD4</f>
        <v>0.14034295525749507</v>
      </c>
      <c r="E86" s="97">
        <f t="shared" ref="E86:E91" si="5">AD4</f>
        <v>0.14034295525749507</v>
      </c>
      <c r="F86" s="96">
        <f t="shared" ref="F86:F91" si="6">AF4</f>
        <v>0.30283614315102958</v>
      </c>
      <c r="G86" s="97">
        <f t="shared" ref="G86:G91" si="7">AF4</f>
        <v>0.30283614315102958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4161</v>
      </c>
      <c r="W86" s="112">
        <v>4474</v>
      </c>
      <c r="X86" s="112">
        <v>4732</v>
      </c>
      <c r="Y86" s="112">
        <v>4940</v>
      </c>
      <c r="Z86" s="112">
        <v>5351</v>
      </c>
    </row>
    <row r="87" spans="1:30" ht="15" customHeight="1" x14ac:dyDescent="0.25">
      <c r="A87" s="98" t="s">
        <v>4</v>
      </c>
      <c r="B87" s="49"/>
      <c r="C87" s="57" t="str">
        <f t="shared" si="3"/>
        <v>106,359</v>
      </c>
      <c r="D87" s="96">
        <f t="shared" si="4"/>
        <v>0.11896771207036227</v>
      </c>
      <c r="E87" s="97">
        <f t="shared" si="5"/>
        <v>0.11896771207036227</v>
      </c>
      <c r="F87" s="96">
        <f t="shared" si="6"/>
        <v>0.25038501781074762</v>
      </c>
      <c r="G87" s="97">
        <f t="shared" si="7"/>
        <v>0.25038501781074762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2875</v>
      </c>
      <c r="W87" s="112">
        <v>3063</v>
      </c>
      <c r="X87" s="112">
        <v>3128</v>
      </c>
      <c r="Y87" s="112">
        <v>3282</v>
      </c>
      <c r="Z87" s="112">
        <v>3476</v>
      </c>
    </row>
    <row r="88" spans="1:30" ht="15" customHeight="1" x14ac:dyDescent="0.25">
      <c r="A88" s="98" t="s">
        <v>5</v>
      </c>
      <c r="B88" s="49"/>
      <c r="C88" s="57" t="str">
        <f t="shared" si="3"/>
        <v>98,024</v>
      </c>
      <c r="D88" s="96">
        <f t="shared" si="4"/>
        <v>0.1645539543559098</v>
      </c>
      <c r="E88" s="97">
        <f t="shared" si="5"/>
        <v>0.1645539543559098</v>
      </c>
      <c r="F88" s="96">
        <f t="shared" si="6"/>
        <v>0.36252310857206393</v>
      </c>
      <c r="G88" s="97">
        <f t="shared" si="7"/>
        <v>0.36252310857206393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2928</v>
      </c>
      <c r="W88" s="112">
        <v>3020</v>
      </c>
      <c r="X88" s="112">
        <v>3127</v>
      </c>
      <c r="Y88" s="112">
        <v>3248</v>
      </c>
      <c r="Z88" s="112">
        <v>3451</v>
      </c>
    </row>
    <row r="89" spans="1:30" ht="15" customHeight="1" x14ac:dyDescent="0.25">
      <c r="A89" s="49" t="s">
        <v>6</v>
      </c>
      <c r="B89" s="49"/>
      <c r="C89" s="57" t="str">
        <f t="shared" si="3"/>
        <v>133,134</v>
      </c>
      <c r="D89" s="96">
        <f t="shared" si="4"/>
        <v>7.2294978978398428E-2</v>
      </c>
      <c r="E89" s="97">
        <f t="shared" si="5"/>
        <v>7.2294978978398428E-2</v>
      </c>
      <c r="F89" s="96">
        <f t="shared" si="6"/>
        <v>0.19464833725166453</v>
      </c>
      <c r="G89" s="97">
        <f t="shared" si="7"/>
        <v>0.19464833725166453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8158</v>
      </c>
      <c r="W89" s="112">
        <v>8627</v>
      </c>
      <c r="X89" s="112">
        <v>8724</v>
      </c>
      <c r="Y89" s="112">
        <v>8824</v>
      </c>
      <c r="Z89" s="112">
        <v>9350</v>
      </c>
    </row>
    <row r="90" spans="1:30" ht="15" customHeight="1" x14ac:dyDescent="0.25">
      <c r="A90" s="49" t="s">
        <v>96</v>
      </c>
      <c r="B90" s="49"/>
      <c r="C90" s="57" t="str">
        <f t="shared" si="3"/>
        <v>$49,504</v>
      </c>
      <c r="D90" s="96">
        <f t="shared" si="4"/>
        <v>1.0673999482255114E-2</v>
      </c>
      <c r="E90" s="97">
        <f t="shared" si="5"/>
        <v>1.0673999482255114E-2</v>
      </c>
      <c r="F90" s="96">
        <f t="shared" si="6"/>
        <v>5.9327013609518087E-2</v>
      </c>
      <c r="G90" s="97">
        <f t="shared" si="7"/>
        <v>5.9327013609518087E-2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9153</v>
      </c>
      <c r="W90" s="112">
        <v>9535</v>
      </c>
      <c r="X90" s="112">
        <v>9625</v>
      </c>
      <c r="Y90" s="112">
        <v>10145</v>
      </c>
      <c r="Z90" s="112">
        <v>10755</v>
      </c>
    </row>
    <row r="91" spans="1:30" ht="15" customHeight="1" x14ac:dyDescent="0.25">
      <c r="A91" s="49" t="s">
        <v>7</v>
      </c>
      <c r="B91" s="49"/>
      <c r="C91" s="57" t="str">
        <f t="shared" si="3"/>
        <v>$8,269.5 mil</v>
      </c>
      <c r="D91" s="96">
        <f t="shared" si="4"/>
        <v>0.11789031766392233</v>
      </c>
      <c r="E91" s="97">
        <f t="shared" si="5"/>
        <v>0.11789031766392233</v>
      </c>
      <c r="F91" s="96">
        <f t="shared" si="6"/>
        <v>0.35148037901851525</v>
      </c>
      <c r="G91" s="97">
        <f t="shared" si="7"/>
        <v>0.35148037901851525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58988</v>
      </c>
      <c r="W91" s="112">
        <v>60945</v>
      </c>
      <c r="X91" s="112">
        <v>62511</v>
      </c>
      <c r="Y91" s="112">
        <v>64473</v>
      </c>
      <c r="Z91" s="112">
        <v>68717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4255</v>
      </c>
      <c r="W93" s="112">
        <v>4575</v>
      </c>
      <c r="X93" s="112">
        <v>4717</v>
      </c>
      <c r="Y93" s="112">
        <v>4944</v>
      </c>
      <c r="Z93" s="112">
        <v>5246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8440</v>
      </c>
      <c r="W94" s="112">
        <v>9182</v>
      </c>
      <c r="X94" s="112">
        <v>9781</v>
      </c>
      <c r="Y94" s="112">
        <v>10100</v>
      </c>
      <c r="Z94" s="112">
        <v>10992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1812</v>
      </c>
      <c r="W95" s="112">
        <v>1950</v>
      </c>
      <c r="X95" s="112">
        <v>2115</v>
      </c>
      <c r="Y95" s="112">
        <v>2224</v>
      </c>
      <c r="Z95" s="112">
        <v>2389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9257</v>
      </c>
      <c r="W96" s="112">
        <v>10098</v>
      </c>
      <c r="X96" s="112">
        <v>10733</v>
      </c>
      <c r="Y96" s="112">
        <v>11441</v>
      </c>
      <c r="Z96" s="112">
        <v>12634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10629</v>
      </c>
      <c r="W97" s="112">
        <v>11066</v>
      </c>
      <c r="X97" s="112">
        <v>11107</v>
      </c>
      <c r="Y97" s="112">
        <v>11334</v>
      </c>
      <c r="Z97" s="112">
        <v>11905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5685</v>
      </c>
      <c r="W98" s="112">
        <v>5818</v>
      </c>
      <c r="X98" s="112">
        <v>5941</v>
      </c>
      <c r="Y98" s="112">
        <v>6097</v>
      </c>
      <c r="Z98" s="112">
        <v>6534</v>
      </c>
    </row>
    <row r="99" spans="1:32" ht="15" customHeight="1" x14ac:dyDescent="0.25">
      <c r="S99" s="115" t="s">
        <v>197</v>
      </c>
      <c r="T99" s="115"/>
      <c r="U99" s="112"/>
      <c r="V99" s="112">
        <v>943</v>
      </c>
      <c r="W99" s="112">
        <v>1050</v>
      </c>
      <c r="X99" s="112">
        <v>1100</v>
      </c>
      <c r="Y99" s="112">
        <v>1190</v>
      </c>
      <c r="Z99" s="112">
        <v>1379</v>
      </c>
    </row>
    <row r="100" spans="1:32" ht="15" customHeight="1" x14ac:dyDescent="0.25">
      <c r="S100" s="115" t="s">
        <v>58</v>
      </c>
      <c r="T100" s="115"/>
      <c r="U100" s="112"/>
      <c r="V100" s="112">
        <v>4409</v>
      </c>
      <c r="W100" s="112">
        <v>4730</v>
      </c>
      <c r="X100" s="112">
        <v>4868</v>
      </c>
      <c r="Y100" s="112">
        <v>5316</v>
      </c>
      <c r="Z100" s="112">
        <v>5849</v>
      </c>
    </row>
    <row r="101" spans="1:32" x14ac:dyDescent="0.25">
      <c r="A101" s="18"/>
      <c r="S101" s="118" t="s">
        <v>53</v>
      </c>
      <c r="T101" s="118"/>
      <c r="U101" s="112"/>
      <c r="V101" s="112">
        <v>52449</v>
      </c>
      <c r="W101" s="112">
        <v>55126</v>
      </c>
      <c r="X101" s="112">
        <v>57014</v>
      </c>
      <c r="Y101" s="112">
        <v>59546</v>
      </c>
      <c r="Z101" s="112">
        <v>64261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118072</v>
      </c>
      <c r="W104" s="112">
        <v>122573</v>
      </c>
      <c r="X104" s="112">
        <v>134048</v>
      </c>
      <c r="Y104" s="112">
        <v>136251</v>
      </c>
      <c r="Z104" s="112">
        <v>157696</v>
      </c>
      <c r="AB104" s="109" t="str">
        <f>TEXT(Z104,"###,###")</f>
        <v>157,696</v>
      </c>
      <c r="AD104" s="130">
        <f>Z104/($Z$4)*100</f>
        <v>77.091470836979425</v>
      </c>
      <c r="AF104" s="109"/>
    </row>
    <row r="105" spans="1:32" x14ac:dyDescent="0.25">
      <c r="S105" s="115" t="s">
        <v>17</v>
      </c>
      <c r="T105" s="115"/>
      <c r="U105" s="112"/>
      <c r="V105" s="112">
        <v>30191</v>
      </c>
      <c r="W105" s="112">
        <v>32798</v>
      </c>
      <c r="X105" s="112">
        <v>33736</v>
      </c>
      <c r="Y105" s="112">
        <v>33814</v>
      </c>
      <c r="Z105" s="112">
        <v>36599</v>
      </c>
      <c r="AB105" s="109" t="str">
        <f>TEXT(Z105,"###,###")</f>
        <v>36,599</v>
      </c>
      <c r="AD105" s="130">
        <f>Z105/($Z$4)*100</f>
        <v>17.891834549783191</v>
      </c>
      <c r="AF105" s="109"/>
    </row>
    <row r="106" spans="1:32" x14ac:dyDescent="0.25">
      <c r="S106" s="118" t="s">
        <v>53</v>
      </c>
      <c r="T106" s="118"/>
      <c r="U106" s="120"/>
      <c r="V106" s="120">
        <v>148263</v>
      </c>
      <c r="W106" s="120">
        <v>155371</v>
      </c>
      <c r="X106" s="120">
        <v>167784</v>
      </c>
      <c r="Y106" s="120">
        <v>170065</v>
      </c>
      <c r="Z106" s="120">
        <v>194295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20131</v>
      </c>
      <c r="W108" s="112">
        <v>17534</v>
      </c>
      <c r="X108" s="112">
        <v>18319</v>
      </c>
      <c r="Y108" s="112">
        <v>18653</v>
      </c>
      <c r="Z108" s="112">
        <v>21393</v>
      </c>
      <c r="AB108" s="109" t="str">
        <f>TEXT(Z108,"###,###")</f>
        <v>21,393</v>
      </c>
      <c r="AD108" s="130">
        <f>Z108/($Z$4)*100</f>
        <v>10.458209692164042</v>
      </c>
      <c r="AF108" s="109"/>
    </row>
    <row r="109" spans="1:32" x14ac:dyDescent="0.25">
      <c r="S109" s="115" t="s">
        <v>20</v>
      </c>
      <c r="T109" s="115"/>
      <c r="U109" s="112"/>
      <c r="V109" s="112">
        <v>19166</v>
      </c>
      <c r="W109" s="112">
        <v>18932</v>
      </c>
      <c r="X109" s="112">
        <v>18645</v>
      </c>
      <c r="Y109" s="112">
        <v>22397</v>
      </c>
      <c r="Z109" s="112">
        <v>24540</v>
      </c>
      <c r="AB109" s="109" t="str">
        <f>TEXT(Z109,"###,###")</f>
        <v>24,540</v>
      </c>
      <c r="AD109" s="130">
        <f>Z109/($Z$4)*100</f>
        <v>11.996656188739568</v>
      </c>
      <c r="AF109" s="109"/>
    </row>
    <row r="110" spans="1:32" x14ac:dyDescent="0.25">
      <c r="S110" s="115" t="s">
        <v>21</v>
      </c>
      <c r="T110" s="115"/>
      <c r="U110" s="112"/>
      <c r="V110" s="112">
        <v>33171</v>
      </c>
      <c r="W110" s="112">
        <v>34794</v>
      </c>
      <c r="X110" s="112">
        <v>35370</v>
      </c>
      <c r="Y110" s="112">
        <v>39108</v>
      </c>
      <c r="Z110" s="112">
        <v>45746</v>
      </c>
      <c r="AB110" s="109" t="str">
        <f>TEXT(Z110,"###,###")</f>
        <v>45,746</v>
      </c>
      <c r="AD110" s="130">
        <f>Z110/($Z$4)*100</f>
        <v>22.363448818666679</v>
      </c>
      <c r="AF110" s="109"/>
    </row>
    <row r="111" spans="1:32" x14ac:dyDescent="0.25">
      <c r="S111" s="115" t="s">
        <v>22</v>
      </c>
      <c r="T111" s="115"/>
      <c r="U111" s="112"/>
      <c r="V111" s="112">
        <v>74461</v>
      </c>
      <c r="W111" s="112">
        <v>83540</v>
      </c>
      <c r="X111" s="112">
        <v>83187</v>
      </c>
      <c r="Y111" s="112">
        <v>89907</v>
      </c>
      <c r="Z111" s="112">
        <v>102615</v>
      </c>
      <c r="AB111" s="109" t="str">
        <f>TEXT(Z111,"###,###")</f>
        <v>102,615</v>
      </c>
      <c r="AD111" s="130">
        <f>Z111/($Z$4)*100</f>
        <v>50.164501825896934</v>
      </c>
      <c r="AF111" s="109"/>
    </row>
    <row r="112" spans="1:32" x14ac:dyDescent="0.25">
      <c r="S112" s="118" t="s">
        <v>53</v>
      </c>
      <c r="T112" s="118"/>
      <c r="U112" s="112"/>
      <c r="V112" s="112">
        <v>157005</v>
      </c>
      <c r="W112" s="112">
        <v>163928</v>
      </c>
      <c r="X112" s="112">
        <v>164924</v>
      </c>
      <c r="Y112" s="112">
        <v>179382</v>
      </c>
      <c r="Z112" s="112">
        <v>204559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38.729999999999997</v>
      </c>
      <c r="W118" s="131">
        <v>38.78</v>
      </c>
      <c r="X118" s="131">
        <v>39.01</v>
      </c>
      <c r="Y118" s="131">
        <v>38.86</v>
      </c>
      <c r="Z118" s="131">
        <v>38.659999999999997</v>
      </c>
      <c r="AB118" s="109" t="str">
        <f>TEXT(Z118,"##.0")</f>
        <v>38.7</v>
      </c>
    </row>
    <row r="120" spans="19:32" x14ac:dyDescent="0.25">
      <c r="S120" s="101" t="s">
        <v>98</v>
      </c>
      <c r="T120" s="112"/>
      <c r="U120" s="112"/>
      <c r="V120" s="112">
        <v>100387</v>
      </c>
      <c r="W120" s="112">
        <v>104486</v>
      </c>
      <c r="X120" s="112">
        <v>107339</v>
      </c>
      <c r="Y120" s="112">
        <v>110870</v>
      </c>
      <c r="Z120" s="112">
        <v>118421</v>
      </c>
      <c r="AB120" s="109" t="str">
        <f>TEXT(Z120,"###,###")</f>
        <v>118,421</v>
      </c>
    </row>
    <row r="121" spans="19:32" x14ac:dyDescent="0.25">
      <c r="S121" s="101" t="s">
        <v>99</v>
      </c>
      <c r="T121" s="112"/>
      <c r="U121" s="112"/>
      <c r="V121" s="112">
        <v>4964</v>
      </c>
      <c r="W121" s="112">
        <v>5138</v>
      </c>
      <c r="X121" s="112">
        <v>5299</v>
      </c>
      <c r="Y121" s="112">
        <v>5387</v>
      </c>
      <c r="Z121" s="112">
        <v>5603</v>
      </c>
      <c r="AB121" s="109" t="str">
        <f>TEXT(Z121,"###,###")</f>
        <v>5,603</v>
      </c>
    </row>
    <row r="122" spans="19:32" x14ac:dyDescent="0.25">
      <c r="S122" s="101" t="s">
        <v>100</v>
      </c>
      <c r="T122" s="112"/>
      <c r="U122" s="112"/>
      <c r="V122" s="112">
        <v>6086</v>
      </c>
      <c r="W122" s="112">
        <v>6452</v>
      </c>
      <c r="X122" s="112">
        <v>6883</v>
      </c>
      <c r="Y122" s="112">
        <v>7903</v>
      </c>
      <c r="Z122" s="112">
        <v>9106</v>
      </c>
      <c r="AB122" s="109" t="str">
        <f>TEXT(Z122,"###,###")</f>
        <v>9,106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106473</v>
      </c>
      <c r="W124" s="112">
        <v>110938</v>
      </c>
      <c r="X124" s="112">
        <v>114222</v>
      </c>
      <c r="Y124" s="112">
        <v>118773</v>
      </c>
      <c r="Z124" s="112">
        <v>127527</v>
      </c>
      <c r="AB124" s="109" t="str">
        <f>TEXT(Z124,"###,###")</f>
        <v>127,527</v>
      </c>
      <c r="AD124" s="127">
        <f>Z124/$Z$7*100</f>
        <v>95.788453738338816</v>
      </c>
    </row>
    <row r="125" spans="19:32" x14ac:dyDescent="0.25">
      <c r="S125" s="101" t="s">
        <v>102</v>
      </c>
      <c r="T125" s="112"/>
      <c r="U125" s="112"/>
      <c r="V125" s="112">
        <v>11050</v>
      </c>
      <c r="W125" s="112">
        <v>11590</v>
      </c>
      <c r="X125" s="112">
        <v>12182</v>
      </c>
      <c r="Y125" s="112">
        <v>13290</v>
      </c>
      <c r="Z125" s="112">
        <v>14709</v>
      </c>
      <c r="AB125" s="109" t="str">
        <f>TEXT(Z125,"###,###")</f>
        <v>14,709</v>
      </c>
      <c r="AD125" s="127">
        <f>Z125/$Z$7*100</f>
        <v>11.048267159403308</v>
      </c>
    </row>
    <row r="127" spans="19:32" x14ac:dyDescent="0.25">
      <c r="S127" s="101" t="s">
        <v>103</v>
      </c>
      <c r="T127" s="112"/>
      <c r="U127" s="112"/>
      <c r="V127" s="112">
        <v>58988</v>
      </c>
      <c r="W127" s="112">
        <v>60947</v>
      </c>
      <c r="X127" s="112">
        <v>62506</v>
      </c>
      <c r="Y127" s="112">
        <v>64472</v>
      </c>
      <c r="Z127" s="112">
        <v>68718</v>
      </c>
      <c r="AB127" s="109" t="str">
        <f>TEXT(Z127,"###,###")</f>
        <v>68,718</v>
      </c>
      <c r="AD127" s="127">
        <f>Z127/$Z$7*100</f>
        <v>51.615665419802603</v>
      </c>
    </row>
    <row r="128" spans="19:32" x14ac:dyDescent="0.25">
      <c r="S128" s="101" t="s">
        <v>104</v>
      </c>
      <c r="T128" s="112"/>
      <c r="U128" s="112"/>
      <c r="V128" s="112">
        <v>52450</v>
      </c>
      <c r="W128" s="112">
        <v>55130</v>
      </c>
      <c r="X128" s="112">
        <v>57010</v>
      </c>
      <c r="Y128" s="112">
        <v>59545</v>
      </c>
      <c r="Z128" s="112">
        <v>64261</v>
      </c>
      <c r="AB128" s="109" t="str">
        <f>TEXT(Z128,"###,###")</f>
        <v>64,261</v>
      </c>
      <c r="AD128" s="127">
        <f>Z128/$Z$7*100</f>
        <v>48.267910526236726</v>
      </c>
    </row>
    <row r="130" spans="19:20" x14ac:dyDescent="0.25">
      <c r="S130" s="101" t="s">
        <v>278</v>
      </c>
      <c r="T130" s="127">
        <v>88.948728348881573</v>
      </c>
    </row>
    <row r="131" spans="19:20" x14ac:dyDescent="0.25">
      <c r="S131" s="101" t="s">
        <v>279</v>
      </c>
      <c r="T131" s="127">
        <v>4.208541769946069</v>
      </c>
    </row>
    <row r="132" spans="19:20" x14ac:dyDescent="0.25">
      <c r="S132" s="101" t="s">
        <v>280</v>
      </c>
      <c r="T132" s="127">
        <v>6.8397253894572376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F7B55E3-BCDA-48B2-B685-3DD7B699102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D7E77BF-229B-4E3D-AE6E-E5A2005723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776145C-B8D1-4F01-ABF9-5BCF1350D9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FD345A4-39DC-445C-B689-8C69590C401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8A5F-016D-4EA2-98B9-5A22F7313515}">
  <sheetPr codeName="Sheet9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142</v>
      </c>
      <c r="T1" s="99"/>
      <c r="U1" s="99"/>
      <c r="V1" s="99"/>
      <c r="W1" s="99"/>
      <c r="X1" s="99"/>
      <c r="Y1" s="100" t="s">
        <v>233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142</v>
      </c>
      <c r="Y3" s="105" t="s">
        <v>233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9.35 Isaac,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17212</v>
      </c>
      <c r="W4" s="108">
        <v>16720</v>
      </c>
      <c r="X4" s="108">
        <v>17355</v>
      </c>
      <c r="Y4" s="108">
        <v>17940</v>
      </c>
      <c r="Z4" s="108">
        <v>18531</v>
      </c>
      <c r="AB4" s="109" t="str">
        <f>TEXT(Z4,"###,###")</f>
        <v>18,531</v>
      </c>
      <c r="AD4" s="110">
        <f>Z4/Y4-1</f>
        <v>3.2943143812709019E-2</v>
      </c>
      <c r="AF4" s="110">
        <f>Z4/V4-1</f>
        <v>7.6632581919590992E-2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9336</v>
      </c>
      <c r="W5" s="108">
        <v>8879</v>
      </c>
      <c r="X5" s="108">
        <v>9309</v>
      </c>
      <c r="Y5" s="108">
        <v>9431</v>
      </c>
      <c r="Z5" s="108">
        <v>9705</v>
      </c>
      <c r="AB5" s="109" t="str">
        <f>TEXT(Z5,"###,###")</f>
        <v>9,705</v>
      </c>
      <c r="AD5" s="110">
        <f t="shared" ref="AD5:AD9" si="0">Z5/Y5-1</f>
        <v>2.9053122680521737E-2</v>
      </c>
      <c r="AF5" s="110">
        <f t="shared" ref="AF5:AF9" si="1">Z5/V5-1</f>
        <v>3.9524421593830406E-2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7873</v>
      </c>
      <c r="W6" s="108">
        <v>7839</v>
      </c>
      <c r="X6" s="108">
        <v>8048</v>
      </c>
      <c r="Y6" s="108">
        <v>8485</v>
      </c>
      <c r="Z6" s="108">
        <v>8796</v>
      </c>
      <c r="AB6" s="109" t="str">
        <f>TEXT(Z6,"###,###")</f>
        <v>8,796</v>
      </c>
      <c r="AD6" s="110">
        <f t="shared" si="0"/>
        <v>3.6652916912198075E-2</v>
      </c>
      <c r="AF6" s="110">
        <f t="shared" si="1"/>
        <v>0.1172361234599264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11629</v>
      </c>
      <c r="W7" s="108">
        <v>11354</v>
      </c>
      <c r="X7" s="108">
        <v>12143</v>
      </c>
      <c r="Y7" s="108">
        <v>12063</v>
      </c>
      <c r="Z7" s="108">
        <v>12179</v>
      </c>
      <c r="AB7" s="109" t="str">
        <f>TEXT(Z7,"###,###")</f>
        <v>12,179</v>
      </c>
      <c r="AD7" s="110">
        <f t="shared" si="0"/>
        <v>9.6161817126751981E-3</v>
      </c>
      <c r="AF7" s="110">
        <f t="shared" si="1"/>
        <v>4.7295554217903435E-2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18,531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12,179</v>
      </c>
      <c r="P8" s="67"/>
      <c r="S8" s="107" t="s">
        <v>83</v>
      </c>
      <c r="T8" s="108"/>
      <c r="U8" s="108"/>
      <c r="V8" s="108">
        <v>61217</v>
      </c>
      <c r="W8" s="108">
        <v>67513.78</v>
      </c>
      <c r="X8" s="108">
        <v>60028.46</v>
      </c>
      <c r="Y8" s="108">
        <v>63767.27</v>
      </c>
      <c r="Z8" s="108">
        <v>66682</v>
      </c>
      <c r="AB8" s="109" t="str">
        <f>TEXT(Z8,"$###,###")</f>
        <v>$66,682</v>
      </c>
      <c r="AD8" s="110">
        <f t="shared" si="0"/>
        <v>4.5708872278835244E-2</v>
      </c>
      <c r="AF8" s="110">
        <f t="shared" si="1"/>
        <v>8.9272587679892768E-2</v>
      </c>
    </row>
    <row r="9" spans="1:32" x14ac:dyDescent="0.25">
      <c r="A9" s="30" t="s">
        <v>14</v>
      </c>
      <c r="B9" s="71"/>
      <c r="C9" s="72"/>
      <c r="D9" s="73">
        <f>AD104</f>
        <v>82.143435324591223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54.208063059364477</v>
      </c>
      <c r="P9" s="74" t="s">
        <v>84</v>
      </c>
      <c r="S9" s="107" t="s">
        <v>7</v>
      </c>
      <c r="T9" s="108"/>
      <c r="U9" s="108"/>
      <c r="V9" s="108">
        <v>969592894</v>
      </c>
      <c r="W9" s="108">
        <v>969863158</v>
      </c>
      <c r="X9" s="108">
        <v>1047731033</v>
      </c>
      <c r="Y9" s="108">
        <v>1045965086</v>
      </c>
      <c r="Z9" s="108">
        <v>1130209556</v>
      </c>
      <c r="AB9" s="109" t="str">
        <f>TEXT(Z9/1000000,"$#,###.0")&amp;" mil"</f>
        <v>$1,130.2 mil</v>
      </c>
      <c r="AD9" s="110">
        <f t="shared" si="0"/>
        <v>8.0542334660681059E-2</v>
      </c>
      <c r="AF9" s="110">
        <f t="shared" si="1"/>
        <v>0.16565371197945278</v>
      </c>
    </row>
    <row r="10" spans="1:32" x14ac:dyDescent="0.25">
      <c r="A10" s="30" t="s">
        <v>17</v>
      </c>
      <c r="B10" s="71"/>
      <c r="C10" s="72"/>
      <c r="D10" s="73">
        <f>AD105</f>
        <v>10.134369435000808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45.58666557188603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85.286148288036784</v>
      </c>
      <c r="P11" s="74" t="s">
        <v>84</v>
      </c>
      <c r="S11" s="107" t="s">
        <v>29</v>
      </c>
      <c r="T11" s="112"/>
      <c r="U11" s="112"/>
      <c r="V11" s="112">
        <v>15359</v>
      </c>
      <c r="W11" s="112">
        <v>15275</v>
      </c>
      <c r="X11" s="112">
        <v>15539</v>
      </c>
      <c r="Y11" s="112">
        <v>16131</v>
      </c>
      <c r="Z11" s="112">
        <v>16739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6.1909844814845227</v>
      </c>
      <c r="P12" s="74" t="s">
        <v>84</v>
      </c>
      <c r="S12" s="107" t="s">
        <v>30</v>
      </c>
      <c r="T12" s="112"/>
      <c r="U12" s="112"/>
      <c r="V12" s="112">
        <v>1850</v>
      </c>
      <c r="W12" s="112">
        <v>1449</v>
      </c>
      <c r="X12" s="112">
        <v>1820</v>
      </c>
      <c r="Y12" s="112">
        <v>1809</v>
      </c>
      <c r="Z12" s="112">
        <v>1793</v>
      </c>
    </row>
    <row r="13" spans="1:32" ht="15" customHeight="1" x14ac:dyDescent="0.25">
      <c r="A13" s="30" t="s">
        <v>19</v>
      </c>
      <c r="B13" s="72"/>
      <c r="C13" s="72"/>
      <c r="D13" s="73">
        <f>AD108</f>
        <v>11.040958394042416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8.5064455209787333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12.233554584210243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39.6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19.480869893691651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19.341597569986043</v>
      </c>
      <c r="P15" s="74" t="s">
        <v>84</v>
      </c>
      <c r="S15" s="115" t="s">
        <v>60</v>
      </c>
      <c r="T15" s="115"/>
      <c r="U15" s="116"/>
      <c r="V15" s="116">
        <v>1055</v>
      </c>
      <c r="W15" s="116">
        <v>957</v>
      </c>
      <c r="X15" s="116">
        <v>1247</v>
      </c>
      <c r="Y15" s="112">
        <v>1237</v>
      </c>
      <c r="Z15" s="112">
        <v>1285</v>
      </c>
      <c r="AB15" s="117">
        <f t="shared" ref="AB15:AB34" si="2">IF(Z15="np",0,Z15/$Z$34)</f>
        <v>6.9361977760984558E-2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49.511629161944846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80.65840243001395</v>
      </c>
      <c r="P16" s="37" t="s">
        <v>84</v>
      </c>
      <c r="S16" s="115" t="s">
        <v>61</v>
      </c>
      <c r="T16" s="115"/>
      <c r="U16" s="116"/>
      <c r="V16" s="116">
        <v>2778</v>
      </c>
      <c r="W16" s="116">
        <v>2811</v>
      </c>
      <c r="X16" s="116">
        <v>2445</v>
      </c>
      <c r="Y16" s="112">
        <v>3154</v>
      </c>
      <c r="Z16" s="112">
        <v>3502</v>
      </c>
      <c r="AB16" s="117">
        <f t="shared" si="2"/>
        <v>0.18903163122098673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722</v>
      </c>
      <c r="W17" s="116">
        <v>591</v>
      </c>
      <c r="X17" s="116">
        <v>602</v>
      </c>
      <c r="Y17" s="112">
        <v>590</v>
      </c>
      <c r="Z17" s="112">
        <v>630</v>
      </c>
      <c r="AB17" s="117">
        <f t="shared" si="2"/>
        <v>3.4006261470365971E-2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165</v>
      </c>
      <c r="W18" s="116">
        <v>159</v>
      </c>
      <c r="X18" s="116">
        <v>158</v>
      </c>
      <c r="Y18" s="112">
        <v>162</v>
      </c>
      <c r="Z18" s="112">
        <v>174</v>
      </c>
      <c r="AB18" s="117">
        <f t="shared" si="2"/>
        <v>9.3922055489582216E-3</v>
      </c>
    </row>
    <row r="19" spans="1:28" x14ac:dyDescent="0.25">
      <c r="A19" s="63" t="str">
        <f>$S$1&amp;" ("&amp;$V$2&amp;" to "&amp;$Z$2&amp;")"</f>
        <v>Isaac (2017-18 to 2021-22)</v>
      </c>
      <c r="B19" s="63"/>
      <c r="C19" s="63"/>
      <c r="D19" s="63"/>
      <c r="E19" s="63"/>
      <c r="F19" s="63"/>
      <c r="G19" s="63" t="str">
        <f>$S$1&amp;" ("&amp;$V$2&amp;" to "&amp;$Z$2&amp;")"</f>
        <v>Isaac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1270</v>
      </c>
      <c r="W19" s="116">
        <v>1240</v>
      </c>
      <c r="X19" s="116">
        <v>1230</v>
      </c>
      <c r="Y19" s="112">
        <v>1307</v>
      </c>
      <c r="Z19" s="112">
        <v>1295</v>
      </c>
      <c r="AB19" s="117">
        <f t="shared" si="2"/>
        <v>6.9901759689085616E-2</v>
      </c>
    </row>
    <row r="20" spans="1:28" x14ac:dyDescent="0.25">
      <c r="S20" s="115" t="s">
        <v>65</v>
      </c>
      <c r="T20" s="115"/>
      <c r="U20" s="116"/>
      <c r="V20" s="116">
        <v>369</v>
      </c>
      <c r="W20" s="116">
        <v>359</v>
      </c>
      <c r="X20" s="116">
        <v>375</v>
      </c>
      <c r="Y20" s="112">
        <v>392</v>
      </c>
      <c r="Z20" s="112">
        <v>379</v>
      </c>
      <c r="AB20" s="117">
        <f t="shared" si="2"/>
        <v>2.0457735075029689E-2</v>
      </c>
    </row>
    <row r="21" spans="1:28" x14ac:dyDescent="0.25">
      <c r="S21" s="115" t="s">
        <v>66</v>
      </c>
      <c r="T21" s="115"/>
      <c r="U21" s="116"/>
      <c r="V21" s="116">
        <v>1122</v>
      </c>
      <c r="W21" s="116">
        <v>1072</v>
      </c>
      <c r="X21" s="116">
        <v>1085</v>
      </c>
      <c r="Y21" s="112">
        <v>1136</v>
      </c>
      <c r="Z21" s="112">
        <v>1217</v>
      </c>
      <c r="AB21" s="117">
        <f t="shared" si="2"/>
        <v>6.5691460649897435E-2</v>
      </c>
    </row>
    <row r="22" spans="1:28" x14ac:dyDescent="0.25">
      <c r="S22" s="115" t="s">
        <v>67</v>
      </c>
      <c r="T22" s="115"/>
      <c r="U22" s="116"/>
      <c r="V22" s="116">
        <v>1349</v>
      </c>
      <c r="W22" s="116">
        <v>1379</v>
      </c>
      <c r="X22" s="116">
        <v>1362</v>
      </c>
      <c r="Y22" s="112">
        <v>1421</v>
      </c>
      <c r="Z22" s="112">
        <v>1413</v>
      </c>
      <c r="AB22" s="117">
        <f t="shared" si="2"/>
        <v>7.6271186440677971E-2</v>
      </c>
    </row>
    <row r="23" spans="1:28" x14ac:dyDescent="0.25">
      <c r="S23" s="115" t="s">
        <v>68</v>
      </c>
      <c r="T23" s="115"/>
      <c r="U23" s="116"/>
      <c r="V23" s="116">
        <v>684</v>
      </c>
      <c r="W23" s="116">
        <v>631</v>
      </c>
      <c r="X23" s="116">
        <v>665</v>
      </c>
      <c r="Y23" s="112">
        <v>643</v>
      </c>
      <c r="Z23" s="112">
        <v>635</v>
      </c>
      <c r="AB23" s="117">
        <f t="shared" si="2"/>
        <v>3.4276152434416493E-2</v>
      </c>
    </row>
    <row r="24" spans="1:28" x14ac:dyDescent="0.25">
      <c r="S24" s="115" t="s">
        <v>69</v>
      </c>
      <c r="T24" s="115"/>
      <c r="U24" s="116"/>
      <c r="V24" s="116">
        <v>12</v>
      </c>
      <c r="W24" s="116">
        <v>17</v>
      </c>
      <c r="X24" s="116">
        <v>22</v>
      </c>
      <c r="Y24" s="112">
        <v>23</v>
      </c>
      <c r="Z24" s="112">
        <v>25</v>
      </c>
      <c r="AB24" s="117">
        <f t="shared" si="2"/>
        <v>1.3494548202526179E-3</v>
      </c>
    </row>
    <row r="25" spans="1:28" x14ac:dyDescent="0.25">
      <c r="S25" s="115" t="s">
        <v>70</v>
      </c>
      <c r="T25" s="115"/>
      <c r="U25" s="116"/>
      <c r="V25" s="116">
        <v>246</v>
      </c>
      <c r="W25" s="116">
        <v>234</v>
      </c>
      <c r="X25" s="116">
        <v>254</v>
      </c>
      <c r="Y25" s="112">
        <v>235</v>
      </c>
      <c r="Z25" s="112">
        <v>293</v>
      </c>
      <c r="AB25" s="117">
        <f t="shared" si="2"/>
        <v>1.5815610493360683E-2</v>
      </c>
    </row>
    <row r="26" spans="1:28" x14ac:dyDescent="0.25">
      <c r="S26" s="115" t="s">
        <v>71</v>
      </c>
      <c r="T26" s="115"/>
      <c r="U26" s="116"/>
      <c r="V26" s="116">
        <v>391</v>
      </c>
      <c r="W26" s="116">
        <v>407</v>
      </c>
      <c r="X26" s="116">
        <v>452</v>
      </c>
      <c r="Y26" s="112">
        <v>492</v>
      </c>
      <c r="Z26" s="112">
        <v>448</v>
      </c>
      <c r="AB26" s="117">
        <f t="shared" si="2"/>
        <v>2.4182230378926913E-2</v>
      </c>
    </row>
    <row r="27" spans="1:28" x14ac:dyDescent="0.25">
      <c r="S27" s="115" t="s">
        <v>72</v>
      </c>
      <c r="T27" s="115"/>
      <c r="U27" s="116"/>
      <c r="V27" s="116">
        <v>582</v>
      </c>
      <c r="W27" s="116">
        <v>686</v>
      </c>
      <c r="X27" s="116">
        <v>701</v>
      </c>
      <c r="Y27" s="112">
        <v>718</v>
      </c>
      <c r="Z27" s="112">
        <v>672</v>
      </c>
      <c r="AB27" s="117">
        <f t="shared" si="2"/>
        <v>3.6273345568390368E-2</v>
      </c>
    </row>
    <row r="28" spans="1:28" x14ac:dyDescent="0.25">
      <c r="S28" s="115" t="s">
        <v>73</v>
      </c>
      <c r="T28" s="115"/>
      <c r="U28" s="116"/>
      <c r="V28" s="116">
        <v>2157</v>
      </c>
      <c r="W28" s="116">
        <v>2218</v>
      </c>
      <c r="X28" s="116">
        <v>2131</v>
      </c>
      <c r="Y28" s="112">
        <v>2092</v>
      </c>
      <c r="Z28" s="112">
        <v>2261</v>
      </c>
      <c r="AB28" s="117">
        <f t="shared" si="2"/>
        <v>0.12204469394364677</v>
      </c>
    </row>
    <row r="29" spans="1:28" x14ac:dyDescent="0.25">
      <c r="S29" s="115" t="s">
        <v>74</v>
      </c>
      <c r="T29" s="115"/>
      <c r="U29" s="116"/>
      <c r="V29" s="116">
        <v>746</v>
      </c>
      <c r="W29" s="116">
        <v>732</v>
      </c>
      <c r="X29" s="116">
        <v>656</v>
      </c>
      <c r="Y29" s="112">
        <v>692</v>
      </c>
      <c r="Z29" s="112">
        <v>693</v>
      </c>
      <c r="AB29" s="117">
        <f t="shared" si="2"/>
        <v>3.7406887617402566E-2</v>
      </c>
    </row>
    <row r="30" spans="1:28" x14ac:dyDescent="0.25">
      <c r="S30" s="115" t="s">
        <v>75</v>
      </c>
      <c r="T30" s="115"/>
      <c r="U30" s="116"/>
      <c r="V30" s="116">
        <v>869</v>
      </c>
      <c r="W30" s="116">
        <v>896</v>
      </c>
      <c r="X30" s="116">
        <v>893</v>
      </c>
      <c r="Y30" s="112">
        <v>903</v>
      </c>
      <c r="Z30" s="112">
        <v>908</v>
      </c>
      <c r="AB30" s="117">
        <f t="shared" si="2"/>
        <v>4.9012199071575085E-2</v>
      </c>
    </row>
    <row r="31" spans="1:28" x14ac:dyDescent="0.25">
      <c r="S31" s="115" t="s">
        <v>76</v>
      </c>
      <c r="T31" s="115"/>
      <c r="U31" s="116"/>
      <c r="V31" s="116">
        <v>696</v>
      </c>
      <c r="W31" s="116">
        <v>663</v>
      </c>
      <c r="X31" s="116">
        <v>668</v>
      </c>
      <c r="Y31" s="112">
        <v>735</v>
      </c>
      <c r="Z31" s="112">
        <v>763</v>
      </c>
      <c r="AB31" s="117">
        <f t="shared" si="2"/>
        <v>4.1185361114109899E-2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154</v>
      </c>
      <c r="W32" s="116">
        <v>198</v>
      </c>
      <c r="X32" s="116">
        <v>225</v>
      </c>
      <c r="Y32" s="112">
        <v>168</v>
      </c>
      <c r="Z32" s="112">
        <v>194</v>
      </c>
      <c r="AB32" s="117">
        <f t="shared" si="2"/>
        <v>1.0471769405160316E-2</v>
      </c>
    </row>
    <row r="33" spans="19:32" x14ac:dyDescent="0.25">
      <c r="S33" s="115" t="s">
        <v>78</v>
      </c>
      <c r="T33" s="115"/>
      <c r="U33" s="116"/>
      <c r="V33" s="116">
        <v>785</v>
      </c>
      <c r="W33" s="116">
        <v>713</v>
      </c>
      <c r="X33" s="116">
        <v>896</v>
      </c>
      <c r="Y33" s="112">
        <v>972</v>
      </c>
      <c r="Z33" s="112">
        <v>981</v>
      </c>
      <c r="AB33" s="117">
        <f t="shared" si="2"/>
        <v>5.2952607146712731E-2</v>
      </c>
    </row>
    <row r="34" spans="19:32" x14ac:dyDescent="0.25">
      <c r="S34" s="118" t="s">
        <v>53</v>
      </c>
      <c r="T34" s="118"/>
      <c r="U34" s="119"/>
      <c r="V34" s="119">
        <v>17209</v>
      </c>
      <c r="W34" s="119">
        <v>16721</v>
      </c>
      <c r="X34" s="119">
        <v>17361</v>
      </c>
      <c r="Y34" s="120">
        <v>17940</v>
      </c>
      <c r="Z34" s="120">
        <v>18526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9827</v>
      </c>
      <c r="W37" s="112">
        <v>9415</v>
      </c>
      <c r="X37" s="112">
        <v>10154</v>
      </c>
      <c r="Y37" s="112">
        <v>9988</v>
      </c>
      <c r="Z37" s="112">
        <v>9825</v>
      </c>
      <c r="AB37" s="132">
        <f>Z37/Z40*100</f>
        <v>80.65840243001395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1803</v>
      </c>
      <c r="W38" s="112">
        <v>1937</v>
      </c>
      <c r="X38" s="112">
        <v>1989</v>
      </c>
      <c r="Y38" s="112">
        <v>2075</v>
      </c>
      <c r="Z38" s="112">
        <v>2356</v>
      </c>
      <c r="AB38" s="132">
        <f>Z38/Z40*100</f>
        <v>19.341597569986043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11630</v>
      </c>
      <c r="W40" s="112">
        <v>11352</v>
      </c>
      <c r="X40" s="112">
        <v>12143</v>
      </c>
      <c r="Y40" s="112">
        <v>12063</v>
      </c>
      <c r="Z40" s="112">
        <v>12181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27</v>
      </c>
      <c r="W44" s="112">
        <v>36</v>
      </c>
      <c r="X44" s="112">
        <v>37</v>
      </c>
      <c r="Y44" s="112">
        <v>36</v>
      </c>
      <c r="Z44" s="112">
        <v>47</v>
      </c>
    </row>
    <row r="45" spans="19:32" x14ac:dyDescent="0.25">
      <c r="S45" s="115" t="s">
        <v>37</v>
      </c>
      <c r="T45" s="115"/>
      <c r="U45" s="112"/>
      <c r="V45" s="112">
        <v>306</v>
      </c>
      <c r="W45" s="112">
        <v>298</v>
      </c>
      <c r="X45" s="112">
        <v>294</v>
      </c>
      <c r="Y45" s="112">
        <v>326</v>
      </c>
      <c r="Z45" s="112">
        <v>357</v>
      </c>
    </row>
    <row r="46" spans="19:32" x14ac:dyDescent="0.25">
      <c r="S46" s="115" t="s">
        <v>38</v>
      </c>
      <c r="T46" s="115"/>
      <c r="U46" s="112"/>
      <c r="V46" s="112">
        <v>535</v>
      </c>
      <c r="W46" s="112">
        <v>478</v>
      </c>
      <c r="X46" s="112">
        <v>578</v>
      </c>
      <c r="Y46" s="112">
        <v>561</v>
      </c>
      <c r="Z46" s="112">
        <v>599</v>
      </c>
    </row>
    <row r="47" spans="19:32" x14ac:dyDescent="0.25">
      <c r="S47" s="115" t="s">
        <v>39</v>
      </c>
      <c r="T47" s="115"/>
      <c r="U47" s="112"/>
      <c r="V47" s="112">
        <v>774</v>
      </c>
      <c r="W47" s="112">
        <v>707</v>
      </c>
      <c r="X47" s="112">
        <v>686</v>
      </c>
      <c r="Y47" s="112">
        <v>756</v>
      </c>
      <c r="Z47" s="112">
        <v>723</v>
      </c>
    </row>
    <row r="48" spans="19:32" x14ac:dyDescent="0.25">
      <c r="S48" s="115" t="s">
        <v>40</v>
      </c>
      <c r="T48" s="115"/>
      <c r="U48" s="112"/>
      <c r="V48" s="112">
        <v>1117</v>
      </c>
      <c r="W48" s="112">
        <v>1130</v>
      </c>
      <c r="X48" s="112">
        <v>1213</v>
      </c>
      <c r="Y48" s="112">
        <v>1136</v>
      </c>
      <c r="Z48" s="112">
        <v>1121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1157</v>
      </c>
      <c r="W49" s="112">
        <v>1102</v>
      </c>
      <c r="X49" s="112">
        <v>1056</v>
      </c>
      <c r="Y49" s="112">
        <v>1109</v>
      </c>
      <c r="Z49" s="112">
        <v>1173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Isaac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1177</v>
      </c>
      <c r="W50" s="112">
        <v>1192</v>
      </c>
      <c r="X50" s="112">
        <v>1192</v>
      </c>
      <c r="Y50" s="112">
        <v>1151</v>
      </c>
      <c r="Z50" s="112">
        <v>1177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997</v>
      </c>
      <c r="W51" s="112">
        <v>907</v>
      </c>
      <c r="X51" s="112">
        <v>880</v>
      </c>
      <c r="Y51" s="112">
        <v>973</v>
      </c>
      <c r="Z51" s="112">
        <v>955</v>
      </c>
    </row>
    <row r="52" spans="1:26" ht="15" customHeight="1" x14ac:dyDescent="0.25">
      <c r="S52" s="115" t="s">
        <v>44</v>
      </c>
      <c r="T52" s="115"/>
      <c r="U52" s="112"/>
      <c r="V52" s="112">
        <v>944</v>
      </c>
      <c r="W52" s="112">
        <v>918</v>
      </c>
      <c r="X52" s="112">
        <v>948</v>
      </c>
      <c r="Y52" s="112">
        <v>909</v>
      </c>
      <c r="Z52" s="112">
        <v>972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789</v>
      </c>
      <c r="W53" s="112">
        <v>713</v>
      </c>
      <c r="X53" s="112">
        <v>778</v>
      </c>
      <c r="Y53" s="112">
        <v>796</v>
      </c>
      <c r="Z53" s="112">
        <v>824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684</v>
      </c>
      <c r="W54" s="112">
        <v>629</v>
      </c>
      <c r="X54" s="112">
        <v>702</v>
      </c>
      <c r="Y54" s="112">
        <v>731</v>
      </c>
      <c r="Z54" s="112">
        <v>737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503</v>
      </c>
      <c r="W55" s="112">
        <v>470</v>
      </c>
      <c r="X55" s="112">
        <v>561</v>
      </c>
      <c r="Y55" s="112">
        <v>520</v>
      </c>
      <c r="Z55" s="112">
        <v>555</v>
      </c>
    </row>
    <row r="56" spans="1:26" ht="15" customHeight="1" x14ac:dyDescent="0.25">
      <c r="S56" s="115" t="s">
        <v>48</v>
      </c>
      <c r="T56" s="115"/>
      <c r="U56" s="112"/>
      <c r="V56" s="112">
        <v>217</v>
      </c>
      <c r="W56" s="112">
        <v>199</v>
      </c>
      <c r="X56" s="112">
        <v>243</v>
      </c>
      <c r="Y56" s="112">
        <v>273</v>
      </c>
      <c r="Z56" s="112">
        <v>294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76</v>
      </c>
      <c r="W57" s="112">
        <v>66</v>
      </c>
      <c r="X57" s="112">
        <v>90</v>
      </c>
      <c r="Y57" s="112">
        <v>99</v>
      </c>
      <c r="Z57" s="112">
        <v>108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31</v>
      </c>
      <c r="W58" s="112">
        <v>25</v>
      </c>
      <c r="X58" s="112">
        <v>31</v>
      </c>
      <c r="Y58" s="112">
        <v>31</v>
      </c>
      <c r="Z58" s="112">
        <v>33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10</v>
      </c>
      <c r="W59" s="112">
        <v>7</v>
      </c>
      <c r="X59" s="112">
        <v>12</v>
      </c>
      <c r="Y59" s="112">
        <v>15</v>
      </c>
      <c r="Z59" s="112">
        <v>18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</v>
      </c>
      <c r="W60" s="112">
        <v>0</v>
      </c>
      <c r="X60" s="112">
        <v>9</v>
      </c>
      <c r="Y60" s="112">
        <v>9</v>
      </c>
      <c r="Z60" s="112">
        <v>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9337</v>
      </c>
      <c r="W61" s="112">
        <v>8878</v>
      </c>
      <c r="X61" s="112">
        <v>9305</v>
      </c>
      <c r="Y61" s="112">
        <v>9431</v>
      </c>
      <c r="Z61" s="112">
        <v>9706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20</v>
      </c>
      <c r="W63" s="112">
        <v>40</v>
      </c>
      <c r="X63" s="112">
        <v>30</v>
      </c>
      <c r="Y63" s="112">
        <v>36</v>
      </c>
      <c r="Z63" s="112">
        <v>33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257</v>
      </c>
      <c r="W64" s="112">
        <v>259</v>
      </c>
      <c r="X64" s="112">
        <v>271</v>
      </c>
      <c r="Y64" s="112">
        <v>315</v>
      </c>
      <c r="Z64" s="112">
        <v>368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Isaac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527</v>
      </c>
      <c r="W65" s="112">
        <v>509</v>
      </c>
      <c r="X65" s="112">
        <v>561</v>
      </c>
      <c r="Y65" s="112">
        <v>602</v>
      </c>
      <c r="Z65" s="112">
        <v>558</v>
      </c>
    </row>
    <row r="66" spans="1:26" x14ac:dyDescent="0.25">
      <c r="S66" s="115" t="s">
        <v>39</v>
      </c>
      <c r="T66" s="115"/>
      <c r="U66" s="112"/>
      <c r="V66" s="112">
        <v>704</v>
      </c>
      <c r="W66" s="112">
        <v>753</v>
      </c>
      <c r="X66" s="112">
        <v>707</v>
      </c>
      <c r="Y66" s="112">
        <v>739</v>
      </c>
      <c r="Z66" s="112">
        <v>740</v>
      </c>
    </row>
    <row r="67" spans="1:26" x14ac:dyDescent="0.25">
      <c r="S67" s="115" t="s">
        <v>40</v>
      </c>
      <c r="T67" s="115"/>
      <c r="U67" s="112"/>
      <c r="V67" s="112">
        <v>1087</v>
      </c>
      <c r="W67" s="112">
        <v>1094</v>
      </c>
      <c r="X67" s="112">
        <v>1106</v>
      </c>
      <c r="Y67" s="112">
        <v>1123</v>
      </c>
      <c r="Z67" s="112">
        <v>1141</v>
      </c>
    </row>
    <row r="68" spans="1:26" x14ac:dyDescent="0.25">
      <c r="S68" s="115" t="s">
        <v>41</v>
      </c>
      <c r="T68" s="115"/>
      <c r="U68" s="112"/>
      <c r="V68" s="112">
        <v>1111</v>
      </c>
      <c r="W68" s="112">
        <v>1138</v>
      </c>
      <c r="X68" s="112">
        <v>1118</v>
      </c>
      <c r="Y68" s="112">
        <v>1125</v>
      </c>
      <c r="Z68" s="112">
        <v>1166</v>
      </c>
    </row>
    <row r="69" spans="1:26" x14ac:dyDescent="0.25">
      <c r="S69" s="115" t="s">
        <v>42</v>
      </c>
      <c r="T69" s="115"/>
      <c r="U69" s="112"/>
      <c r="V69" s="112">
        <v>982</v>
      </c>
      <c r="W69" s="112">
        <v>959</v>
      </c>
      <c r="X69" s="112">
        <v>988</v>
      </c>
      <c r="Y69" s="112">
        <v>1102</v>
      </c>
      <c r="Z69" s="112">
        <v>1114</v>
      </c>
    </row>
    <row r="70" spans="1:26" x14ac:dyDescent="0.25">
      <c r="S70" s="115" t="s">
        <v>43</v>
      </c>
      <c r="T70" s="115"/>
      <c r="U70" s="112"/>
      <c r="V70" s="112">
        <v>859</v>
      </c>
      <c r="W70" s="112">
        <v>856</v>
      </c>
      <c r="X70" s="112">
        <v>832</v>
      </c>
      <c r="Y70" s="112">
        <v>833</v>
      </c>
      <c r="Z70" s="112">
        <v>936</v>
      </c>
    </row>
    <row r="71" spans="1:26" x14ac:dyDescent="0.25">
      <c r="S71" s="115" t="s">
        <v>44</v>
      </c>
      <c r="T71" s="115"/>
      <c r="U71" s="112"/>
      <c r="V71" s="112">
        <v>798</v>
      </c>
      <c r="W71" s="112">
        <v>769</v>
      </c>
      <c r="X71" s="112">
        <v>768</v>
      </c>
      <c r="Y71" s="112">
        <v>846</v>
      </c>
      <c r="Z71" s="112">
        <v>858</v>
      </c>
    </row>
    <row r="72" spans="1:26" x14ac:dyDescent="0.25">
      <c r="S72" s="115" t="s">
        <v>45</v>
      </c>
      <c r="T72" s="115"/>
      <c r="U72" s="112"/>
      <c r="V72" s="112">
        <v>577</v>
      </c>
      <c r="W72" s="112">
        <v>562</v>
      </c>
      <c r="X72" s="112">
        <v>636</v>
      </c>
      <c r="Y72" s="112">
        <v>657</v>
      </c>
      <c r="Z72" s="112">
        <v>734</v>
      </c>
    </row>
    <row r="73" spans="1:26" x14ac:dyDescent="0.25">
      <c r="S73" s="115" t="s">
        <v>46</v>
      </c>
      <c r="T73" s="115"/>
      <c r="U73" s="112"/>
      <c r="V73" s="112">
        <v>522</v>
      </c>
      <c r="W73" s="112">
        <v>494</v>
      </c>
      <c r="X73" s="112">
        <v>530</v>
      </c>
      <c r="Y73" s="112">
        <v>592</v>
      </c>
      <c r="Z73" s="112">
        <v>558</v>
      </c>
    </row>
    <row r="74" spans="1:26" x14ac:dyDescent="0.25">
      <c r="S74" s="115" t="s">
        <v>47</v>
      </c>
      <c r="T74" s="115"/>
      <c r="U74" s="112"/>
      <c r="V74" s="112">
        <v>244</v>
      </c>
      <c r="W74" s="112">
        <v>250</v>
      </c>
      <c r="X74" s="112">
        <v>277</v>
      </c>
      <c r="Y74" s="112">
        <v>302</v>
      </c>
      <c r="Z74" s="112">
        <v>343</v>
      </c>
    </row>
    <row r="75" spans="1:26" x14ac:dyDescent="0.25">
      <c r="S75" s="115" t="s">
        <v>48</v>
      </c>
      <c r="T75" s="115"/>
      <c r="U75" s="112"/>
      <c r="V75" s="112">
        <v>102</v>
      </c>
      <c r="W75" s="112">
        <v>99</v>
      </c>
      <c r="X75" s="112">
        <v>127</v>
      </c>
      <c r="Y75" s="112">
        <v>117</v>
      </c>
      <c r="Z75" s="112">
        <v>129</v>
      </c>
    </row>
    <row r="76" spans="1:26" x14ac:dyDescent="0.25">
      <c r="S76" s="115" t="s">
        <v>49</v>
      </c>
      <c r="T76" s="115"/>
      <c r="U76" s="112"/>
      <c r="V76" s="112">
        <v>54</v>
      </c>
      <c r="W76" s="112">
        <v>32</v>
      </c>
      <c r="X76" s="112">
        <v>60</v>
      </c>
      <c r="Y76" s="112">
        <v>50</v>
      </c>
      <c r="Z76" s="112">
        <v>55</v>
      </c>
    </row>
    <row r="77" spans="1:26" x14ac:dyDescent="0.25">
      <c r="S77" s="115" t="s">
        <v>50</v>
      </c>
      <c r="T77" s="115"/>
      <c r="U77" s="112"/>
      <c r="V77" s="112">
        <v>17</v>
      </c>
      <c r="W77" s="112">
        <v>20</v>
      </c>
      <c r="X77" s="112">
        <v>24</v>
      </c>
      <c r="Y77" s="112">
        <v>29</v>
      </c>
      <c r="Z77" s="112">
        <v>35</v>
      </c>
    </row>
    <row r="78" spans="1:26" x14ac:dyDescent="0.25">
      <c r="S78" s="115" t="s">
        <v>51</v>
      </c>
      <c r="T78" s="115"/>
      <c r="U78" s="112"/>
      <c r="V78" s="112">
        <v>7</v>
      </c>
      <c r="W78" s="112">
        <v>4</v>
      </c>
      <c r="X78" s="112">
        <v>14</v>
      </c>
      <c r="Y78" s="112">
        <v>13</v>
      </c>
      <c r="Z78" s="112">
        <v>13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5</v>
      </c>
      <c r="X79" s="112">
        <v>6</v>
      </c>
      <c r="Y79" s="112">
        <v>4</v>
      </c>
      <c r="Z79" s="112">
        <v>7</v>
      </c>
    </row>
    <row r="80" spans="1:26" x14ac:dyDescent="0.25">
      <c r="S80" s="118" t="s">
        <v>53</v>
      </c>
      <c r="T80" s="118"/>
      <c r="U80" s="112"/>
      <c r="V80" s="112">
        <v>7868</v>
      </c>
      <c r="W80" s="112">
        <v>7843</v>
      </c>
      <c r="X80" s="112">
        <v>8051</v>
      </c>
      <c r="Y80" s="112">
        <v>8485</v>
      </c>
      <c r="Z80" s="112">
        <v>8791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Isaac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349</v>
      </c>
      <c r="W83" s="112">
        <v>325</v>
      </c>
      <c r="X83" s="112">
        <v>372</v>
      </c>
      <c r="Y83" s="112">
        <v>361</v>
      </c>
      <c r="Z83" s="112">
        <v>374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378</v>
      </c>
      <c r="W84" s="112">
        <v>369</v>
      </c>
      <c r="X84" s="112">
        <v>398</v>
      </c>
      <c r="Y84" s="112">
        <v>390</v>
      </c>
      <c r="Z84" s="112">
        <v>377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1631</v>
      </c>
      <c r="W85" s="112">
        <v>1671</v>
      </c>
      <c r="X85" s="112">
        <v>1724</v>
      </c>
      <c r="Y85" s="112">
        <v>1629</v>
      </c>
      <c r="Z85" s="112">
        <v>1605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18,531</v>
      </c>
      <c r="D86" s="96">
        <f t="shared" ref="D86:D91" si="4">AD4</f>
        <v>3.2943143812709019E-2</v>
      </c>
      <c r="E86" s="97">
        <f t="shared" ref="E86:E91" si="5">AD4</f>
        <v>3.2943143812709019E-2</v>
      </c>
      <c r="F86" s="96">
        <f t="shared" ref="F86:F91" si="6">AF4</f>
        <v>7.6632581919590992E-2</v>
      </c>
      <c r="G86" s="97">
        <f t="shared" ref="G86:G91" si="7">AF4</f>
        <v>7.6632581919590992E-2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100</v>
      </c>
      <c r="W86" s="112">
        <v>92</v>
      </c>
      <c r="X86" s="112">
        <v>100</v>
      </c>
      <c r="Y86" s="112">
        <v>110</v>
      </c>
      <c r="Z86" s="112">
        <v>119</v>
      </c>
    </row>
    <row r="87" spans="1:30" ht="15" customHeight="1" x14ac:dyDescent="0.25">
      <c r="A87" s="98" t="s">
        <v>4</v>
      </c>
      <c r="B87" s="49"/>
      <c r="C87" s="57" t="str">
        <f t="shared" si="3"/>
        <v>9,705</v>
      </c>
      <c r="D87" s="96">
        <f t="shared" si="4"/>
        <v>2.9053122680521737E-2</v>
      </c>
      <c r="E87" s="97">
        <f t="shared" si="5"/>
        <v>2.9053122680521737E-2</v>
      </c>
      <c r="F87" s="96">
        <f t="shared" si="6"/>
        <v>3.9524421593830406E-2</v>
      </c>
      <c r="G87" s="97">
        <f t="shared" si="7"/>
        <v>3.9524421593830406E-2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75</v>
      </c>
      <c r="W87" s="112">
        <v>72</v>
      </c>
      <c r="X87" s="112">
        <v>91</v>
      </c>
      <c r="Y87" s="112">
        <v>77</v>
      </c>
      <c r="Z87" s="112">
        <v>79</v>
      </c>
    </row>
    <row r="88" spans="1:30" ht="15" customHeight="1" x14ac:dyDescent="0.25">
      <c r="A88" s="98" t="s">
        <v>5</v>
      </c>
      <c r="B88" s="49"/>
      <c r="C88" s="57" t="str">
        <f t="shared" si="3"/>
        <v>8,796</v>
      </c>
      <c r="D88" s="96">
        <f t="shared" si="4"/>
        <v>3.6652916912198075E-2</v>
      </c>
      <c r="E88" s="97">
        <f t="shared" si="5"/>
        <v>3.6652916912198075E-2</v>
      </c>
      <c r="F88" s="96">
        <f t="shared" si="6"/>
        <v>0.1172361234599264</v>
      </c>
      <c r="G88" s="97">
        <f t="shared" si="7"/>
        <v>0.1172361234599264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96</v>
      </c>
      <c r="W88" s="112">
        <v>97</v>
      </c>
      <c r="X88" s="112">
        <v>114</v>
      </c>
      <c r="Y88" s="112">
        <v>125</v>
      </c>
      <c r="Z88" s="112">
        <v>110</v>
      </c>
    </row>
    <row r="89" spans="1:30" ht="15" customHeight="1" x14ac:dyDescent="0.25">
      <c r="A89" s="49" t="s">
        <v>6</v>
      </c>
      <c r="B89" s="49"/>
      <c r="C89" s="57" t="str">
        <f t="shared" si="3"/>
        <v>12,179</v>
      </c>
      <c r="D89" s="96">
        <f t="shared" si="4"/>
        <v>9.6161817126751981E-3</v>
      </c>
      <c r="E89" s="97">
        <f t="shared" si="5"/>
        <v>9.6161817126751981E-3</v>
      </c>
      <c r="F89" s="96">
        <f t="shared" si="6"/>
        <v>4.7295554217903435E-2</v>
      </c>
      <c r="G89" s="97">
        <f t="shared" si="7"/>
        <v>4.7295554217903435E-2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1944</v>
      </c>
      <c r="W89" s="112">
        <v>1921</v>
      </c>
      <c r="X89" s="112">
        <v>1939</v>
      </c>
      <c r="Y89" s="112">
        <v>1861</v>
      </c>
      <c r="Z89" s="112">
        <v>1820</v>
      </c>
    </row>
    <row r="90" spans="1:30" ht="15" customHeight="1" x14ac:dyDescent="0.25">
      <c r="A90" s="49" t="s">
        <v>96</v>
      </c>
      <c r="B90" s="49"/>
      <c r="C90" s="57" t="str">
        <f t="shared" si="3"/>
        <v>$66,682</v>
      </c>
      <c r="D90" s="96">
        <f t="shared" si="4"/>
        <v>4.5708872278835244E-2</v>
      </c>
      <c r="E90" s="97">
        <f t="shared" si="5"/>
        <v>4.5708872278835244E-2</v>
      </c>
      <c r="F90" s="96">
        <f t="shared" si="6"/>
        <v>8.9272587679892768E-2</v>
      </c>
      <c r="G90" s="97">
        <f t="shared" si="7"/>
        <v>8.9272587679892768E-2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759</v>
      </c>
      <c r="W90" s="112">
        <v>710</v>
      </c>
      <c r="X90" s="112">
        <v>758</v>
      </c>
      <c r="Y90" s="112">
        <v>785</v>
      </c>
      <c r="Z90" s="112">
        <v>848</v>
      </c>
    </row>
    <row r="91" spans="1:30" ht="15" customHeight="1" x14ac:dyDescent="0.25">
      <c r="A91" s="49" t="s">
        <v>7</v>
      </c>
      <c r="B91" s="49"/>
      <c r="C91" s="57" t="str">
        <f t="shared" si="3"/>
        <v>$1,130.2 mil</v>
      </c>
      <c r="D91" s="96">
        <f t="shared" si="4"/>
        <v>8.0542334660681059E-2</v>
      </c>
      <c r="E91" s="97">
        <f t="shared" si="5"/>
        <v>8.0542334660681059E-2</v>
      </c>
      <c r="F91" s="96">
        <f t="shared" si="6"/>
        <v>0.16565371197945278</v>
      </c>
      <c r="G91" s="97">
        <f t="shared" si="7"/>
        <v>0.16565371197945278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6453</v>
      </c>
      <c r="W91" s="112">
        <v>6229</v>
      </c>
      <c r="X91" s="112">
        <v>6686</v>
      </c>
      <c r="Y91" s="112">
        <v>6578</v>
      </c>
      <c r="Z91" s="112">
        <v>6601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282</v>
      </c>
      <c r="W93" s="112">
        <v>284</v>
      </c>
      <c r="X93" s="112">
        <v>332</v>
      </c>
      <c r="Y93" s="112">
        <v>336</v>
      </c>
      <c r="Z93" s="112">
        <v>337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632</v>
      </c>
      <c r="W94" s="112">
        <v>615</v>
      </c>
      <c r="X94" s="112">
        <v>655</v>
      </c>
      <c r="Y94" s="112">
        <v>659</v>
      </c>
      <c r="Z94" s="112">
        <v>657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229</v>
      </c>
      <c r="W95" s="112">
        <v>262</v>
      </c>
      <c r="X95" s="112">
        <v>303</v>
      </c>
      <c r="Y95" s="112">
        <v>292</v>
      </c>
      <c r="Z95" s="112">
        <v>307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533</v>
      </c>
      <c r="W96" s="112">
        <v>570</v>
      </c>
      <c r="X96" s="112">
        <v>556</v>
      </c>
      <c r="Y96" s="112">
        <v>569</v>
      </c>
      <c r="Z96" s="112">
        <v>550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909</v>
      </c>
      <c r="W97" s="112">
        <v>888</v>
      </c>
      <c r="X97" s="112">
        <v>892</v>
      </c>
      <c r="Y97" s="112">
        <v>879</v>
      </c>
      <c r="Z97" s="112">
        <v>863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445</v>
      </c>
      <c r="W98" s="112">
        <v>437</v>
      </c>
      <c r="X98" s="112">
        <v>411</v>
      </c>
      <c r="Y98" s="112">
        <v>386</v>
      </c>
      <c r="Z98" s="112">
        <v>416</v>
      </c>
    </row>
    <row r="99" spans="1:32" ht="15" customHeight="1" x14ac:dyDescent="0.25">
      <c r="S99" s="115" t="s">
        <v>197</v>
      </c>
      <c r="T99" s="115"/>
      <c r="U99" s="112"/>
      <c r="V99" s="112">
        <v>494</v>
      </c>
      <c r="W99" s="112">
        <v>550</v>
      </c>
      <c r="X99" s="112">
        <v>563</v>
      </c>
      <c r="Y99" s="112">
        <v>559</v>
      </c>
      <c r="Z99" s="112">
        <v>577</v>
      </c>
    </row>
    <row r="100" spans="1:32" ht="15" customHeight="1" x14ac:dyDescent="0.25">
      <c r="S100" s="115" t="s">
        <v>58</v>
      </c>
      <c r="T100" s="115"/>
      <c r="U100" s="112"/>
      <c r="V100" s="112">
        <v>672</v>
      </c>
      <c r="W100" s="112">
        <v>657</v>
      </c>
      <c r="X100" s="112">
        <v>739</v>
      </c>
      <c r="Y100" s="112">
        <v>783</v>
      </c>
      <c r="Z100" s="112">
        <v>800</v>
      </c>
    </row>
    <row r="101" spans="1:32" x14ac:dyDescent="0.25">
      <c r="A101" s="18"/>
      <c r="S101" s="118" t="s">
        <v>53</v>
      </c>
      <c r="T101" s="118"/>
      <c r="U101" s="112"/>
      <c r="V101" s="112">
        <v>5177</v>
      </c>
      <c r="W101" s="112">
        <v>5123</v>
      </c>
      <c r="X101" s="112">
        <v>5461</v>
      </c>
      <c r="Y101" s="112">
        <v>5466</v>
      </c>
      <c r="Z101" s="112">
        <v>5551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13676</v>
      </c>
      <c r="W104" s="112">
        <v>13855</v>
      </c>
      <c r="X104" s="112">
        <v>14526</v>
      </c>
      <c r="Y104" s="112">
        <v>14565</v>
      </c>
      <c r="Z104" s="112">
        <v>15222</v>
      </c>
      <c r="AB104" s="109" t="str">
        <f>TEXT(Z104,"###,###")</f>
        <v>15,222</v>
      </c>
      <c r="AD104" s="130">
        <f>Z104/($Z$4)*100</f>
        <v>82.143435324591223</v>
      </c>
      <c r="AF104" s="109"/>
    </row>
    <row r="105" spans="1:32" x14ac:dyDescent="0.25">
      <c r="S105" s="115" t="s">
        <v>17</v>
      </c>
      <c r="T105" s="115"/>
      <c r="U105" s="112"/>
      <c r="V105" s="112">
        <v>1928</v>
      </c>
      <c r="W105" s="112">
        <v>1940</v>
      </c>
      <c r="X105" s="112">
        <v>1851</v>
      </c>
      <c r="Y105" s="112">
        <v>1880</v>
      </c>
      <c r="Z105" s="112">
        <v>1878</v>
      </c>
      <c r="AB105" s="109" t="str">
        <f>TEXT(Z105,"###,###")</f>
        <v>1,878</v>
      </c>
      <c r="AD105" s="130">
        <f>Z105/($Z$4)*100</f>
        <v>10.134369435000808</v>
      </c>
      <c r="AF105" s="109"/>
    </row>
    <row r="106" spans="1:32" x14ac:dyDescent="0.25">
      <c r="S106" s="118" t="s">
        <v>53</v>
      </c>
      <c r="T106" s="118"/>
      <c r="U106" s="120"/>
      <c r="V106" s="120">
        <v>15604</v>
      </c>
      <c r="W106" s="120">
        <v>15795</v>
      </c>
      <c r="X106" s="120">
        <v>16377</v>
      </c>
      <c r="Y106" s="120">
        <v>16445</v>
      </c>
      <c r="Z106" s="120">
        <v>17100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2336</v>
      </c>
      <c r="W108" s="112">
        <v>1885</v>
      </c>
      <c r="X108" s="112">
        <v>1956</v>
      </c>
      <c r="Y108" s="112">
        <v>1876</v>
      </c>
      <c r="Z108" s="112">
        <v>2046</v>
      </c>
      <c r="AB108" s="109" t="str">
        <f>TEXT(Z108,"###,###")</f>
        <v>2,046</v>
      </c>
      <c r="AD108" s="130">
        <f>Z108/($Z$4)*100</f>
        <v>11.040958394042416</v>
      </c>
      <c r="AF108" s="109"/>
    </row>
    <row r="109" spans="1:32" x14ac:dyDescent="0.25">
      <c r="S109" s="115" t="s">
        <v>20</v>
      </c>
      <c r="T109" s="115"/>
      <c r="U109" s="112"/>
      <c r="V109" s="112">
        <v>2409</v>
      </c>
      <c r="W109" s="112">
        <v>2196</v>
      </c>
      <c r="X109" s="112">
        <v>2305</v>
      </c>
      <c r="Y109" s="112">
        <v>2414</v>
      </c>
      <c r="Z109" s="112">
        <v>2267</v>
      </c>
      <c r="AB109" s="109" t="str">
        <f>TEXT(Z109,"###,###")</f>
        <v>2,267</v>
      </c>
      <c r="AD109" s="130">
        <f>Z109/($Z$4)*100</f>
        <v>12.233554584210243</v>
      </c>
      <c r="AF109" s="109"/>
    </row>
    <row r="110" spans="1:32" x14ac:dyDescent="0.25">
      <c r="S110" s="115" t="s">
        <v>21</v>
      </c>
      <c r="T110" s="115"/>
      <c r="U110" s="112"/>
      <c r="V110" s="112">
        <v>2565</v>
      </c>
      <c r="W110" s="112">
        <v>2810</v>
      </c>
      <c r="X110" s="112">
        <v>3026</v>
      </c>
      <c r="Y110" s="112">
        <v>3230</v>
      </c>
      <c r="Z110" s="112">
        <v>3610</v>
      </c>
      <c r="AB110" s="109" t="str">
        <f>TEXT(Z110,"###,###")</f>
        <v>3,610</v>
      </c>
      <c r="AD110" s="130">
        <f>Z110/($Z$4)*100</f>
        <v>19.480869893691651</v>
      </c>
      <c r="AF110" s="109"/>
    </row>
    <row r="111" spans="1:32" x14ac:dyDescent="0.25">
      <c r="S111" s="115" t="s">
        <v>22</v>
      </c>
      <c r="T111" s="115"/>
      <c r="U111" s="112"/>
      <c r="V111" s="112">
        <v>8347</v>
      </c>
      <c r="W111" s="112">
        <v>8602</v>
      </c>
      <c r="X111" s="112">
        <v>8143</v>
      </c>
      <c r="Y111" s="112">
        <v>8925</v>
      </c>
      <c r="Z111" s="112">
        <v>9175</v>
      </c>
      <c r="AB111" s="109" t="str">
        <f>TEXT(Z111,"###,###")</f>
        <v>9,175</v>
      </c>
      <c r="AD111" s="130">
        <f>Z111/($Z$4)*100</f>
        <v>49.511629161944846</v>
      </c>
      <c r="AF111" s="109"/>
    </row>
    <row r="112" spans="1:32" x14ac:dyDescent="0.25">
      <c r="S112" s="118" t="s">
        <v>53</v>
      </c>
      <c r="T112" s="118"/>
      <c r="U112" s="112"/>
      <c r="V112" s="112">
        <v>17210</v>
      </c>
      <c r="W112" s="112">
        <v>16721</v>
      </c>
      <c r="X112" s="112">
        <v>17360</v>
      </c>
      <c r="Y112" s="112">
        <v>17940</v>
      </c>
      <c r="Z112" s="112">
        <v>18527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39.21</v>
      </c>
      <c r="W118" s="131">
        <v>38.78</v>
      </c>
      <c r="X118" s="131">
        <v>39.31</v>
      </c>
      <c r="Y118" s="131">
        <v>39.56</v>
      </c>
      <c r="Z118" s="131">
        <v>39.58</v>
      </c>
      <c r="AB118" s="109" t="str">
        <f>TEXT(Z118,"##.0")</f>
        <v>39.6</v>
      </c>
    </row>
    <row r="120" spans="19:32" x14ac:dyDescent="0.25">
      <c r="S120" s="101" t="s">
        <v>98</v>
      </c>
      <c r="T120" s="112"/>
      <c r="U120" s="112"/>
      <c r="V120" s="112">
        <v>9779</v>
      </c>
      <c r="W120" s="112">
        <v>9908</v>
      </c>
      <c r="X120" s="112">
        <v>10328</v>
      </c>
      <c r="Y120" s="112">
        <v>10252</v>
      </c>
      <c r="Z120" s="112">
        <v>10387</v>
      </c>
      <c r="AB120" s="109" t="str">
        <f>TEXT(Z120,"###,###")</f>
        <v>10,387</v>
      </c>
    </row>
    <row r="121" spans="19:32" x14ac:dyDescent="0.25">
      <c r="S121" s="101" t="s">
        <v>99</v>
      </c>
      <c r="T121" s="112"/>
      <c r="U121" s="112"/>
      <c r="V121" s="112">
        <v>869</v>
      </c>
      <c r="W121" s="112">
        <v>587</v>
      </c>
      <c r="X121" s="112">
        <v>829</v>
      </c>
      <c r="Y121" s="112">
        <v>795</v>
      </c>
      <c r="Z121" s="112">
        <v>754</v>
      </c>
      <c r="AB121" s="109" t="str">
        <f>TEXT(Z121,"###,###")</f>
        <v>754</v>
      </c>
    </row>
    <row r="122" spans="19:32" x14ac:dyDescent="0.25">
      <c r="S122" s="101" t="s">
        <v>100</v>
      </c>
      <c r="T122" s="112"/>
      <c r="U122" s="112"/>
      <c r="V122" s="112">
        <v>984</v>
      </c>
      <c r="W122" s="112">
        <v>859</v>
      </c>
      <c r="X122" s="112">
        <v>993</v>
      </c>
      <c r="Y122" s="112">
        <v>1011</v>
      </c>
      <c r="Z122" s="112">
        <v>1036</v>
      </c>
      <c r="AB122" s="109" t="str">
        <f>TEXT(Z122,"###,###")</f>
        <v>1,036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10763</v>
      </c>
      <c r="W124" s="112">
        <v>10767</v>
      </c>
      <c r="X124" s="112">
        <v>11321</v>
      </c>
      <c r="Y124" s="112">
        <v>11263</v>
      </c>
      <c r="Z124" s="112">
        <v>11423</v>
      </c>
      <c r="AB124" s="109" t="str">
        <f>TEXT(Z124,"###,###")</f>
        <v>11,423</v>
      </c>
      <c r="AD124" s="127">
        <f>Z124/$Z$7*100</f>
        <v>93.792593809015528</v>
      </c>
    </row>
    <row r="125" spans="19:32" x14ac:dyDescent="0.25">
      <c r="S125" s="101" t="s">
        <v>102</v>
      </c>
      <c r="T125" s="112"/>
      <c r="U125" s="112"/>
      <c r="V125" s="112">
        <v>1853</v>
      </c>
      <c r="W125" s="112">
        <v>1446</v>
      </c>
      <c r="X125" s="112">
        <v>1822</v>
      </c>
      <c r="Y125" s="112">
        <v>1806</v>
      </c>
      <c r="Z125" s="112">
        <v>1790</v>
      </c>
      <c r="AB125" s="109" t="str">
        <f>TEXT(Z125,"###,###")</f>
        <v>1,790</v>
      </c>
      <c r="AD125" s="127">
        <f>Z125/$Z$7*100</f>
        <v>14.697430002463257</v>
      </c>
    </row>
    <row r="127" spans="19:32" x14ac:dyDescent="0.25">
      <c r="S127" s="101" t="s">
        <v>103</v>
      </c>
      <c r="T127" s="112"/>
      <c r="U127" s="112"/>
      <c r="V127" s="112">
        <v>6458</v>
      </c>
      <c r="W127" s="112">
        <v>6229</v>
      </c>
      <c r="X127" s="112">
        <v>6684</v>
      </c>
      <c r="Y127" s="112">
        <v>6575</v>
      </c>
      <c r="Z127" s="112">
        <v>6602</v>
      </c>
      <c r="AB127" s="109" t="str">
        <f>TEXT(Z127,"###,###")</f>
        <v>6,602</v>
      </c>
      <c r="AD127" s="127">
        <f>Z127/$Z$7*100</f>
        <v>54.208063059364477</v>
      </c>
    </row>
    <row r="128" spans="19:32" x14ac:dyDescent="0.25">
      <c r="S128" s="101" t="s">
        <v>104</v>
      </c>
      <c r="T128" s="112"/>
      <c r="U128" s="112"/>
      <c r="V128" s="112">
        <v>5179</v>
      </c>
      <c r="W128" s="112">
        <v>5118</v>
      </c>
      <c r="X128" s="112">
        <v>5455</v>
      </c>
      <c r="Y128" s="112">
        <v>5468</v>
      </c>
      <c r="Z128" s="112">
        <v>5552</v>
      </c>
      <c r="AB128" s="109" t="str">
        <f>TEXT(Z128,"###,###")</f>
        <v>5,552</v>
      </c>
      <c r="AD128" s="127">
        <f>Z128/$Z$7*100</f>
        <v>45.58666557188603</v>
      </c>
    </row>
    <row r="130" spans="19:20" x14ac:dyDescent="0.25">
      <c r="S130" s="101" t="s">
        <v>278</v>
      </c>
      <c r="T130" s="127">
        <v>85.286148288036784</v>
      </c>
    </row>
    <row r="131" spans="19:20" x14ac:dyDescent="0.25">
      <c r="S131" s="101" t="s">
        <v>279</v>
      </c>
      <c r="T131" s="127">
        <v>6.1909844814845227</v>
      </c>
    </row>
    <row r="132" spans="19:20" x14ac:dyDescent="0.25">
      <c r="S132" s="101" t="s">
        <v>280</v>
      </c>
      <c r="T132" s="127">
        <v>8.5064455209787333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F4980A0-EA18-4633-85FD-C746B43578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78E190B-C540-4F66-BB83-F78E3E4F1F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123C1A6-FC77-41EE-B823-A16361AA6A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1123725-4028-439B-98A0-606A2764D6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5CD75-C41F-419A-9C08-35C0B0BC55D2}">
  <sheetPr codeName="Sheet10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143</v>
      </c>
      <c r="T1" s="99"/>
      <c r="U1" s="99"/>
      <c r="V1" s="99"/>
      <c r="W1" s="99"/>
      <c r="X1" s="99"/>
      <c r="Y1" s="100" t="s">
        <v>234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143</v>
      </c>
      <c r="Y3" s="105" t="s">
        <v>234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9.36 Kowanyama,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572</v>
      </c>
      <c r="W4" s="108">
        <v>613</v>
      </c>
      <c r="X4" s="108">
        <v>495</v>
      </c>
      <c r="Y4" s="108">
        <v>503</v>
      </c>
      <c r="Z4" s="108">
        <v>533</v>
      </c>
      <c r="AB4" s="109" t="str">
        <f>TEXT(Z4,"###,###")</f>
        <v>533</v>
      </c>
      <c r="AD4" s="110">
        <f>Z4/Y4-1</f>
        <v>5.9642147117296318E-2</v>
      </c>
      <c r="AF4" s="110">
        <f>Z4/V4-1</f>
        <v>-6.8181818181818232E-2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306</v>
      </c>
      <c r="W5" s="108">
        <v>302</v>
      </c>
      <c r="X5" s="108">
        <v>232</v>
      </c>
      <c r="Y5" s="108">
        <v>275</v>
      </c>
      <c r="Z5" s="108">
        <v>269</v>
      </c>
      <c r="AB5" s="109" t="str">
        <f>TEXT(Z5,"###,###")</f>
        <v>269</v>
      </c>
      <c r="AD5" s="110">
        <f t="shared" ref="AD5:AD9" si="0">Z5/Y5-1</f>
        <v>-2.1818181818181848E-2</v>
      </c>
      <c r="AF5" s="110">
        <f t="shared" ref="AF5:AF9" si="1">Z5/V5-1</f>
        <v>-0.12091503267973858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272</v>
      </c>
      <c r="W6" s="108">
        <v>309</v>
      </c>
      <c r="X6" s="108">
        <v>263</v>
      </c>
      <c r="Y6" s="108">
        <v>227</v>
      </c>
      <c r="Z6" s="108">
        <v>259</v>
      </c>
      <c r="AB6" s="109" t="str">
        <f>TEXT(Z6,"###,###")</f>
        <v>259</v>
      </c>
      <c r="AD6" s="110">
        <f t="shared" si="0"/>
        <v>0.1409691629955947</v>
      </c>
      <c r="AF6" s="110">
        <f t="shared" si="1"/>
        <v>-4.7794117647058876E-2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409</v>
      </c>
      <c r="W7" s="108">
        <v>427</v>
      </c>
      <c r="X7" s="108">
        <v>378</v>
      </c>
      <c r="Y7" s="108">
        <v>383</v>
      </c>
      <c r="Z7" s="108">
        <v>381</v>
      </c>
      <c r="AB7" s="109" t="str">
        <f>TEXT(Z7,"###,###")</f>
        <v>381</v>
      </c>
      <c r="AD7" s="110">
        <f t="shared" si="0"/>
        <v>-5.2219321148825326E-3</v>
      </c>
      <c r="AF7" s="110">
        <f t="shared" si="1"/>
        <v>-6.8459657701711474E-2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533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381</v>
      </c>
      <c r="P8" s="67"/>
      <c r="S8" s="107" t="s">
        <v>83</v>
      </c>
      <c r="T8" s="108"/>
      <c r="U8" s="108"/>
      <c r="V8" s="108">
        <v>20904.55</v>
      </c>
      <c r="W8" s="108">
        <v>21377.57</v>
      </c>
      <c r="X8" s="108">
        <v>25038.080000000002</v>
      </c>
      <c r="Y8" s="108">
        <v>23930.639999999999</v>
      </c>
      <c r="Z8" s="108">
        <v>22943.5</v>
      </c>
      <c r="AB8" s="109" t="str">
        <f>TEXT(Z8,"$###,###")</f>
        <v>$22,944</v>
      </c>
      <c r="AD8" s="110">
        <f t="shared" si="0"/>
        <v>-4.1250045966175541E-2</v>
      </c>
      <c r="AF8" s="110">
        <f t="shared" si="1"/>
        <v>9.7536182314376552E-2</v>
      </c>
    </row>
    <row r="9" spans="1:32" x14ac:dyDescent="0.25">
      <c r="A9" s="30" t="s">
        <v>14</v>
      </c>
      <c r="B9" s="71"/>
      <c r="C9" s="72"/>
      <c r="D9" s="73">
        <f>AD104</f>
        <v>32.833020637898684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52.493438320209975</v>
      </c>
      <c r="P9" s="74" t="s">
        <v>84</v>
      </c>
      <c r="S9" s="107" t="s">
        <v>7</v>
      </c>
      <c r="T9" s="108"/>
      <c r="U9" s="108"/>
      <c r="V9" s="108">
        <v>12696502</v>
      </c>
      <c r="W9" s="108">
        <v>14549911</v>
      </c>
      <c r="X9" s="108">
        <v>16027871</v>
      </c>
      <c r="Y9" s="108">
        <v>14164175</v>
      </c>
      <c r="Z9" s="108">
        <v>15353104</v>
      </c>
      <c r="AB9" s="109" t="str">
        <f>TEXT(Z9/1000000,"$#,###.0")&amp;" mil"</f>
        <v>$15.4 mil</v>
      </c>
      <c r="AD9" s="110">
        <f t="shared" si="0"/>
        <v>8.3939163417565688E-2</v>
      </c>
      <c r="AF9" s="110">
        <f t="shared" si="1"/>
        <v>0.20923889115285443</v>
      </c>
    </row>
    <row r="10" spans="1:32" x14ac:dyDescent="0.25">
      <c r="A10" s="30" t="s">
        <v>17</v>
      </c>
      <c r="B10" s="71"/>
      <c r="C10" s="72"/>
      <c r="D10" s="73">
        <f>AD105</f>
        <v>67.166979362101316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47.506561679790025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98.425196850393704</v>
      </c>
      <c r="P11" s="74" t="s">
        <v>84</v>
      </c>
      <c r="S11" s="107" t="s">
        <v>29</v>
      </c>
      <c r="T11" s="112"/>
      <c r="U11" s="112"/>
      <c r="V11" s="112">
        <v>561</v>
      </c>
      <c r="W11" s="112">
        <v>605</v>
      </c>
      <c r="X11" s="112">
        <v>490</v>
      </c>
      <c r="Y11" s="112">
        <v>500</v>
      </c>
      <c r="Z11" s="112">
        <v>533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84</v>
      </c>
      <c r="S12" s="107" t="s">
        <v>30</v>
      </c>
      <c r="T12" s="112"/>
      <c r="U12" s="112"/>
      <c r="V12" s="112">
        <v>10</v>
      </c>
      <c r="W12" s="112">
        <v>6</v>
      </c>
      <c r="X12" s="112">
        <v>5</v>
      </c>
      <c r="Y12" s="112">
        <v>3</v>
      </c>
      <c r="Z12" s="112">
        <v>6</v>
      </c>
    </row>
    <row r="13" spans="1:32" ht="15" customHeight="1" x14ac:dyDescent="0.25">
      <c r="A13" s="30" t="s">
        <v>19</v>
      </c>
      <c r="B13" s="72"/>
      <c r="C13" s="72"/>
      <c r="D13" s="73">
        <f>AD108</f>
        <v>2.2514071294559099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0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14.258911819887429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40.2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40.525328330206378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21.875</v>
      </c>
      <c r="P15" s="74" t="s">
        <v>84</v>
      </c>
      <c r="S15" s="115" t="s">
        <v>60</v>
      </c>
      <c r="T15" s="115"/>
      <c r="U15" s="116"/>
      <c r="V15" s="116">
        <v>13</v>
      </c>
      <c r="W15" s="116">
        <v>17</v>
      </c>
      <c r="X15" s="116">
        <v>4</v>
      </c>
      <c r="Y15" s="112">
        <v>21</v>
      </c>
      <c r="Z15" s="112">
        <v>7</v>
      </c>
      <c r="AB15" s="117">
        <f t="shared" ref="AB15:AB34" si="2">IF(Z15="np",0,Z15/$Z$34)</f>
        <v>1.3108614232209739E-2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41.463414634146339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78.125</v>
      </c>
      <c r="P16" s="37" t="s">
        <v>84</v>
      </c>
      <c r="S16" s="115" t="s">
        <v>61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2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Kowanyama (2017-18 to 2021-22)</v>
      </c>
      <c r="B19" s="63"/>
      <c r="C19" s="63"/>
      <c r="D19" s="63"/>
      <c r="E19" s="63"/>
      <c r="F19" s="63"/>
      <c r="G19" s="63" t="str">
        <f>$S$1&amp;" ("&amp;$V$2&amp;" to "&amp;$Z$2&amp;")"</f>
        <v>Kowanyama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33</v>
      </c>
      <c r="W19" s="116">
        <v>25</v>
      </c>
      <c r="X19" s="116">
        <v>11</v>
      </c>
      <c r="Y19" s="112">
        <v>12</v>
      </c>
      <c r="Z19" s="112">
        <v>26</v>
      </c>
      <c r="AB19" s="117">
        <f t="shared" si="2"/>
        <v>4.8689138576779027E-2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0</v>
      </c>
      <c r="X20" s="116">
        <v>0</v>
      </c>
      <c r="Y20" s="112">
        <v>2</v>
      </c>
      <c r="Z20" s="112">
        <v>0</v>
      </c>
      <c r="AB20" s="117">
        <f t="shared" si="2"/>
        <v>0</v>
      </c>
    </row>
    <row r="21" spans="1:28" x14ac:dyDescent="0.25">
      <c r="S21" s="115" t="s">
        <v>66</v>
      </c>
      <c r="T21" s="115"/>
      <c r="U21" s="116"/>
      <c r="V21" s="116">
        <v>44</v>
      </c>
      <c r="W21" s="116">
        <v>37</v>
      </c>
      <c r="X21" s="116">
        <v>41</v>
      </c>
      <c r="Y21" s="112">
        <v>46</v>
      </c>
      <c r="Z21" s="112">
        <v>45</v>
      </c>
      <c r="AB21" s="117">
        <f t="shared" si="2"/>
        <v>8.4269662921348312E-2</v>
      </c>
    </row>
    <row r="22" spans="1:28" x14ac:dyDescent="0.25">
      <c r="S22" s="115" t="s">
        <v>67</v>
      </c>
      <c r="T22" s="115"/>
      <c r="U22" s="116"/>
      <c r="V22" s="116">
        <v>69</v>
      </c>
      <c r="W22" s="116">
        <v>53</v>
      </c>
      <c r="X22" s="116">
        <v>35</v>
      </c>
      <c r="Y22" s="112">
        <v>29</v>
      </c>
      <c r="Z22" s="112">
        <v>39</v>
      </c>
      <c r="AB22" s="117">
        <f t="shared" si="2"/>
        <v>7.3033707865168537E-2</v>
      </c>
    </row>
    <row r="23" spans="1:28" x14ac:dyDescent="0.25">
      <c r="S23" s="115" t="s">
        <v>68</v>
      </c>
      <c r="T23" s="115"/>
      <c r="U23" s="116"/>
      <c r="V23" s="116">
        <v>0</v>
      </c>
      <c r="W23" s="116">
        <v>0</v>
      </c>
      <c r="X23" s="116">
        <v>0</v>
      </c>
      <c r="Y23" s="112">
        <v>0</v>
      </c>
      <c r="Z23" s="112">
        <v>0</v>
      </c>
      <c r="AB23" s="117">
        <f t="shared" si="2"/>
        <v>0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0</v>
      </c>
      <c r="W25" s="116">
        <v>0</v>
      </c>
      <c r="X25" s="116">
        <v>0</v>
      </c>
      <c r="Y25" s="112">
        <v>2</v>
      </c>
      <c r="Z25" s="112">
        <v>5</v>
      </c>
      <c r="AB25" s="117">
        <f t="shared" si="2"/>
        <v>9.3632958801498131E-3</v>
      </c>
    </row>
    <row r="26" spans="1:28" x14ac:dyDescent="0.25">
      <c r="S26" s="115" t="s">
        <v>71</v>
      </c>
      <c r="T26" s="115"/>
      <c r="U26" s="116"/>
      <c r="V26" s="116">
        <v>11</v>
      </c>
      <c r="W26" s="116">
        <v>10</v>
      </c>
      <c r="X26" s="116">
        <v>9</v>
      </c>
      <c r="Y26" s="112">
        <v>13</v>
      </c>
      <c r="Z26" s="112">
        <v>10</v>
      </c>
      <c r="AB26" s="117">
        <f t="shared" si="2"/>
        <v>1.8726591760299626E-2</v>
      </c>
    </row>
    <row r="27" spans="1:28" x14ac:dyDescent="0.25">
      <c r="S27" s="115" t="s">
        <v>72</v>
      </c>
      <c r="T27" s="115"/>
      <c r="U27" s="116"/>
      <c r="V27" s="116">
        <v>0</v>
      </c>
      <c r="W27" s="116">
        <v>7</v>
      </c>
      <c r="X27" s="116">
        <v>3</v>
      </c>
      <c r="Y27" s="112">
        <v>4</v>
      </c>
      <c r="Z27" s="112">
        <v>13</v>
      </c>
      <c r="AB27" s="117">
        <f t="shared" si="2"/>
        <v>2.4344569288389514E-2</v>
      </c>
    </row>
    <row r="28" spans="1:28" x14ac:dyDescent="0.25">
      <c r="S28" s="115" t="s">
        <v>73</v>
      </c>
      <c r="T28" s="115"/>
      <c r="U28" s="116"/>
      <c r="V28" s="116">
        <v>26</v>
      </c>
      <c r="W28" s="116">
        <v>42</v>
      </c>
      <c r="X28" s="116">
        <v>27</v>
      </c>
      <c r="Y28" s="112">
        <v>16</v>
      </c>
      <c r="Z28" s="112">
        <v>17</v>
      </c>
      <c r="AB28" s="117">
        <f t="shared" si="2"/>
        <v>3.1835205992509365E-2</v>
      </c>
    </row>
    <row r="29" spans="1:28" x14ac:dyDescent="0.25">
      <c r="S29" s="115" t="s">
        <v>74</v>
      </c>
      <c r="T29" s="115"/>
      <c r="U29" s="116"/>
      <c r="V29" s="116">
        <v>176</v>
      </c>
      <c r="W29" s="116">
        <v>197</v>
      </c>
      <c r="X29" s="116">
        <v>175</v>
      </c>
      <c r="Y29" s="112">
        <v>172</v>
      </c>
      <c r="Z29" s="112">
        <v>201</v>
      </c>
      <c r="AB29" s="117">
        <f t="shared" si="2"/>
        <v>0.37640449438202245</v>
      </c>
    </row>
    <row r="30" spans="1:28" x14ac:dyDescent="0.25">
      <c r="S30" s="115" t="s">
        <v>75</v>
      </c>
      <c r="T30" s="115"/>
      <c r="U30" s="116"/>
      <c r="V30" s="116">
        <v>111</v>
      </c>
      <c r="W30" s="116">
        <v>140</v>
      </c>
      <c r="X30" s="116">
        <v>107</v>
      </c>
      <c r="Y30" s="112">
        <v>93</v>
      </c>
      <c r="Z30" s="112">
        <v>85</v>
      </c>
      <c r="AB30" s="117">
        <f t="shared" si="2"/>
        <v>0.15917602996254682</v>
      </c>
    </row>
    <row r="31" spans="1:28" x14ac:dyDescent="0.25">
      <c r="S31" s="115" t="s">
        <v>76</v>
      </c>
      <c r="T31" s="115"/>
      <c r="U31" s="116"/>
      <c r="V31" s="116">
        <v>47</v>
      </c>
      <c r="W31" s="116">
        <v>35</v>
      </c>
      <c r="X31" s="116">
        <v>40</v>
      </c>
      <c r="Y31" s="112">
        <v>42</v>
      </c>
      <c r="Z31" s="112">
        <v>45</v>
      </c>
      <c r="AB31" s="117">
        <f t="shared" si="2"/>
        <v>8.4269662921348312E-2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0</v>
      </c>
      <c r="W32" s="116">
        <v>5</v>
      </c>
      <c r="X32" s="116">
        <v>0</v>
      </c>
      <c r="Y32" s="112">
        <v>4</v>
      </c>
      <c r="Z32" s="112">
        <v>0</v>
      </c>
      <c r="AB32" s="117">
        <f t="shared" si="2"/>
        <v>0</v>
      </c>
    </row>
    <row r="33" spans="19:32" x14ac:dyDescent="0.25">
      <c r="S33" s="115" t="s">
        <v>78</v>
      </c>
      <c r="T33" s="115"/>
      <c r="U33" s="116"/>
      <c r="V33" s="116">
        <v>30</v>
      </c>
      <c r="W33" s="116">
        <v>44</v>
      </c>
      <c r="X33" s="116">
        <v>39</v>
      </c>
      <c r="Y33" s="112">
        <v>43</v>
      </c>
      <c r="Z33" s="112">
        <v>37</v>
      </c>
      <c r="AB33" s="117">
        <f t="shared" si="2"/>
        <v>6.9288389513108617E-2</v>
      </c>
    </row>
    <row r="34" spans="19:32" x14ac:dyDescent="0.25">
      <c r="S34" s="118" t="s">
        <v>53</v>
      </c>
      <c r="T34" s="118"/>
      <c r="U34" s="119"/>
      <c r="V34" s="119">
        <v>575</v>
      </c>
      <c r="W34" s="119">
        <v>614</v>
      </c>
      <c r="X34" s="119">
        <v>493</v>
      </c>
      <c r="Y34" s="120">
        <v>503</v>
      </c>
      <c r="Z34" s="120">
        <v>534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317</v>
      </c>
      <c r="W37" s="112">
        <v>319</v>
      </c>
      <c r="X37" s="112">
        <v>310</v>
      </c>
      <c r="Y37" s="112">
        <v>323</v>
      </c>
      <c r="Z37" s="112">
        <v>300</v>
      </c>
      <c r="AB37" s="132">
        <f>Z37/Z40*100</f>
        <v>78.125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92</v>
      </c>
      <c r="W38" s="112">
        <v>103</v>
      </c>
      <c r="X38" s="112">
        <v>66</v>
      </c>
      <c r="Y38" s="112">
        <v>55</v>
      </c>
      <c r="Z38" s="112">
        <v>84</v>
      </c>
      <c r="AB38" s="132">
        <f>Z38/Z40*100</f>
        <v>21.875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409</v>
      </c>
      <c r="W40" s="112">
        <v>422</v>
      </c>
      <c r="X40" s="112">
        <v>376</v>
      </c>
      <c r="Y40" s="112">
        <v>378</v>
      </c>
      <c r="Z40" s="112">
        <v>384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4</v>
      </c>
      <c r="W45" s="112">
        <v>4</v>
      </c>
      <c r="X45" s="112">
        <v>0</v>
      </c>
      <c r="Y45" s="112">
        <v>2</v>
      </c>
      <c r="Z45" s="112">
        <v>7</v>
      </c>
    </row>
    <row r="46" spans="19:32" x14ac:dyDescent="0.25">
      <c r="S46" s="115" t="s">
        <v>38</v>
      </c>
      <c r="T46" s="115"/>
      <c r="U46" s="112"/>
      <c r="V46" s="112">
        <v>26</v>
      </c>
      <c r="W46" s="112">
        <v>21</v>
      </c>
      <c r="X46" s="112">
        <v>14</v>
      </c>
      <c r="Y46" s="112">
        <v>18</v>
      </c>
      <c r="Z46" s="112">
        <v>11</v>
      </c>
    </row>
    <row r="47" spans="19:32" x14ac:dyDescent="0.25">
      <c r="S47" s="115" t="s">
        <v>39</v>
      </c>
      <c r="T47" s="115"/>
      <c r="U47" s="112"/>
      <c r="V47" s="112">
        <v>13</v>
      </c>
      <c r="W47" s="112">
        <v>6</v>
      </c>
      <c r="X47" s="112">
        <v>7</v>
      </c>
      <c r="Y47" s="112">
        <v>19</v>
      </c>
      <c r="Z47" s="112">
        <v>21</v>
      </c>
    </row>
    <row r="48" spans="19:32" x14ac:dyDescent="0.25">
      <c r="S48" s="115" t="s">
        <v>40</v>
      </c>
      <c r="T48" s="115"/>
      <c r="U48" s="112"/>
      <c r="V48" s="112">
        <v>53</v>
      </c>
      <c r="W48" s="112">
        <v>29</v>
      </c>
      <c r="X48" s="112">
        <v>27</v>
      </c>
      <c r="Y48" s="112">
        <v>23</v>
      </c>
      <c r="Z48" s="112">
        <v>25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20</v>
      </c>
      <c r="W49" s="112">
        <v>31</v>
      </c>
      <c r="X49" s="112">
        <v>21</v>
      </c>
      <c r="Y49" s="112">
        <v>34</v>
      </c>
      <c r="Z49" s="112">
        <v>34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Kowanyama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33</v>
      </c>
      <c r="W50" s="112">
        <v>40</v>
      </c>
      <c r="X50" s="112">
        <v>28</v>
      </c>
      <c r="Y50" s="112">
        <v>23</v>
      </c>
      <c r="Z50" s="112">
        <v>35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42</v>
      </c>
      <c r="W51" s="112">
        <v>30</v>
      </c>
      <c r="X51" s="112">
        <v>17</v>
      </c>
      <c r="Y51" s="112">
        <v>31</v>
      </c>
      <c r="Z51" s="112">
        <v>18</v>
      </c>
    </row>
    <row r="52" spans="1:26" ht="15" customHeight="1" x14ac:dyDescent="0.25">
      <c r="S52" s="115" t="s">
        <v>44</v>
      </c>
      <c r="T52" s="115"/>
      <c r="U52" s="112"/>
      <c r="V52" s="112">
        <v>46</v>
      </c>
      <c r="W52" s="112">
        <v>59</v>
      </c>
      <c r="X52" s="112">
        <v>49</v>
      </c>
      <c r="Y52" s="112">
        <v>40</v>
      </c>
      <c r="Z52" s="112">
        <v>29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38</v>
      </c>
      <c r="W53" s="112">
        <v>38</v>
      </c>
      <c r="X53" s="112">
        <v>38</v>
      </c>
      <c r="Y53" s="112">
        <v>42</v>
      </c>
      <c r="Z53" s="112">
        <v>48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18</v>
      </c>
      <c r="W54" s="112">
        <v>8</v>
      </c>
      <c r="X54" s="112">
        <v>13</v>
      </c>
      <c r="Y54" s="112">
        <v>18</v>
      </c>
      <c r="Z54" s="112">
        <v>18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15</v>
      </c>
      <c r="W55" s="112">
        <v>23</v>
      </c>
      <c r="X55" s="112">
        <v>15</v>
      </c>
      <c r="Y55" s="112">
        <v>15</v>
      </c>
      <c r="Z55" s="112">
        <v>14</v>
      </c>
    </row>
    <row r="56" spans="1:26" ht="15" customHeight="1" x14ac:dyDescent="0.25">
      <c r="S56" s="115" t="s">
        <v>48</v>
      </c>
      <c r="T56" s="115"/>
      <c r="U56" s="112"/>
      <c r="V56" s="112">
        <v>6</v>
      </c>
      <c r="W56" s="112">
        <v>9</v>
      </c>
      <c r="X56" s="112">
        <v>5</v>
      </c>
      <c r="Y56" s="112">
        <v>8</v>
      </c>
      <c r="Z56" s="112">
        <v>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2</v>
      </c>
      <c r="Z57" s="112">
        <v>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301</v>
      </c>
      <c r="W61" s="112">
        <v>299</v>
      </c>
      <c r="X61" s="112">
        <v>238</v>
      </c>
      <c r="Y61" s="112">
        <v>275</v>
      </c>
      <c r="Z61" s="112">
        <v>273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</v>
      </c>
      <c r="W64" s="112">
        <v>0</v>
      </c>
      <c r="X64" s="112">
        <v>0</v>
      </c>
      <c r="Y64" s="112">
        <v>3</v>
      </c>
      <c r="Z64" s="112">
        <v>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Kowanyama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33</v>
      </c>
      <c r="W65" s="112">
        <v>30</v>
      </c>
      <c r="X65" s="112">
        <v>28</v>
      </c>
      <c r="Y65" s="112">
        <v>12</v>
      </c>
      <c r="Z65" s="112">
        <v>14</v>
      </c>
    </row>
    <row r="66" spans="1:26" x14ac:dyDescent="0.25">
      <c r="S66" s="115" t="s">
        <v>39</v>
      </c>
      <c r="T66" s="115"/>
      <c r="U66" s="112"/>
      <c r="V66" s="112">
        <v>23</v>
      </c>
      <c r="W66" s="112">
        <v>33</v>
      </c>
      <c r="X66" s="112">
        <v>26</v>
      </c>
      <c r="Y66" s="112">
        <v>25</v>
      </c>
      <c r="Z66" s="112">
        <v>33</v>
      </c>
    </row>
    <row r="67" spans="1:26" x14ac:dyDescent="0.25">
      <c r="S67" s="115" t="s">
        <v>40</v>
      </c>
      <c r="T67" s="115"/>
      <c r="U67" s="112"/>
      <c r="V67" s="112">
        <v>36</v>
      </c>
      <c r="W67" s="112">
        <v>32</v>
      </c>
      <c r="X67" s="112">
        <v>42</v>
      </c>
      <c r="Y67" s="112">
        <v>26</v>
      </c>
      <c r="Z67" s="112">
        <v>39</v>
      </c>
    </row>
    <row r="68" spans="1:26" x14ac:dyDescent="0.25">
      <c r="S68" s="115" t="s">
        <v>41</v>
      </c>
      <c r="T68" s="115"/>
      <c r="U68" s="112"/>
      <c r="V68" s="112">
        <v>36</v>
      </c>
      <c r="W68" s="112">
        <v>38</v>
      </c>
      <c r="X68" s="112">
        <v>28</v>
      </c>
      <c r="Y68" s="112">
        <v>27</v>
      </c>
      <c r="Z68" s="112">
        <v>22</v>
      </c>
    </row>
    <row r="69" spans="1:26" x14ac:dyDescent="0.25">
      <c r="S69" s="115" t="s">
        <v>42</v>
      </c>
      <c r="T69" s="115"/>
      <c r="U69" s="112"/>
      <c r="V69" s="112">
        <v>29</v>
      </c>
      <c r="W69" s="112">
        <v>20</v>
      </c>
      <c r="X69" s="112">
        <v>23</v>
      </c>
      <c r="Y69" s="112">
        <v>15</v>
      </c>
      <c r="Z69" s="112">
        <v>30</v>
      </c>
    </row>
    <row r="70" spans="1:26" x14ac:dyDescent="0.25">
      <c r="S70" s="115" t="s">
        <v>43</v>
      </c>
      <c r="T70" s="115"/>
      <c r="U70" s="112"/>
      <c r="V70" s="112">
        <v>34</v>
      </c>
      <c r="W70" s="112">
        <v>42</v>
      </c>
      <c r="X70" s="112">
        <v>26</v>
      </c>
      <c r="Y70" s="112">
        <v>24</v>
      </c>
      <c r="Z70" s="112">
        <v>24</v>
      </c>
    </row>
    <row r="71" spans="1:26" x14ac:dyDescent="0.25">
      <c r="S71" s="115" t="s">
        <v>44</v>
      </c>
      <c r="T71" s="115"/>
      <c r="U71" s="112"/>
      <c r="V71" s="112">
        <v>36</v>
      </c>
      <c r="W71" s="112">
        <v>42</v>
      </c>
      <c r="X71" s="112">
        <v>31</v>
      </c>
      <c r="Y71" s="112">
        <v>30</v>
      </c>
      <c r="Z71" s="112">
        <v>32</v>
      </c>
    </row>
    <row r="72" spans="1:26" x14ac:dyDescent="0.25">
      <c r="S72" s="115" t="s">
        <v>45</v>
      </c>
      <c r="T72" s="115"/>
      <c r="U72" s="112"/>
      <c r="V72" s="112">
        <v>24</v>
      </c>
      <c r="W72" s="112">
        <v>33</v>
      </c>
      <c r="X72" s="112">
        <v>28</v>
      </c>
      <c r="Y72" s="112">
        <v>30</v>
      </c>
      <c r="Z72" s="112">
        <v>24</v>
      </c>
    </row>
    <row r="73" spans="1:26" x14ac:dyDescent="0.25">
      <c r="S73" s="115" t="s">
        <v>46</v>
      </c>
      <c r="T73" s="115"/>
      <c r="U73" s="112"/>
      <c r="V73" s="112">
        <v>8</v>
      </c>
      <c r="W73" s="112">
        <v>18</v>
      </c>
      <c r="X73" s="112">
        <v>21</v>
      </c>
      <c r="Y73" s="112">
        <v>16</v>
      </c>
      <c r="Z73" s="112">
        <v>26</v>
      </c>
    </row>
    <row r="74" spans="1:26" x14ac:dyDescent="0.25">
      <c r="S74" s="115" t="s">
        <v>47</v>
      </c>
      <c r="T74" s="115"/>
      <c r="U74" s="112"/>
      <c r="V74" s="112">
        <v>10</v>
      </c>
      <c r="W74" s="112">
        <v>8</v>
      </c>
      <c r="X74" s="112">
        <v>14</v>
      </c>
      <c r="Y74" s="112">
        <v>11</v>
      </c>
      <c r="Z74" s="112">
        <v>11</v>
      </c>
    </row>
    <row r="75" spans="1:26" x14ac:dyDescent="0.25">
      <c r="S75" s="115" t="s">
        <v>48</v>
      </c>
      <c r="T75" s="115"/>
      <c r="U75" s="112"/>
      <c r="V75" s="112">
        <v>5</v>
      </c>
      <c r="W75" s="112">
        <v>4</v>
      </c>
      <c r="X75" s="112">
        <v>4</v>
      </c>
      <c r="Y75" s="112">
        <v>6</v>
      </c>
      <c r="Z75" s="112">
        <v>5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2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271</v>
      </c>
      <c r="W80" s="112">
        <v>310</v>
      </c>
      <c r="X80" s="112">
        <v>264</v>
      </c>
      <c r="Y80" s="112">
        <v>227</v>
      </c>
      <c r="Z80" s="112">
        <v>262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Kowanyama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14</v>
      </c>
      <c r="W83" s="112">
        <v>16</v>
      </c>
      <c r="X83" s="112">
        <v>19</v>
      </c>
      <c r="Y83" s="112">
        <v>14</v>
      </c>
      <c r="Z83" s="112">
        <v>14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26</v>
      </c>
      <c r="W84" s="112">
        <v>20</v>
      </c>
      <c r="X84" s="112">
        <v>17</v>
      </c>
      <c r="Y84" s="112">
        <v>26</v>
      </c>
      <c r="Z84" s="112">
        <v>29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33</v>
      </c>
      <c r="W85" s="112">
        <v>30</v>
      </c>
      <c r="X85" s="112">
        <v>28</v>
      </c>
      <c r="Y85" s="112">
        <v>20</v>
      </c>
      <c r="Z85" s="112">
        <v>21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533</v>
      </c>
      <c r="D86" s="96">
        <f t="shared" ref="D86:D91" si="4">AD4</f>
        <v>5.9642147117296318E-2</v>
      </c>
      <c r="E86" s="97">
        <f t="shared" ref="E86:E91" si="5">AD4</f>
        <v>5.9642147117296318E-2</v>
      </c>
      <c r="F86" s="96">
        <f t="shared" ref="F86:F91" si="6">AF4</f>
        <v>-6.8181818181818232E-2</v>
      </c>
      <c r="G86" s="97">
        <f t="shared" ref="G86:G91" si="7">AF4</f>
        <v>-6.8181818181818232E-2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26</v>
      </c>
      <c r="W86" s="112">
        <v>31</v>
      </c>
      <c r="X86" s="112">
        <v>26</v>
      </c>
      <c r="Y86" s="112">
        <v>25</v>
      </c>
      <c r="Z86" s="112">
        <v>29</v>
      </c>
    </row>
    <row r="87" spans="1:30" ht="15" customHeight="1" x14ac:dyDescent="0.25">
      <c r="A87" s="98" t="s">
        <v>4</v>
      </c>
      <c r="B87" s="49"/>
      <c r="C87" s="57" t="str">
        <f t="shared" si="3"/>
        <v>269</v>
      </c>
      <c r="D87" s="96">
        <f t="shared" si="4"/>
        <v>-2.1818181818181848E-2</v>
      </c>
      <c r="E87" s="97">
        <f t="shared" si="5"/>
        <v>-2.1818181818181848E-2</v>
      </c>
      <c r="F87" s="96">
        <f t="shared" si="6"/>
        <v>-0.12091503267973858</v>
      </c>
      <c r="G87" s="97">
        <f t="shared" si="7"/>
        <v>-0.12091503267973858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4</v>
      </c>
      <c r="W87" s="112">
        <v>10</v>
      </c>
      <c r="X87" s="112">
        <v>10</v>
      </c>
      <c r="Y87" s="112">
        <v>6</v>
      </c>
      <c r="Z87" s="112">
        <v>3</v>
      </c>
    </row>
    <row r="88" spans="1:30" ht="15" customHeight="1" x14ac:dyDescent="0.25">
      <c r="A88" s="98" t="s">
        <v>5</v>
      </c>
      <c r="B88" s="49"/>
      <c r="C88" s="57" t="str">
        <f t="shared" si="3"/>
        <v>259</v>
      </c>
      <c r="D88" s="96">
        <f t="shared" si="4"/>
        <v>0.1409691629955947</v>
      </c>
      <c r="E88" s="97">
        <f t="shared" si="5"/>
        <v>0.1409691629955947</v>
      </c>
      <c r="F88" s="96">
        <f t="shared" si="6"/>
        <v>-4.7794117647058876E-2</v>
      </c>
      <c r="G88" s="97">
        <f t="shared" si="7"/>
        <v>-4.7794117647058876E-2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0</v>
      </c>
      <c r="W88" s="112">
        <v>7</v>
      </c>
      <c r="X88" s="112">
        <v>0</v>
      </c>
      <c r="Y88" s="112">
        <v>3</v>
      </c>
      <c r="Z88" s="112">
        <v>4</v>
      </c>
    </row>
    <row r="89" spans="1:30" ht="15" customHeight="1" x14ac:dyDescent="0.25">
      <c r="A89" s="49" t="s">
        <v>6</v>
      </c>
      <c r="B89" s="49"/>
      <c r="C89" s="57" t="str">
        <f t="shared" si="3"/>
        <v>381</v>
      </c>
      <c r="D89" s="96">
        <f t="shared" si="4"/>
        <v>-5.2219321148825326E-3</v>
      </c>
      <c r="E89" s="97">
        <f t="shared" si="5"/>
        <v>-5.2219321148825326E-3</v>
      </c>
      <c r="F89" s="96">
        <f t="shared" si="6"/>
        <v>-6.8459657701711474E-2</v>
      </c>
      <c r="G89" s="97">
        <f t="shared" si="7"/>
        <v>-6.8459657701711474E-2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16</v>
      </c>
      <c r="W89" s="112">
        <v>16</v>
      </c>
      <c r="X89" s="112">
        <v>9</v>
      </c>
      <c r="Y89" s="112">
        <v>13</v>
      </c>
      <c r="Z89" s="112">
        <v>9</v>
      </c>
    </row>
    <row r="90" spans="1:30" ht="15" customHeight="1" x14ac:dyDescent="0.25">
      <c r="A90" s="49" t="s">
        <v>96</v>
      </c>
      <c r="B90" s="49"/>
      <c r="C90" s="57" t="str">
        <f t="shared" si="3"/>
        <v>$22,944</v>
      </c>
      <c r="D90" s="96">
        <f t="shared" si="4"/>
        <v>-4.1250045966175541E-2</v>
      </c>
      <c r="E90" s="97">
        <f t="shared" si="5"/>
        <v>-4.1250045966175541E-2</v>
      </c>
      <c r="F90" s="96">
        <f t="shared" si="6"/>
        <v>9.7536182314376552E-2</v>
      </c>
      <c r="G90" s="97">
        <f t="shared" si="7"/>
        <v>9.7536182314376552E-2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56</v>
      </c>
      <c r="W90" s="112">
        <v>50</v>
      </c>
      <c r="X90" s="112">
        <v>36</v>
      </c>
      <c r="Y90" s="112">
        <v>40</v>
      </c>
      <c r="Z90" s="112">
        <v>37</v>
      </c>
    </row>
    <row r="91" spans="1:30" ht="15" customHeight="1" x14ac:dyDescent="0.25">
      <c r="A91" s="49" t="s">
        <v>7</v>
      </c>
      <c r="B91" s="49"/>
      <c r="C91" s="57" t="str">
        <f t="shared" si="3"/>
        <v>$15.4 mil</v>
      </c>
      <c r="D91" s="96">
        <f t="shared" si="4"/>
        <v>8.3939163417565688E-2</v>
      </c>
      <c r="E91" s="97">
        <f t="shared" si="5"/>
        <v>8.3939163417565688E-2</v>
      </c>
      <c r="F91" s="96">
        <f t="shared" si="6"/>
        <v>0.20923889115285443</v>
      </c>
      <c r="G91" s="97">
        <f t="shared" si="7"/>
        <v>0.20923889115285443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204</v>
      </c>
      <c r="W91" s="112">
        <v>202</v>
      </c>
      <c r="X91" s="112">
        <v>179</v>
      </c>
      <c r="Y91" s="112">
        <v>201</v>
      </c>
      <c r="Z91" s="112">
        <v>200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9</v>
      </c>
      <c r="W93" s="112">
        <v>10</v>
      </c>
      <c r="X93" s="112">
        <v>12</v>
      </c>
      <c r="Y93" s="112">
        <v>10</v>
      </c>
      <c r="Z93" s="112">
        <v>9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19</v>
      </c>
      <c r="W94" s="112">
        <v>27</v>
      </c>
      <c r="X94" s="112">
        <v>26</v>
      </c>
      <c r="Y94" s="112">
        <v>28</v>
      </c>
      <c r="Z94" s="112">
        <v>25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78</v>
      </c>
      <c r="W96" s="112">
        <v>87</v>
      </c>
      <c r="X96" s="112">
        <v>69</v>
      </c>
      <c r="Y96" s="112">
        <v>62</v>
      </c>
      <c r="Z96" s="112">
        <v>58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21</v>
      </c>
      <c r="W97" s="112">
        <v>21</v>
      </c>
      <c r="X97" s="112">
        <v>21</v>
      </c>
      <c r="Y97" s="112">
        <v>14</v>
      </c>
      <c r="Z97" s="112">
        <v>19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12</v>
      </c>
      <c r="W98" s="112">
        <v>3</v>
      </c>
      <c r="X98" s="112">
        <v>6</v>
      </c>
      <c r="Y98" s="112">
        <v>3</v>
      </c>
      <c r="Z98" s="112">
        <v>10</v>
      </c>
    </row>
    <row r="99" spans="1:32" ht="15" customHeight="1" x14ac:dyDescent="0.25">
      <c r="S99" s="115" t="s">
        <v>197</v>
      </c>
      <c r="T99" s="115"/>
      <c r="U99" s="112"/>
      <c r="V99" s="112">
        <v>7</v>
      </c>
      <c r="W99" s="112">
        <v>3</v>
      </c>
      <c r="X99" s="112">
        <v>6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29</v>
      </c>
      <c r="W100" s="112">
        <v>27</v>
      </c>
      <c r="X100" s="112">
        <v>19</v>
      </c>
      <c r="Y100" s="112">
        <v>18</v>
      </c>
      <c r="Z100" s="112">
        <v>21</v>
      </c>
    </row>
    <row r="101" spans="1:32" x14ac:dyDescent="0.25">
      <c r="A101" s="18"/>
      <c r="S101" s="118" t="s">
        <v>53</v>
      </c>
      <c r="T101" s="118"/>
      <c r="U101" s="112"/>
      <c r="V101" s="112">
        <v>197</v>
      </c>
      <c r="W101" s="112">
        <v>220</v>
      </c>
      <c r="X101" s="112">
        <v>200</v>
      </c>
      <c r="Y101" s="112">
        <v>177</v>
      </c>
      <c r="Z101" s="112">
        <v>181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164</v>
      </c>
      <c r="W104" s="112">
        <v>172</v>
      </c>
      <c r="X104" s="112">
        <v>139</v>
      </c>
      <c r="Y104" s="112">
        <v>150</v>
      </c>
      <c r="Z104" s="112">
        <v>175</v>
      </c>
      <c r="AB104" s="109" t="str">
        <f>TEXT(Z104,"###,###")</f>
        <v>175</v>
      </c>
      <c r="AD104" s="130">
        <f>Z104/($Z$4)*100</f>
        <v>32.833020637898684</v>
      </c>
      <c r="AF104" s="109"/>
    </row>
    <row r="105" spans="1:32" x14ac:dyDescent="0.25">
      <c r="S105" s="115" t="s">
        <v>17</v>
      </c>
      <c r="T105" s="115"/>
      <c r="U105" s="112"/>
      <c r="V105" s="112">
        <v>402</v>
      </c>
      <c r="W105" s="112">
        <v>426</v>
      </c>
      <c r="X105" s="112">
        <v>361</v>
      </c>
      <c r="Y105" s="112">
        <v>350</v>
      </c>
      <c r="Z105" s="112">
        <v>358</v>
      </c>
      <c r="AB105" s="109" t="str">
        <f>TEXT(Z105,"###,###")</f>
        <v>358</v>
      </c>
      <c r="AD105" s="130">
        <f>Z105/($Z$4)*100</f>
        <v>67.166979362101316</v>
      </c>
      <c r="AF105" s="109"/>
    </row>
    <row r="106" spans="1:32" x14ac:dyDescent="0.25">
      <c r="S106" s="118" t="s">
        <v>53</v>
      </c>
      <c r="T106" s="118"/>
      <c r="U106" s="120"/>
      <c r="V106" s="120">
        <v>566</v>
      </c>
      <c r="W106" s="120">
        <v>598</v>
      </c>
      <c r="X106" s="120">
        <v>500</v>
      </c>
      <c r="Y106" s="120">
        <v>500</v>
      </c>
      <c r="Z106" s="120">
        <v>533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42</v>
      </c>
      <c r="W108" s="112">
        <v>21</v>
      </c>
      <c r="X108" s="112">
        <v>26</v>
      </c>
      <c r="Y108" s="112">
        <v>36</v>
      </c>
      <c r="Z108" s="112">
        <v>12</v>
      </c>
      <c r="AB108" s="109" t="str">
        <f>TEXT(Z108,"###,###")</f>
        <v>12</v>
      </c>
      <c r="AD108" s="130">
        <f>Z108/($Z$4)*100</f>
        <v>2.2514071294559099</v>
      </c>
      <c r="AF108" s="109"/>
    </row>
    <row r="109" spans="1:32" x14ac:dyDescent="0.25">
      <c r="S109" s="115" t="s">
        <v>20</v>
      </c>
      <c r="T109" s="115"/>
      <c r="U109" s="112"/>
      <c r="V109" s="112">
        <v>95</v>
      </c>
      <c r="W109" s="112">
        <v>43</v>
      </c>
      <c r="X109" s="112">
        <v>46</v>
      </c>
      <c r="Y109" s="112">
        <v>52</v>
      </c>
      <c r="Z109" s="112">
        <v>76</v>
      </c>
      <c r="AB109" s="109" t="str">
        <f>TEXT(Z109,"###,###")</f>
        <v>76</v>
      </c>
      <c r="AD109" s="130">
        <f>Z109/($Z$4)*100</f>
        <v>14.258911819887429</v>
      </c>
      <c r="AF109" s="109"/>
    </row>
    <row r="110" spans="1:32" x14ac:dyDescent="0.25">
      <c r="S110" s="115" t="s">
        <v>21</v>
      </c>
      <c r="T110" s="115"/>
      <c r="U110" s="112"/>
      <c r="V110" s="112">
        <v>209</v>
      </c>
      <c r="W110" s="112">
        <v>268</v>
      </c>
      <c r="X110" s="112">
        <v>192</v>
      </c>
      <c r="Y110" s="112">
        <v>198</v>
      </c>
      <c r="Z110" s="112">
        <v>216</v>
      </c>
      <c r="AB110" s="109" t="str">
        <f>TEXT(Z110,"###,###")</f>
        <v>216</v>
      </c>
      <c r="AD110" s="130">
        <f>Z110/($Z$4)*100</f>
        <v>40.525328330206378</v>
      </c>
      <c r="AF110" s="109"/>
    </row>
    <row r="111" spans="1:32" x14ac:dyDescent="0.25">
      <c r="S111" s="115" t="s">
        <v>22</v>
      </c>
      <c r="T111" s="115"/>
      <c r="U111" s="112"/>
      <c r="V111" s="112">
        <v>217</v>
      </c>
      <c r="W111" s="112">
        <v>271</v>
      </c>
      <c r="X111" s="112">
        <v>229</v>
      </c>
      <c r="Y111" s="112">
        <v>214</v>
      </c>
      <c r="Z111" s="112">
        <v>221</v>
      </c>
      <c r="AB111" s="109" t="str">
        <f>TEXT(Z111,"###,###")</f>
        <v>221</v>
      </c>
      <c r="AD111" s="130">
        <f>Z111/($Z$4)*100</f>
        <v>41.463414634146339</v>
      </c>
      <c r="AF111" s="109"/>
    </row>
    <row r="112" spans="1:32" x14ac:dyDescent="0.25">
      <c r="S112" s="118" t="s">
        <v>53</v>
      </c>
      <c r="T112" s="118"/>
      <c r="U112" s="112"/>
      <c r="V112" s="112">
        <v>576</v>
      </c>
      <c r="W112" s="112">
        <v>613</v>
      </c>
      <c r="X112" s="112">
        <v>498</v>
      </c>
      <c r="Y112" s="112">
        <v>503</v>
      </c>
      <c r="Z112" s="112">
        <v>537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37.93</v>
      </c>
      <c r="W118" s="131">
        <v>38.79</v>
      </c>
      <c r="X118" s="131">
        <v>39.99</v>
      </c>
      <c r="Y118" s="131">
        <v>40.409999999999997</v>
      </c>
      <c r="Z118" s="131">
        <v>40.159999999999997</v>
      </c>
      <c r="AB118" s="109" t="str">
        <f>TEXT(Z118,"##.0")</f>
        <v>40.2</v>
      </c>
    </row>
    <row r="120" spans="19:32" x14ac:dyDescent="0.25">
      <c r="S120" s="101" t="s">
        <v>98</v>
      </c>
      <c r="T120" s="112"/>
      <c r="U120" s="112"/>
      <c r="V120" s="112">
        <v>398</v>
      </c>
      <c r="W120" s="112">
        <v>426</v>
      </c>
      <c r="X120" s="112">
        <v>374</v>
      </c>
      <c r="Y120" s="112">
        <v>380</v>
      </c>
      <c r="Z120" s="112">
        <v>375</v>
      </c>
      <c r="AB120" s="109" t="str">
        <f>TEXT(Z120,"###,###")</f>
        <v>375</v>
      </c>
    </row>
    <row r="121" spans="19:32" x14ac:dyDescent="0.25">
      <c r="S121" s="101" t="s">
        <v>99</v>
      </c>
      <c r="T121" s="112"/>
      <c r="U121" s="112"/>
      <c r="V121" s="112">
        <v>5</v>
      </c>
      <c r="W121" s="112">
        <v>3</v>
      </c>
      <c r="X121" s="112">
        <v>6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100</v>
      </c>
      <c r="T122" s="112"/>
      <c r="U122" s="112"/>
      <c r="V122" s="112">
        <v>6</v>
      </c>
      <c r="W122" s="112">
        <v>0</v>
      </c>
      <c r="X122" s="112">
        <v>0</v>
      </c>
      <c r="Y122" s="112">
        <v>0</v>
      </c>
      <c r="Z122" s="112">
        <v>0</v>
      </c>
      <c r="AB122" s="109" t="str">
        <f>TEXT(Z122,"###,###")</f>
        <v/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404</v>
      </c>
      <c r="W124" s="112">
        <v>426</v>
      </c>
      <c r="X124" s="112">
        <v>374</v>
      </c>
      <c r="Y124" s="112">
        <v>380</v>
      </c>
      <c r="Z124" s="112">
        <v>375</v>
      </c>
      <c r="AB124" s="109" t="str">
        <f>TEXT(Z124,"###,###")</f>
        <v>375</v>
      </c>
      <c r="AD124" s="127">
        <f>Z124/$Z$7*100</f>
        <v>98.425196850393704</v>
      </c>
    </row>
    <row r="125" spans="19:32" x14ac:dyDescent="0.25">
      <c r="S125" s="101" t="s">
        <v>102</v>
      </c>
      <c r="T125" s="112"/>
      <c r="U125" s="112"/>
      <c r="V125" s="112">
        <v>11</v>
      </c>
      <c r="W125" s="112">
        <v>3</v>
      </c>
      <c r="X125" s="112">
        <v>6</v>
      </c>
      <c r="Y125" s="112">
        <v>0</v>
      </c>
      <c r="Z125" s="112">
        <v>0</v>
      </c>
      <c r="AB125" s="109" t="str">
        <f>TEXT(Z125,"###,###")</f>
        <v/>
      </c>
      <c r="AD125" s="127">
        <f>Z125/$Z$7*100</f>
        <v>0</v>
      </c>
    </row>
    <row r="127" spans="19:32" x14ac:dyDescent="0.25">
      <c r="S127" s="101" t="s">
        <v>103</v>
      </c>
      <c r="T127" s="112"/>
      <c r="U127" s="112"/>
      <c r="V127" s="112">
        <v>208</v>
      </c>
      <c r="W127" s="112">
        <v>202</v>
      </c>
      <c r="X127" s="112">
        <v>173</v>
      </c>
      <c r="Y127" s="112">
        <v>203</v>
      </c>
      <c r="Z127" s="112">
        <v>200</v>
      </c>
      <c r="AB127" s="109" t="str">
        <f>TEXT(Z127,"###,###")</f>
        <v>200</v>
      </c>
      <c r="AD127" s="127">
        <f>Z127/$Z$7*100</f>
        <v>52.493438320209975</v>
      </c>
    </row>
    <row r="128" spans="19:32" x14ac:dyDescent="0.25">
      <c r="S128" s="101" t="s">
        <v>104</v>
      </c>
      <c r="T128" s="112"/>
      <c r="U128" s="112"/>
      <c r="V128" s="112">
        <v>198</v>
      </c>
      <c r="W128" s="112">
        <v>223</v>
      </c>
      <c r="X128" s="112">
        <v>196</v>
      </c>
      <c r="Y128" s="112">
        <v>177</v>
      </c>
      <c r="Z128" s="112">
        <v>181</v>
      </c>
      <c r="AB128" s="109" t="str">
        <f>TEXT(Z128,"###,###")</f>
        <v>181</v>
      </c>
      <c r="AD128" s="127">
        <f>Z128/$Z$7*100</f>
        <v>47.506561679790025</v>
      </c>
    </row>
    <row r="130" spans="19:20" x14ac:dyDescent="0.25">
      <c r="S130" s="101" t="s">
        <v>278</v>
      </c>
      <c r="T130" s="127">
        <v>98.425196850393704</v>
      </c>
    </row>
    <row r="131" spans="19:20" x14ac:dyDescent="0.25">
      <c r="S131" s="101" t="s">
        <v>279</v>
      </c>
      <c r="T131" s="127">
        <v>0</v>
      </c>
    </row>
    <row r="132" spans="19:20" x14ac:dyDescent="0.25">
      <c r="S132" s="101" t="s">
        <v>280</v>
      </c>
      <c r="T132" s="127">
        <v>0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8C3E0E7-7846-4658-BE20-4D586CB41A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EAD6017-3A47-4AEA-AA6C-B044FBB7F5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43A3C0-19B8-4E55-AEF2-81D5DCF0EF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FAC38D7-8C2E-4884-8001-29DFA786A87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38BD0-B661-402F-A926-E1DD282EFB78}">
  <sheetPr codeName="Sheet10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144</v>
      </c>
      <c r="T1" s="99"/>
      <c r="U1" s="99"/>
      <c r="V1" s="99"/>
      <c r="W1" s="99"/>
      <c r="X1" s="99"/>
      <c r="Y1" s="100" t="s">
        <v>235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144</v>
      </c>
      <c r="Y3" s="105" t="s">
        <v>235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9.37 Livingstone,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28791</v>
      </c>
      <c r="W4" s="108">
        <v>28951</v>
      </c>
      <c r="X4" s="108">
        <v>29589</v>
      </c>
      <c r="Y4" s="108">
        <v>31802</v>
      </c>
      <c r="Z4" s="108">
        <v>34105</v>
      </c>
      <c r="AB4" s="109" t="str">
        <f>TEXT(Z4,"###,###")</f>
        <v>34,105</v>
      </c>
      <c r="AD4" s="110">
        <f>Z4/Y4-1</f>
        <v>7.2416829130243388E-2</v>
      </c>
      <c r="AF4" s="110">
        <f>Z4/V4-1</f>
        <v>0.18457156750373382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15394</v>
      </c>
      <c r="W5" s="108">
        <v>15214</v>
      </c>
      <c r="X5" s="108">
        <v>15468</v>
      </c>
      <c r="Y5" s="108">
        <v>16482</v>
      </c>
      <c r="Z5" s="108">
        <v>17427</v>
      </c>
      <c r="AB5" s="109" t="str">
        <f>TEXT(Z5,"###,###")</f>
        <v>17,427</v>
      </c>
      <c r="AD5" s="110">
        <f t="shared" ref="AD5:AD9" si="0">Z5/Y5-1</f>
        <v>5.7335274845285777E-2</v>
      </c>
      <c r="AF5" s="110">
        <f t="shared" ref="AF5:AF9" si="1">Z5/V5-1</f>
        <v>0.1320644406911784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13403</v>
      </c>
      <c r="W6" s="108">
        <v>13735</v>
      </c>
      <c r="X6" s="108">
        <v>14116</v>
      </c>
      <c r="Y6" s="108">
        <v>15283</v>
      </c>
      <c r="Z6" s="108">
        <v>16629</v>
      </c>
      <c r="AB6" s="109" t="str">
        <f>TEXT(Z6,"###,###")</f>
        <v>16,629</v>
      </c>
      <c r="AD6" s="110">
        <f t="shared" si="0"/>
        <v>8.8071713668782303E-2</v>
      </c>
      <c r="AF6" s="110">
        <f t="shared" si="1"/>
        <v>0.24069238230246959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20099</v>
      </c>
      <c r="W7" s="108">
        <v>20399</v>
      </c>
      <c r="X7" s="108">
        <v>21174</v>
      </c>
      <c r="Y7" s="108">
        <v>21992</v>
      </c>
      <c r="Z7" s="108">
        <v>22929</v>
      </c>
      <c r="AB7" s="109" t="str">
        <f>TEXT(Z7,"###,###")</f>
        <v>22,929</v>
      </c>
      <c r="AD7" s="110">
        <f t="shared" si="0"/>
        <v>4.2606402328119408E-2</v>
      </c>
      <c r="AF7" s="110">
        <f t="shared" si="1"/>
        <v>0.14080302502612074</v>
      </c>
    </row>
    <row r="8" spans="1:32" ht="17.25" customHeight="1" x14ac:dyDescent="0.25">
      <c r="A8" s="64" t="s">
        <v>12</v>
      </c>
      <c r="B8" s="65"/>
      <c r="C8" s="29"/>
      <c r="D8" s="66" t="str">
        <f>AB4</f>
        <v>34,105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22,929</v>
      </c>
      <c r="P8" s="67"/>
      <c r="S8" s="107" t="s">
        <v>83</v>
      </c>
      <c r="T8" s="108"/>
      <c r="U8" s="108"/>
      <c r="V8" s="108">
        <v>46559</v>
      </c>
      <c r="W8" s="108">
        <v>49583</v>
      </c>
      <c r="X8" s="108">
        <v>49424.59</v>
      </c>
      <c r="Y8" s="108">
        <v>50742.31</v>
      </c>
      <c r="Z8" s="108">
        <v>52145</v>
      </c>
      <c r="AB8" s="109" t="str">
        <f>TEXT(Z8,"$###,###")</f>
        <v>$52,145</v>
      </c>
      <c r="AD8" s="110">
        <f t="shared" si="0"/>
        <v>2.7643400546802033E-2</v>
      </c>
      <c r="AF8" s="110">
        <f t="shared" si="1"/>
        <v>0.11997680362550733</v>
      </c>
    </row>
    <row r="9" spans="1:32" x14ac:dyDescent="0.25">
      <c r="A9" s="30" t="s">
        <v>14</v>
      </c>
      <c r="B9" s="71"/>
      <c r="C9" s="72"/>
      <c r="D9" s="73">
        <f>AD104</f>
        <v>74.384987538484097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51.559160887958477</v>
      </c>
      <c r="P9" s="74" t="s">
        <v>84</v>
      </c>
      <c r="S9" s="107" t="s">
        <v>7</v>
      </c>
      <c r="T9" s="108"/>
      <c r="U9" s="108"/>
      <c r="V9" s="108">
        <v>1248049589</v>
      </c>
      <c r="W9" s="108">
        <v>1329936738</v>
      </c>
      <c r="X9" s="108">
        <v>1407178952</v>
      </c>
      <c r="Y9" s="108">
        <v>1535417300</v>
      </c>
      <c r="Z9" s="108">
        <v>1634518608</v>
      </c>
      <c r="AB9" s="109" t="str">
        <f>TEXT(Z9/1000000,"$#,###.0")&amp;" mil"</f>
        <v>$1,634.5 mil</v>
      </c>
      <c r="AD9" s="110">
        <f t="shared" si="0"/>
        <v>6.4543566104146466E-2</v>
      </c>
      <c r="AF9" s="110">
        <f t="shared" si="1"/>
        <v>0.30965838409486457</v>
      </c>
    </row>
    <row r="10" spans="1:32" x14ac:dyDescent="0.25">
      <c r="A10" s="30" t="s">
        <v>17</v>
      </c>
      <c r="B10" s="71"/>
      <c r="C10" s="72"/>
      <c r="D10" s="73">
        <f>AD105</f>
        <v>18.390265356985779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48.288193990143483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83.823978368005584</v>
      </c>
      <c r="P11" s="74" t="s">
        <v>84</v>
      </c>
      <c r="S11" s="107" t="s">
        <v>29</v>
      </c>
      <c r="T11" s="112"/>
      <c r="U11" s="112"/>
      <c r="V11" s="112">
        <v>25492</v>
      </c>
      <c r="W11" s="112">
        <v>25743</v>
      </c>
      <c r="X11" s="112">
        <v>26255</v>
      </c>
      <c r="Y11" s="112">
        <v>28295</v>
      </c>
      <c r="Z11" s="112">
        <v>30397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8.0771075930044933</v>
      </c>
      <c r="P12" s="74" t="s">
        <v>84</v>
      </c>
      <c r="S12" s="107" t="s">
        <v>30</v>
      </c>
      <c r="T12" s="112"/>
      <c r="U12" s="112"/>
      <c r="V12" s="112">
        <v>3299</v>
      </c>
      <c r="W12" s="112">
        <v>3210</v>
      </c>
      <c r="X12" s="112">
        <v>3336</v>
      </c>
      <c r="Y12" s="112">
        <v>3507</v>
      </c>
      <c r="Z12" s="112">
        <v>3707</v>
      </c>
    </row>
    <row r="13" spans="1:32" ht="15" customHeight="1" x14ac:dyDescent="0.25">
      <c r="A13" s="30" t="s">
        <v>19</v>
      </c>
      <c r="B13" s="72"/>
      <c r="C13" s="72"/>
      <c r="D13" s="73">
        <f>AD108</f>
        <v>13.877730538044275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8.125081774172445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14.983140302008502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20.876704295557836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18.02599441730635</v>
      </c>
      <c r="P15" s="74" t="s">
        <v>84</v>
      </c>
      <c r="S15" s="115" t="s">
        <v>60</v>
      </c>
      <c r="T15" s="115"/>
      <c r="U15" s="116"/>
      <c r="V15" s="116">
        <v>1035</v>
      </c>
      <c r="W15" s="116">
        <v>983</v>
      </c>
      <c r="X15" s="116">
        <v>1047</v>
      </c>
      <c r="Y15" s="112">
        <v>1072</v>
      </c>
      <c r="Z15" s="112">
        <v>1069</v>
      </c>
      <c r="AB15" s="117">
        <f t="shared" ref="AB15:AB34" si="2">IF(Z15="np",0,Z15/$Z$34)</f>
        <v>3.1346215875436179E-2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43.04940624541856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81.97400558269365</v>
      </c>
      <c r="P16" s="37" t="s">
        <v>84</v>
      </c>
      <c r="S16" s="115" t="s">
        <v>61</v>
      </c>
      <c r="T16" s="115"/>
      <c r="U16" s="116"/>
      <c r="V16" s="116">
        <v>1354</v>
      </c>
      <c r="W16" s="116">
        <v>1552</v>
      </c>
      <c r="X16" s="116">
        <v>1659</v>
      </c>
      <c r="Y16" s="112">
        <v>1791</v>
      </c>
      <c r="Z16" s="112">
        <v>2167</v>
      </c>
      <c r="AB16" s="117">
        <f t="shared" si="2"/>
        <v>6.3542796821394007E-2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1212</v>
      </c>
      <c r="W17" s="116">
        <v>1109</v>
      </c>
      <c r="X17" s="116">
        <v>1073</v>
      </c>
      <c r="Y17" s="112">
        <v>1189</v>
      </c>
      <c r="Z17" s="112">
        <v>1185</v>
      </c>
      <c r="AB17" s="117">
        <f t="shared" si="2"/>
        <v>3.4747676157522799E-2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354</v>
      </c>
      <c r="W18" s="116">
        <v>384</v>
      </c>
      <c r="X18" s="116">
        <v>378</v>
      </c>
      <c r="Y18" s="112">
        <v>374</v>
      </c>
      <c r="Z18" s="112">
        <v>414</v>
      </c>
      <c r="AB18" s="117">
        <f t="shared" si="2"/>
        <v>1.2139694455033281E-2</v>
      </c>
    </row>
    <row r="19" spans="1:28" x14ac:dyDescent="0.25">
      <c r="A19" s="63" t="str">
        <f>$S$1&amp;" ("&amp;$V$2&amp;" to "&amp;$Z$2&amp;")"</f>
        <v>Livingstone (2017-18 to 2021-22)</v>
      </c>
      <c r="B19" s="63"/>
      <c r="C19" s="63"/>
      <c r="D19" s="63"/>
      <c r="E19" s="63"/>
      <c r="F19" s="63"/>
      <c r="G19" s="63" t="str">
        <f>$S$1&amp;" ("&amp;$V$2&amp;" to "&amp;$Z$2&amp;")"</f>
        <v>Livingstone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2970</v>
      </c>
      <c r="W19" s="116">
        <v>2920</v>
      </c>
      <c r="X19" s="116">
        <v>2927</v>
      </c>
      <c r="Y19" s="112">
        <v>3357</v>
      </c>
      <c r="Z19" s="112">
        <v>3499</v>
      </c>
      <c r="AB19" s="117">
        <f t="shared" si="2"/>
        <v>0.10260094419845761</v>
      </c>
    </row>
    <row r="20" spans="1:28" x14ac:dyDescent="0.25">
      <c r="S20" s="115" t="s">
        <v>65</v>
      </c>
      <c r="T20" s="115"/>
      <c r="U20" s="116"/>
      <c r="V20" s="116">
        <v>675</v>
      </c>
      <c r="W20" s="116">
        <v>718</v>
      </c>
      <c r="X20" s="116">
        <v>764</v>
      </c>
      <c r="Y20" s="112">
        <v>793</v>
      </c>
      <c r="Z20" s="112">
        <v>812</v>
      </c>
      <c r="AB20" s="117">
        <f t="shared" si="2"/>
        <v>2.381022197460634E-2</v>
      </c>
    </row>
    <row r="21" spans="1:28" x14ac:dyDescent="0.25">
      <c r="S21" s="115" t="s">
        <v>66</v>
      </c>
      <c r="T21" s="115"/>
      <c r="U21" s="116"/>
      <c r="V21" s="116">
        <v>2293</v>
      </c>
      <c r="W21" s="116">
        <v>2221</v>
      </c>
      <c r="X21" s="116">
        <v>2322</v>
      </c>
      <c r="Y21" s="112">
        <v>2607</v>
      </c>
      <c r="Z21" s="112">
        <v>2861</v>
      </c>
      <c r="AB21" s="117">
        <f t="shared" si="2"/>
        <v>8.3892912646981205E-2</v>
      </c>
    </row>
    <row r="22" spans="1:28" x14ac:dyDescent="0.25">
      <c r="S22" s="115" t="s">
        <v>67</v>
      </c>
      <c r="T22" s="115"/>
      <c r="U22" s="116"/>
      <c r="V22" s="116">
        <v>2181</v>
      </c>
      <c r="W22" s="116">
        <v>2081</v>
      </c>
      <c r="X22" s="116">
        <v>2173</v>
      </c>
      <c r="Y22" s="112">
        <v>2431</v>
      </c>
      <c r="Z22" s="112">
        <v>2689</v>
      </c>
      <c r="AB22" s="117">
        <f t="shared" si="2"/>
        <v>7.88493680907838E-2</v>
      </c>
    </row>
    <row r="23" spans="1:28" x14ac:dyDescent="0.25">
      <c r="S23" s="115" t="s">
        <v>68</v>
      </c>
      <c r="T23" s="115"/>
      <c r="U23" s="116"/>
      <c r="V23" s="116">
        <v>1148</v>
      </c>
      <c r="W23" s="116">
        <v>1059</v>
      </c>
      <c r="X23" s="116">
        <v>1043</v>
      </c>
      <c r="Y23" s="112">
        <v>1160</v>
      </c>
      <c r="Z23" s="112">
        <v>1257</v>
      </c>
      <c r="AB23" s="117">
        <f t="shared" si="2"/>
        <v>3.6858927367093806E-2</v>
      </c>
    </row>
    <row r="24" spans="1:28" x14ac:dyDescent="0.25">
      <c r="S24" s="115" t="s">
        <v>69</v>
      </c>
      <c r="T24" s="115"/>
      <c r="U24" s="116"/>
      <c r="V24" s="116">
        <v>110</v>
      </c>
      <c r="W24" s="116">
        <v>92</v>
      </c>
      <c r="X24" s="116">
        <v>83</v>
      </c>
      <c r="Y24" s="112">
        <v>78</v>
      </c>
      <c r="Z24" s="112">
        <v>112</v>
      </c>
      <c r="AB24" s="117">
        <f t="shared" si="2"/>
        <v>3.2841685482215641E-3</v>
      </c>
    </row>
    <row r="25" spans="1:28" x14ac:dyDescent="0.25">
      <c r="S25" s="115" t="s">
        <v>70</v>
      </c>
      <c r="T25" s="115"/>
      <c r="U25" s="116"/>
      <c r="V25" s="116">
        <v>775</v>
      </c>
      <c r="W25" s="116">
        <v>766</v>
      </c>
      <c r="X25" s="116">
        <v>843</v>
      </c>
      <c r="Y25" s="112">
        <v>807</v>
      </c>
      <c r="Z25" s="112">
        <v>853</v>
      </c>
      <c r="AB25" s="117">
        <f t="shared" si="2"/>
        <v>2.5012462246723162E-2</v>
      </c>
    </row>
    <row r="26" spans="1:28" x14ac:dyDescent="0.25">
      <c r="S26" s="115" t="s">
        <v>71</v>
      </c>
      <c r="T26" s="115"/>
      <c r="U26" s="116"/>
      <c r="V26" s="116">
        <v>554</v>
      </c>
      <c r="W26" s="116">
        <v>598</v>
      </c>
      <c r="X26" s="116">
        <v>702</v>
      </c>
      <c r="Y26" s="112">
        <v>840</v>
      </c>
      <c r="Z26" s="112">
        <v>1004</v>
      </c>
      <c r="AB26" s="117">
        <f t="shared" si="2"/>
        <v>2.9440225200129021E-2</v>
      </c>
    </row>
    <row r="27" spans="1:28" x14ac:dyDescent="0.25">
      <c r="S27" s="115" t="s">
        <v>72</v>
      </c>
      <c r="T27" s="115"/>
      <c r="U27" s="116"/>
      <c r="V27" s="116">
        <v>1382</v>
      </c>
      <c r="W27" s="116">
        <v>1376</v>
      </c>
      <c r="X27" s="116">
        <v>1459</v>
      </c>
      <c r="Y27" s="112">
        <v>1545</v>
      </c>
      <c r="Z27" s="112">
        <v>1769</v>
      </c>
      <c r="AB27" s="117">
        <f t="shared" si="2"/>
        <v>5.1872269301820956E-2</v>
      </c>
    </row>
    <row r="28" spans="1:28" x14ac:dyDescent="0.25">
      <c r="S28" s="115" t="s">
        <v>73</v>
      </c>
      <c r="T28" s="115"/>
      <c r="U28" s="116"/>
      <c r="V28" s="116">
        <v>2468</v>
      </c>
      <c r="W28" s="116">
        <v>2442</v>
      </c>
      <c r="X28" s="116">
        <v>2360</v>
      </c>
      <c r="Y28" s="112">
        <v>2458</v>
      </c>
      <c r="Z28" s="112">
        <v>2454</v>
      </c>
      <c r="AB28" s="117">
        <f t="shared" si="2"/>
        <v>7.1958478726211764E-2</v>
      </c>
    </row>
    <row r="29" spans="1:28" x14ac:dyDescent="0.25">
      <c r="S29" s="115" t="s">
        <v>74</v>
      </c>
      <c r="T29" s="115"/>
      <c r="U29" s="116"/>
      <c r="V29" s="116">
        <v>1569</v>
      </c>
      <c r="W29" s="116">
        <v>1704</v>
      </c>
      <c r="X29" s="116">
        <v>1615</v>
      </c>
      <c r="Y29" s="112">
        <v>1715</v>
      </c>
      <c r="Z29" s="112">
        <v>1803</v>
      </c>
      <c r="AB29" s="117">
        <f t="shared" si="2"/>
        <v>5.2869249039673931E-2</v>
      </c>
    </row>
    <row r="30" spans="1:28" x14ac:dyDescent="0.25">
      <c r="S30" s="115" t="s">
        <v>75</v>
      </c>
      <c r="T30" s="115"/>
      <c r="U30" s="116"/>
      <c r="V30" s="116">
        <v>2502</v>
      </c>
      <c r="W30" s="116">
        <v>2584</v>
      </c>
      <c r="X30" s="116">
        <v>2725</v>
      </c>
      <c r="Y30" s="112">
        <v>2849</v>
      </c>
      <c r="Z30" s="112">
        <v>2911</v>
      </c>
      <c r="AB30" s="117">
        <f t="shared" si="2"/>
        <v>8.5359059320294403E-2</v>
      </c>
    </row>
    <row r="31" spans="1:28" x14ac:dyDescent="0.25">
      <c r="S31" s="115" t="s">
        <v>76</v>
      </c>
      <c r="T31" s="115"/>
      <c r="U31" s="116"/>
      <c r="V31" s="116">
        <v>2834</v>
      </c>
      <c r="W31" s="116">
        <v>3032</v>
      </c>
      <c r="X31" s="116">
        <v>3146</v>
      </c>
      <c r="Y31" s="112">
        <v>3563</v>
      </c>
      <c r="Z31" s="112">
        <v>3992</v>
      </c>
      <c r="AB31" s="117">
        <f t="shared" si="2"/>
        <v>0.11705715039732575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312</v>
      </c>
      <c r="W32" s="116">
        <v>338</v>
      </c>
      <c r="X32" s="116">
        <v>358</v>
      </c>
      <c r="Y32" s="112">
        <v>343</v>
      </c>
      <c r="Z32" s="112">
        <v>407</v>
      </c>
      <c r="AB32" s="117">
        <f t="shared" si="2"/>
        <v>1.1934433920769434E-2</v>
      </c>
    </row>
    <row r="33" spans="19:32" x14ac:dyDescent="0.25">
      <c r="S33" s="115" t="s">
        <v>78</v>
      </c>
      <c r="T33" s="115"/>
      <c r="U33" s="116"/>
      <c r="V33" s="116">
        <v>1327</v>
      </c>
      <c r="W33" s="116">
        <v>1470</v>
      </c>
      <c r="X33" s="116">
        <v>1463</v>
      </c>
      <c r="Y33" s="112">
        <v>1549</v>
      </c>
      <c r="Z33" s="112">
        <v>1610</v>
      </c>
      <c r="AB33" s="117">
        <f t="shared" si="2"/>
        <v>4.7209922880684985E-2</v>
      </c>
    </row>
    <row r="34" spans="19:32" x14ac:dyDescent="0.25">
      <c r="S34" s="118" t="s">
        <v>53</v>
      </c>
      <c r="T34" s="118"/>
      <c r="U34" s="119"/>
      <c r="V34" s="119">
        <v>28794</v>
      </c>
      <c r="W34" s="119">
        <v>28952</v>
      </c>
      <c r="X34" s="119">
        <v>29586</v>
      </c>
      <c r="Y34" s="120">
        <v>31802</v>
      </c>
      <c r="Z34" s="120">
        <v>34103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17071</v>
      </c>
      <c r="W37" s="112">
        <v>17214</v>
      </c>
      <c r="X37" s="112">
        <v>17664</v>
      </c>
      <c r="Y37" s="112">
        <v>18252</v>
      </c>
      <c r="Z37" s="112">
        <v>18795</v>
      </c>
      <c r="AB37" s="132">
        <f>Z37/Z40*100</f>
        <v>81.97400558269365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3028</v>
      </c>
      <c r="W38" s="112">
        <v>3182</v>
      </c>
      <c r="X38" s="112">
        <v>3509</v>
      </c>
      <c r="Y38" s="112">
        <v>3735</v>
      </c>
      <c r="Z38" s="112">
        <v>4133</v>
      </c>
      <c r="AB38" s="132">
        <f>Z38/Z40*100</f>
        <v>18.02599441730635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20099</v>
      </c>
      <c r="W40" s="112">
        <v>20396</v>
      </c>
      <c r="X40" s="112">
        <v>21173</v>
      </c>
      <c r="Y40" s="112">
        <v>21987</v>
      </c>
      <c r="Z40" s="112">
        <v>22928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31</v>
      </c>
      <c r="W44" s="112">
        <v>43</v>
      </c>
      <c r="X44" s="112">
        <v>33</v>
      </c>
      <c r="Y44" s="112">
        <v>50</v>
      </c>
      <c r="Z44" s="112">
        <v>64</v>
      </c>
    </row>
    <row r="45" spans="19:32" x14ac:dyDescent="0.25">
      <c r="S45" s="115" t="s">
        <v>37</v>
      </c>
      <c r="T45" s="115"/>
      <c r="U45" s="112"/>
      <c r="V45" s="112">
        <v>447</v>
      </c>
      <c r="W45" s="112">
        <v>419</v>
      </c>
      <c r="X45" s="112">
        <v>474</v>
      </c>
      <c r="Y45" s="112">
        <v>588</v>
      </c>
      <c r="Z45" s="112">
        <v>672</v>
      </c>
    </row>
    <row r="46" spans="19:32" x14ac:dyDescent="0.25">
      <c r="S46" s="115" t="s">
        <v>38</v>
      </c>
      <c r="T46" s="115"/>
      <c r="U46" s="112"/>
      <c r="V46" s="112">
        <v>997</v>
      </c>
      <c r="W46" s="112">
        <v>956</v>
      </c>
      <c r="X46" s="112">
        <v>883</v>
      </c>
      <c r="Y46" s="112">
        <v>1184</v>
      </c>
      <c r="Z46" s="112">
        <v>1220</v>
      </c>
    </row>
    <row r="47" spans="19:32" x14ac:dyDescent="0.25">
      <c r="S47" s="115" t="s">
        <v>39</v>
      </c>
      <c r="T47" s="115"/>
      <c r="U47" s="112"/>
      <c r="V47" s="112">
        <v>1268</v>
      </c>
      <c r="W47" s="112">
        <v>1179</v>
      </c>
      <c r="X47" s="112">
        <v>1163</v>
      </c>
      <c r="Y47" s="112">
        <v>1155</v>
      </c>
      <c r="Z47" s="112">
        <v>1262</v>
      </c>
    </row>
    <row r="48" spans="19:32" x14ac:dyDescent="0.25">
      <c r="S48" s="115" t="s">
        <v>40</v>
      </c>
      <c r="T48" s="115"/>
      <c r="U48" s="112"/>
      <c r="V48" s="112">
        <v>1434</v>
      </c>
      <c r="W48" s="112">
        <v>1464</v>
      </c>
      <c r="X48" s="112">
        <v>1491</v>
      </c>
      <c r="Y48" s="112">
        <v>1642</v>
      </c>
      <c r="Z48" s="112">
        <v>1604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1449</v>
      </c>
      <c r="W49" s="112">
        <v>1444</v>
      </c>
      <c r="X49" s="112">
        <v>1464</v>
      </c>
      <c r="Y49" s="112">
        <v>1481</v>
      </c>
      <c r="Z49" s="112">
        <v>1603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Livingstone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1498</v>
      </c>
      <c r="W50" s="112">
        <v>1547</v>
      </c>
      <c r="X50" s="112">
        <v>1569</v>
      </c>
      <c r="Y50" s="112">
        <v>1560</v>
      </c>
      <c r="Z50" s="112">
        <v>1691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1445</v>
      </c>
      <c r="W51" s="112">
        <v>1443</v>
      </c>
      <c r="X51" s="112">
        <v>1418</v>
      </c>
      <c r="Y51" s="112">
        <v>1562</v>
      </c>
      <c r="Z51" s="112">
        <v>1634</v>
      </c>
    </row>
    <row r="52" spans="1:26" ht="15" customHeight="1" x14ac:dyDescent="0.25">
      <c r="S52" s="115" t="s">
        <v>44</v>
      </c>
      <c r="T52" s="115"/>
      <c r="U52" s="112"/>
      <c r="V52" s="112">
        <v>1556</v>
      </c>
      <c r="W52" s="112">
        <v>1504</v>
      </c>
      <c r="X52" s="112">
        <v>1531</v>
      </c>
      <c r="Y52" s="112">
        <v>1543</v>
      </c>
      <c r="Z52" s="112">
        <v>1668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1595</v>
      </c>
      <c r="W53" s="112">
        <v>1490</v>
      </c>
      <c r="X53" s="112">
        <v>1509</v>
      </c>
      <c r="Y53" s="112">
        <v>1605</v>
      </c>
      <c r="Z53" s="112">
        <v>1643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1547</v>
      </c>
      <c r="W54" s="112">
        <v>1571</v>
      </c>
      <c r="X54" s="112">
        <v>1572</v>
      </c>
      <c r="Y54" s="112">
        <v>1617</v>
      </c>
      <c r="Z54" s="112">
        <v>1698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1234</v>
      </c>
      <c r="W55" s="112">
        <v>1209</v>
      </c>
      <c r="X55" s="112">
        <v>1327</v>
      </c>
      <c r="Y55" s="112">
        <v>1330</v>
      </c>
      <c r="Z55" s="112">
        <v>1419</v>
      </c>
    </row>
    <row r="56" spans="1:26" ht="15" customHeight="1" x14ac:dyDescent="0.25">
      <c r="S56" s="115" t="s">
        <v>48</v>
      </c>
      <c r="T56" s="115"/>
      <c r="U56" s="112"/>
      <c r="V56" s="112">
        <v>513</v>
      </c>
      <c r="W56" s="112">
        <v>590</v>
      </c>
      <c r="X56" s="112">
        <v>650</v>
      </c>
      <c r="Y56" s="112">
        <v>732</v>
      </c>
      <c r="Z56" s="112">
        <v>791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209</v>
      </c>
      <c r="W57" s="112">
        <v>200</v>
      </c>
      <c r="X57" s="112">
        <v>240</v>
      </c>
      <c r="Y57" s="112">
        <v>252</v>
      </c>
      <c r="Z57" s="112">
        <v>269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101</v>
      </c>
      <c r="W58" s="112">
        <v>93</v>
      </c>
      <c r="X58" s="112">
        <v>100</v>
      </c>
      <c r="Y58" s="112">
        <v>118</v>
      </c>
      <c r="Z58" s="112">
        <v>109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43</v>
      </c>
      <c r="W59" s="112">
        <v>41</v>
      </c>
      <c r="X59" s="112">
        <v>43</v>
      </c>
      <c r="Y59" s="112">
        <v>37</v>
      </c>
      <c r="Z59" s="112">
        <v>46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33</v>
      </c>
      <c r="W60" s="112">
        <v>21</v>
      </c>
      <c r="X60" s="112">
        <v>22</v>
      </c>
      <c r="Y60" s="112">
        <v>26</v>
      </c>
      <c r="Z60" s="112">
        <v>22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15389</v>
      </c>
      <c r="W61" s="112">
        <v>15212</v>
      </c>
      <c r="X61" s="112">
        <v>15472</v>
      </c>
      <c r="Y61" s="112">
        <v>16482</v>
      </c>
      <c r="Z61" s="112">
        <v>17428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45</v>
      </c>
      <c r="W63" s="112">
        <v>49</v>
      </c>
      <c r="X63" s="112">
        <v>40</v>
      </c>
      <c r="Y63" s="112">
        <v>64</v>
      </c>
      <c r="Z63" s="112">
        <v>86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433</v>
      </c>
      <c r="W64" s="112">
        <v>488</v>
      </c>
      <c r="X64" s="112">
        <v>509</v>
      </c>
      <c r="Y64" s="112">
        <v>566</v>
      </c>
      <c r="Z64" s="112">
        <v>720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Livingstone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1063</v>
      </c>
      <c r="W65" s="112">
        <v>1041</v>
      </c>
      <c r="X65" s="112">
        <v>978</v>
      </c>
      <c r="Y65" s="112">
        <v>1031</v>
      </c>
      <c r="Z65" s="112">
        <v>1169</v>
      </c>
    </row>
    <row r="66" spans="1:26" x14ac:dyDescent="0.25">
      <c r="S66" s="115" t="s">
        <v>39</v>
      </c>
      <c r="T66" s="115"/>
      <c r="U66" s="112"/>
      <c r="V66" s="112">
        <v>1073</v>
      </c>
      <c r="W66" s="112">
        <v>1043</v>
      </c>
      <c r="X66" s="112">
        <v>1122</v>
      </c>
      <c r="Y66" s="112">
        <v>1219</v>
      </c>
      <c r="Z66" s="112">
        <v>1262</v>
      </c>
    </row>
    <row r="67" spans="1:26" x14ac:dyDescent="0.25">
      <c r="S67" s="115" t="s">
        <v>40</v>
      </c>
      <c r="T67" s="115"/>
      <c r="U67" s="112"/>
      <c r="V67" s="112">
        <v>1169</v>
      </c>
      <c r="W67" s="112">
        <v>1215</v>
      </c>
      <c r="X67" s="112">
        <v>1214</v>
      </c>
      <c r="Y67" s="112">
        <v>1299</v>
      </c>
      <c r="Z67" s="112">
        <v>1455</v>
      </c>
    </row>
    <row r="68" spans="1:26" x14ac:dyDescent="0.25">
      <c r="S68" s="115" t="s">
        <v>41</v>
      </c>
      <c r="T68" s="115"/>
      <c r="U68" s="112"/>
      <c r="V68" s="112">
        <v>1127</v>
      </c>
      <c r="W68" s="112">
        <v>1199</v>
      </c>
      <c r="X68" s="112">
        <v>1189</v>
      </c>
      <c r="Y68" s="112">
        <v>1360</v>
      </c>
      <c r="Z68" s="112">
        <v>1501</v>
      </c>
    </row>
    <row r="69" spans="1:26" x14ac:dyDescent="0.25">
      <c r="S69" s="115" t="s">
        <v>42</v>
      </c>
      <c r="T69" s="115"/>
      <c r="U69" s="112"/>
      <c r="V69" s="112">
        <v>1200</v>
      </c>
      <c r="W69" s="112">
        <v>1304</v>
      </c>
      <c r="X69" s="112">
        <v>1360</v>
      </c>
      <c r="Y69" s="112">
        <v>1442</v>
      </c>
      <c r="Z69" s="112">
        <v>1556</v>
      </c>
    </row>
    <row r="70" spans="1:26" x14ac:dyDescent="0.25">
      <c r="S70" s="115" t="s">
        <v>43</v>
      </c>
      <c r="T70" s="115"/>
      <c r="U70" s="112"/>
      <c r="V70" s="112">
        <v>1326</v>
      </c>
      <c r="W70" s="112">
        <v>1298</v>
      </c>
      <c r="X70" s="112">
        <v>1325</v>
      </c>
      <c r="Y70" s="112">
        <v>1459</v>
      </c>
      <c r="Z70" s="112">
        <v>1651</v>
      </c>
    </row>
    <row r="71" spans="1:26" x14ac:dyDescent="0.25">
      <c r="S71" s="115" t="s">
        <v>44</v>
      </c>
      <c r="T71" s="115"/>
      <c r="U71" s="112"/>
      <c r="V71" s="112">
        <v>1549</v>
      </c>
      <c r="W71" s="112">
        <v>1612</v>
      </c>
      <c r="X71" s="112">
        <v>1602</v>
      </c>
      <c r="Y71" s="112">
        <v>1623</v>
      </c>
      <c r="Z71" s="112">
        <v>1624</v>
      </c>
    </row>
    <row r="72" spans="1:26" x14ac:dyDescent="0.25">
      <c r="S72" s="115" t="s">
        <v>45</v>
      </c>
      <c r="T72" s="115"/>
      <c r="U72" s="112"/>
      <c r="V72" s="112">
        <v>1445</v>
      </c>
      <c r="W72" s="112">
        <v>1439</v>
      </c>
      <c r="X72" s="112">
        <v>1535</v>
      </c>
      <c r="Y72" s="112">
        <v>1677</v>
      </c>
      <c r="Z72" s="112">
        <v>1835</v>
      </c>
    </row>
    <row r="73" spans="1:26" x14ac:dyDescent="0.25">
      <c r="S73" s="115" t="s">
        <v>46</v>
      </c>
      <c r="T73" s="115"/>
      <c r="U73" s="112"/>
      <c r="V73" s="112">
        <v>1426</v>
      </c>
      <c r="W73" s="112">
        <v>1463</v>
      </c>
      <c r="X73" s="112">
        <v>1465</v>
      </c>
      <c r="Y73" s="112">
        <v>1565</v>
      </c>
      <c r="Z73" s="112">
        <v>1553</v>
      </c>
    </row>
    <row r="74" spans="1:26" x14ac:dyDescent="0.25">
      <c r="S74" s="115" t="s">
        <v>47</v>
      </c>
      <c r="T74" s="115"/>
      <c r="U74" s="112"/>
      <c r="V74" s="112">
        <v>872</v>
      </c>
      <c r="W74" s="112">
        <v>907</v>
      </c>
      <c r="X74" s="112">
        <v>1026</v>
      </c>
      <c r="Y74" s="112">
        <v>1143</v>
      </c>
      <c r="Z74" s="112">
        <v>1249</v>
      </c>
    </row>
    <row r="75" spans="1:26" x14ac:dyDescent="0.25">
      <c r="S75" s="115" t="s">
        <v>48</v>
      </c>
      <c r="T75" s="115"/>
      <c r="U75" s="112"/>
      <c r="V75" s="112">
        <v>365</v>
      </c>
      <c r="W75" s="112">
        <v>392</v>
      </c>
      <c r="X75" s="112">
        <v>440</v>
      </c>
      <c r="Y75" s="112">
        <v>527</v>
      </c>
      <c r="Z75" s="112">
        <v>610</v>
      </c>
    </row>
    <row r="76" spans="1:26" x14ac:dyDescent="0.25">
      <c r="S76" s="115" t="s">
        <v>49</v>
      </c>
      <c r="T76" s="115"/>
      <c r="U76" s="112"/>
      <c r="V76" s="112">
        <v>144</v>
      </c>
      <c r="W76" s="112">
        <v>151</v>
      </c>
      <c r="X76" s="112">
        <v>172</v>
      </c>
      <c r="Y76" s="112">
        <v>173</v>
      </c>
      <c r="Z76" s="112">
        <v>200</v>
      </c>
    </row>
    <row r="77" spans="1:26" x14ac:dyDescent="0.25">
      <c r="S77" s="115" t="s">
        <v>50</v>
      </c>
      <c r="T77" s="115"/>
      <c r="U77" s="112"/>
      <c r="V77" s="112">
        <v>74</v>
      </c>
      <c r="W77" s="112">
        <v>68</v>
      </c>
      <c r="X77" s="112">
        <v>71</v>
      </c>
      <c r="Y77" s="112">
        <v>69</v>
      </c>
      <c r="Z77" s="112">
        <v>78</v>
      </c>
    </row>
    <row r="78" spans="1:26" x14ac:dyDescent="0.25">
      <c r="S78" s="115" t="s">
        <v>51</v>
      </c>
      <c r="T78" s="115"/>
      <c r="U78" s="112"/>
      <c r="V78" s="112">
        <v>59</v>
      </c>
      <c r="W78" s="112">
        <v>49</v>
      </c>
      <c r="X78" s="112">
        <v>43</v>
      </c>
      <c r="Y78" s="112">
        <v>40</v>
      </c>
      <c r="Z78" s="112">
        <v>39</v>
      </c>
    </row>
    <row r="79" spans="1:26" x14ac:dyDescent="0.25">
      <c r="S79" s="115" t="s">
        <v>52</v>
      </c>
      <c r="T79" s="115"/>
      <c r="U79" s="112"/>
      <c r="V79" s="112">
        <v>26</v>
      </c>
      <c r="W79" s="112">
        <v>23</v>
      </c>
      <c r="X79" s="112">
        <v>26</v>
      </c>
      <c r="Y79" s="112">
        <v>26</v>
      </c>
      <c r="Z79" s="112">
        <v>27</v>
      </c>
    </row>
    <row r="80" spans="1:26" x14ac:dyDescent="0.25">
      <c r="S80" s="118" t="s">
        <v>53</v>
      </c>
      <c r="T80" s="118"/>
      <c r="U80" s="112"/>
      <c r="V80" s="112">
        <v>13399</v>
      </c>
      <c r="W80" s="112">
        <v>13735</v>
      </c>
      <c r="X80" s="112">
        <v>14121</v>
      </c>
      <c r="Y80" s="112">
        <v>15283</v>
      </c>
      <c r="Z80" s="112">
        <v>16626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Livingstone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854</v>
      </c>
      <c r="W83" s="112">
        <v>841</v>
      </c>
      <c r="X83" s="112">
        <v>865</v>
      </c>
      <c r="Y83" s="112">
        <v>903</v>
      </c>
      <c r="Z83" s="112">
        <v>925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897</v>
      </c>
      <c r="W84" s="112">
        <v>912</v>
      </c>
      <c r="X84" s="112">
        <v>921</v>
      </c>
      <c r="Y84" s="112">
        <v>947</v>
      </c>
      <c r="Z84" s="112">
        <v>999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2510</v>
      </c>
      <c r="W85" s="112">
        <v>2581</v>
      </c>
      <c r="X85" s="112">
        <v>2699</v>
      </c>
      <c r="Y85" s="112">
        <v>2803</v>
      </c>
      <c r="Z85" s="112">
        <v>2981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34,105</v>
      </c>
      <c r="D86" s="96">
        <f t="shared" ref="D86:D91" si="4">AD4</f>
        <v>7.2416829130243388E-2</v>
      </c>
      <c r="E86" s="97">
        <f t="shared" ref="E86:E91" si="5">AD4</f>
        <v>7.2416829130243388E-2</v>
      </c>
      <c r="F86" s="96">
        <f t="shared" ref="F86:F91" si="6">AF4</f>
        <v>0.18457156750373382</v>
      </c>
      <c r="G86" s="97">
        <f t="shared" ref="G86:G91" si="7">AF4</f>
        <v>0.18457156750373382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484</v>
      </c>
      <c r="W86" s="112">
        <v>520</v>
      </c>
      <c r="X86" s="112">
        <v>560</v>
      </c>
      <c r="Y86" s="112">
        <v>605</v>
      </c>
      <c r="Z86" s="112">
        <v>611</v>
      </c>
    </row>
    <row r="87" spans="1:30" ht="15" customHeight="1" x14ac:dyDescent="0.25">
      <c r="A87" s="98" t="s">
        <v>4</v>
      </c>
      <c r="B87" s="49"/>
      <c r="C87" s="57" t="str">
        <f t="shared" si="3"/>
        <v>17,427</v>
      </c>
      <c r="D87" s="96">
        <f t="shared" si="4"/>
        <v>5.7335274845285777E-2</v>
      </c>
      <c r="E87" s="97">
        <f t="shared" si="5"/>
        <v>5.7335274845285777E-2</v>
      </c>
      <c r="F87" s="96">
        <f t="shared" si="6"/>
        <v>0.1320644406911784</v>
      </c>
      <c r="G87" s="97">
        <f t="shared" si="7"/>
        <v>0.1320644406911784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284</v>
      </c>
      <c r="W87" s="112">
        <v>295</v>
      </c>
      <c r="X87" s="112">
        <v>303</v>
      </c>
      <c r="Y87" s="112">
        <v>294</v>
      </c>
      <c r="Z87" s="112">
        <v>271</v>
      </c>
    </row>
    <row r="88" spans="1:30" ht="15" customHeight="1" x14ac:dyDescent="0.25">
      <c r="A88" s="98" t="s">
        <v>5</v>
      </c>
      <c r="B88" s="49"/>
      <c r="C88" s="57" t="str">
        <f t="shared" si="3"/>
        <v>16,629</v>
      </c>
      <c r="D88" s="96">
        <f t="shared" si="4"/>
        <v>8.8071713668782303E-2</v>
      </c>
      <c r="E88" s="97">
        <f t="shared" si="5"/>
        <v>8.8071713668782303E-2</v>
      </c>
      <c r="F88" s="96">
        <f t="shared" si="6"/>
        <v>0.24069238230246959</v>
      </c>
      <c r="G88" s="97">
        <f t="shared" si="7"/>
        <v>0.24069238230246959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382</v>
      </c>
      <c r="W88" s="112">
        <v>395</v>
      </c>
      <c r="X88" s="112">
        <v>408</v>
      </c>
      <c r="Y88" s="112">
        <v>458</v>
      </c>
      <c r="Z88" s="112">
        <v>452</v>
      </c>
    </row>
    <row r="89" spans="1:30" ht="15" customHeight="1" x14ac:dyDescent="0.25">
      <c r="A89" s="49" t="s">
        <v>6</v>
      </c>
      <c r="B89" s="49"/>
      <c r="C89" s="57" t="str">
        <f t="shared" si="3"/>
        <v>22,929</v>
      </c>
      <c r="D89" s="96">
        <f t="shared" si="4"/>
        <v>4.2606402328119408E-2</v>
      </c>
      <c r="E89" s="97">
        <f t="shared" si="5"/>
        <v>4.2606402328119408E-2</v>
      </c>
      <c r="F89" s="96">
        <f t="shared" si="6"/>
        <v>0.14080302502612074</v>
      </c>
      <c r="G89" s="97">
        <f t="shared" si="7"/>
        <v>0.14080302502612074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1757</v>
      </c>
      <c r="W89" s="112">
        <v>1844</v>
      </c>
      <c r="X89" s="112">
        <v>1904</v>
      </c>
      <c r="Y89" s="112">
        <v>1908</v>
      </c>
      <c r="Z89" s="112">
        <v>1918</v>
      </c>
    </row>
    <row r="90" spans="1:30" ht="15" customHeight="1" x14ac:dyDescent="0.25">
      <c r="A90" s="49" t="s">
        <v>96</v>
      </c>
      <c r="B90" s="49"/>
      <c r="C90" s="57" t="str">
        <f t="shared" si="3"/>
        <v>$52,145</v>
      </c>
      <c r="D90" s="96">
        <f t="shared" si="4"/>
        <v>2.7643400546802033E-2</v>
      </c>
      <c r="E90" s="97">
        <f t="shared" si="5"/>
        <v>2.7643400546802033E-2</v>
      </c>
      <c r="F90" s="96">
        <f t="shared" si="6"/>
        <v>0.11997680362550733</v>
      </c>
      <c r="G90" s="97">
        <f t="shared" si="7"/>
        <v>0.11997680362550733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1275</v>
      </c>
      <c r="W90" s="112">
        <v>1310</v>
      </c>
      <c r="X90" s="112">
        <v>1296</v>
      </c>
      <c r="Y90" s="112">
        <v>1387</v>
      </c>
      <c r="Z90" s="112">
        <v>1420</v>
      </c>
    </row>
    <row r="91" spans="1:30" ht="15" customHeight="1" x14ac:dyDescent="0.25">
      <c r="A91" s="49" t="s">
        <v>7</v>
      </c>
      <c r="B91" s="49"/>
      <c r="C91" s="57" t="str">
        <f t="shared" si="3"/>
        <v>$1,634.5 mil</v>
      </c>
      <c r="D91" s="96">
        <f t="shared" si="4"/>
        <v>6.4543566104146466E-2</v>
      </c>
      <c r="E91" s="97">
        <f t="shared" si="5"/>
        <v>6.4543566104146466E-2</v>
      </c>
      <c r="F91" s="96">
        <f t="shared" si="6"/>
        <v>0.30965838409486457</v>
      </c>
      <c r="G91" s="97">
        <f t="shared" si="7"/>
        <v>0.30965838409486457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10591</v>
      </c>
      <c r="W91" s="112">
        <v>10665</v>
      </c>
      <c r="X91" s="112">
        <v>11046</v>
      </c>
      <c r="Y91" s="112">
        <v>11453</v>
      </c>
      <c r="Z91" s="112">
        <v>11819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634</v>
      </c>
      <c r="W93" s="112">
        <v>674</v>
      </c>
      <c r="X93" s="112">
        <v>702</v>
      </c>
      <c r="Y93" s="112">
        <v>742</v>
      </c>
      <c r="Z93" s="112">
        <v>801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1703</v>
      </c>
      <c r="W94" s="112">
        <v>1797</v>
      </c>
      <c r="X94" s="112">
        <v>1923</v>
      </c>
      <c r="Y94" s="112">
        <v>1984</v>
      </c>
      <c r="Z94" s="112">
        <v>2072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356</v>
      </c>
      <c r="W95" s="112">
        <v>373</v>
      </c>
      <c r="X95" s="112">
        <v>371</v>
      </c>
      <c r="Y95" s="112">
        <v>392</v>
      </c>
      <c r="Z95" s="112">
        <v>430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1525</v>
      </c>
      <c r="W96" s="112">
        <v>1595</v>
      </c>
      <c r="X96" s="112">
        <v>1618</v>
      </c>
      <c r="Y96" s="112">
        <v>1739</v>
      </c>
      <c r="Z96" s="112">
        <v>1801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1800</v>
      </c>
      <c r="W97" s="112">
        <v>1869</v>
      </c>
      <c r="X97" s="112">
        <v>1890</v>
      </c>
      <c r="Y97" s="112">
        <v>1916</v>
      </c>
      <c r="Z97" s="112">
        <v>2006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1008</v>
      </c>
      <c r="W98" s="112">
        <v>1024</v>
      </c>
      <c r="X98" s="112">
        <v>1023</v>
      </c>
      <c r="Y98" s="112">
        <v>1083</v>
      </c>
      <c r="Z98" s="112">
        <v>1129</v>
      </c>
    </row>
    <row r="99" spans="1:32" ht="15" customHeight="1" x14ac:dyDescent="0.25">
      <c r="S99" s="115" t="s">
        <v>197</v>
      </c>
      <c r="T99" s="115"/>
      <c r="U99" s="112"/>
      <c r="V99" s="112">
        <v>157</v>
      </c>
      <c r="W99" s="112">
        <v>196</v>
      </c>
      <c r="X99" s="112">
        <v>197</v>
      </c>
      <c r="Y99" s="112">
        <v>232</v>
      </c>
      <c r="Z99" s="112">
        <v>246</v>
      </c>
    </row>
    <row r="100" spans="1:32" ht="15" customHeight="1" x14ac:dyDescent="0.25">
      <c r="S100" s="115" t="s">
        <v>58</v>
      </c>
      <c r="T100" s="115"/>
      <c r="U100" s="112"/>
      <c r="V100" s="112">
        <v>609</v>
      </c>
      <c r="W100" s="112">
        <v>639</v>
      </c>
      <c r="X100" s="112">
        <v>670</v>
      </c>
      <c r="Y100" s="112">
        <v>714</v>
      </c>
      <c r="Z100" s="112">
        <v>752</v>
      </c>
    </row>
    <row r="101" spans="1:32" x14ac:dyDescent="0.25">
      <c r="A101" s="18"/>
      <c r="S101" s="118" t="s">
        <v>53</v>
      </c>
      <c r="T101" s="118"/>
      <c r="U101" s="112"/>
      <c r="V101" s="112">
        <v>9505</v>
      </c>
      <c r="W101" s="112">
        <v>9736</v>
      </c>
      <c r="X101" s="112">
        <v>10127</v>
      </c>
      <c r="Y101" s="112">
        <v>10506</v>
      </c>
      <c r="Z101" s="112">
        <v>11070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20501</v>
      </c>
      <c r="W104" s="112">
        <v>20650</v>
      </c>
      <c r="X104" s="112">
        <v>22807</v>
      </c>
      <c r="Y104" s="112">
        <v>23533</v>
      </c>
      <c r="Z104" s="112">
        <v>25369</v>
      </c>
      <c r="AB104" s="109" t="str">
        <f>TEXT(Z104,"###,###")</f>
        <v>25,369</v>
      </c>
      <c r="AD104" s="130">
        <f>Z104/($Z$4)*100</f>
        <v>74.384987538484097</v>
      </c>
      <c r="AF104" s="109"/>
    </row>
    <row r="105" spans="1:32" x14ac:dyDescent="0.25">
      <c r="S105" s="115" t="s">
        <v>17</v>
      </c>
      <c r="T105" s="115"/>
      <c r="U105" s="112"/>
      <c r="V105" s="112">
        <v>5457</v>
      </c>
      <c r="W105" s="112">
        <v>5777</v>
      </c>
      <c r="X105" s="112">
        <v>5808</v>
      </c>
      <c r="Y105" s="112">
        <v>5871</v>
      </c>
      <c r="Z105" s="112">
        <v>6272</v>
      </c>
      <c r="AB105" s="109" t="str">
        <f>TEXT(Z105,"###,###")</f>
        <v>6,272</v>
      </c>
      <c r="AD105" s="130">
        <f>Z105/($Z$4)*100</f>
        <v>18.390265356985779</v>
      </c>
      <c r="AF105" s="109"/>
    </row>
    <row r="106" spans="1:32" x14ac:dyDescent="0.25">
      <c r="S106" s="118" t="s">
        <v>53</v>
      </c>
      <c r="T106" s="118"/>
      <c r="U106" s="120"/>
      <c r="V106" s="120">
        <v>25958</v>
      </c>
      <c r="W106" s="120">
        <v>26427</v>
      </c>
      <c r="X106" s="120">
        <v>28615</v>
      </c>
      <c r="Y106" s="120">
        <v>29404</v>
      </c>
      <c r="Z106" s="120">
        <v>31641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4866</v>
      </c>
      <c r="W108" s="112">
        <v>3926</v>
      </c>
      <c r="X108" s="112">
        <v>4473</v>
      </c>
      <c r="Y108" s="112">
        <v>4536</v>
      </c>
      <c r="Z108" s="112">
        <v>4733</v>
      </c>
      <c r="AB108" s="109" t="str">
        <f>TEXT(Z108,"###,###")</f>
        <v>4,733</v>
      </c>
      <c r="AD108" s="130">
        <f>Z108/($Z$4)*100</f>
        <v>13.877730538044275</v>
      </c>
      <c r="AF108" s="109"/>
    </row>
    <row r="109" spans="1:32" x14ac:dyDescent="0.25">
      <c r="S109" s="115" t="s">
        <v>20</v>
      </c>
      <c r="T109" s="115"/>
      <c r="U109" s="112"/>
      <c r="V109" s="112">
        <v>4047</v>
      </c>
      <c r="W109" s="112">
        <v>4133</v>
      </c>
      <c r="X109" s="112">
        <v>4122</v>
      </c>
      <c r="Y109" s="112">
        <v>4757</v>
      </c>
      <c r="Z109" s="112">
        <v>5110</v>
      </c>
      <c r="AB109" s="109" t="str">
        <f>TEXT(Z109,"###,###")</f>
        <v>5,110</v>
      </c>
      <c r="AD109" s="130">
        <f>Z109/($Z$4)*100</f>
        <v>14.983140302008502</v>
      </c>
      <c r="AF109" s="109"/>
    </row>
    <row r="110" spans="1:32" x14ac:dyDescent="0.25">
      <c r="S110" s="115" t="s">
        <v>21</v>
      </c>
      <c r="T110" s="115"/>
      <c r="U110" s="112"/>
      <c r="V110" s="112">
        <v>5637</v>
      </c>
      <c r="W110" s="112">
        <v>5980</v>
      </c>
      <c r="X110" s="112">
        <v>5852</v>
      </c>
      <c r="Y110" s="112">
        <v>6906</v>
      </c>
      <c r="Z110" s="112">
        <v>7120</v>
      </c>
      <c r="AB110" s="109" t="str">
        <f>TEXT(Z110,"###,###")</f>
        <v>7,120</v>
      </c>
      <c r="AD110" s="130">
        <f>Z110/($Z$4)*100</f>
        <v>20.876704295557836</v>
      </c>
      <c r="AF110" s="109"/>
    </row>
    <row r="111" spans="1:32" x14ac:dyDescent="0.25">
      <c r="S111" s="115" t="s">
        <v>22</v>
      </c>
      <c r="T111" s="115"/>
      <c r="U111" s="112"/>
      <c r="V111" s="112">
        <v>11698</v>
      </c>
      <c r="W111" s="112">
        <v>12433</v>
      </c>
      <c r="X111" s="112">
        <v>12578</v>
      </c>
      <c r="Y111" s="112">
        <v>13205</v>
      </c>
      <c r="Z111" s="112">
        <v>14682</v>
      </c>
      <c r="AB111" s="109" t="str">
        <f>TEXT(Z111,"###,###")</f>
        <v>14,682</v>
      </c>
      <c r="AD111" s="130">
        <f>Z111/($Z$4)*100</f>
        <v>43.04940624541856</v>
      </c>
      <c r="AF111" s="109"/>
    </row>
    <row r="112" spans="1:32" x14ac:dyDescent="0.25">
      <c r="S112" s="118" t="s">
        <v>53</v>
      </c>
      <c r="T112" s="118"/>
      <c r="U112" s="112"/>
      <c r="V112" s="112">
        <v>28790</v>
      </c>
      <c r="W112" s="112">
        <v>28952</v>
      </c>
      <c r="X112" s="112">
        <v>29585</v>
      </c>
      <c r="Y112" s="112">
        <v>31802</v>
      </c>
      <c r="Z112" s="112">
        <v>34102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42.75</v>
      </c>
      <c r="W118" s="131">
        <v>42.64</v>
      </c>
      <c r="X118" s="131">
        <v>42.93</v>
      </c>
      <c r="Y118" s="131">
        <v>42.74</v>
      </c>
      <c r="Z118" s="131">
        <v>42.65</v>
      </c>
      <c r="AB118" s="109" t="str">
        <f>TEXT(Z118,"##.0")</f>
        <v>42.7</v>
      </c>
    </row>
    <row r="120" spans="19:32" x14ac:dyDescent="0.25">
      <c r="S120" s="101" t="s">
        <v>98</v>
      </c>
      <c r="T120" s="112"/>
      <c r="U120" s="112"/>
      <c r="V120" s="112">
        <v>16804</v>
      </c>
      <c r="W120" s="112">
        <v>17190</v>
      </c>
      <c r="X120" s="112">
        <v>17842</v>
      </c>
      <c r="Y120" s="112">
        <v>18479</v>
      </c>
      <c r="Z120" s="112">
        <v>19220</v>
      </c>
      <c r="AB120" s="109" t="str">
        <f>TEXT(Z120,"###,###")</f>
        <v>19,220</v>
      </c>
    </row>
    <row r="121" spans="19:32" x14ac:dyDescent="0.25">
      <c r="S121" s="101" t="s">
        <v>99</v>
      </c>
      <c r="T121" s="112"/>
      <c r="U121" s="112"/>
      <c r="V121" s="112">
        <v>1782</v>
      </c>
      <c r="W121" s="112">
        <v>1670</v>
      </c>
      <c r="X121" s="112">
        <v>1777</v>
      </c>
      <c r="Y121" s="112">
        <v>1796</v>
      </c>
      <c r="Z121" s="112">
        <v>1852</v>
      </c>
      <c r="AB121" s="109" t="str">
        <f>TEXT(Z121,"###,###")</f>
        <v>1,852</v>
      </c>
    </row>
    <row r="122" spans="19:32" x14ac:dyDescent="0.25">
      <c r="S122" s="101" t="s">
        <v>100</v>
      </c>
      <c r="T122" s="112"/>
      <c r="U122" s="112"/>
      <c r="V122" s="112">
        <v>1520</v>
      </c>
      <c r="W122" s="112">
        <v>1538</v>
      </c>
      <c r="X122" s="112">
        <v>1556</v>
      </c>
      <c r="Y122" s="112">
        <v>1711</v>
      </c>
      <c r="Z122" s="112">
        <v>1863</v>
      </c>
      <c r="AB122" s="109" t="str">
        <f>TEXT(Z122,"###,###")</f>
        <v>1,863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18324</v>
      </c>
      <c r="W124" s="112">
        <v>18728</v>
      </c>
      <c r="X124" s="112">
        <v>19398</v>
      </c>
      <c r="Y124" s="112">
        <v>20190</v>
      </c>
      <c r="Z124" s="112">
        <v>21083</v>
      </c>
      <c r="AB124" s="109" t="str">
        <f>TEXT(Z124,"###,###")</f>
        <v>21,083</v>
      </c>
      <c r="AD124" s="127">
        <f>Z124/$Z$7*100</f>
        <v>91.949060142178027</v>
      </c>
    </row>
    <row r="125" spans="19:32" x14ac:dyDescent="0.25">
      <c r="S125" s="101" t="s">
        <v>102</v>
      </c>
      <c r="T125" s="112"/>
      <c r="U125" s="112"/>
      <c r="V125" s="112">
        <v>3302</v>
      </c>
      <c r="W125" s="112">
        <v>3208</v>
      </c>
      <c r="X125" s="112">
        <v>3333</v>
      </c>
      <c r="Y125" s="112">
        <v>3507</v>
      </c>
      <c r="Z125" s="112">
        <v>3715</v>
      </c>
      <c r="AB125" s="109" t="str">
        <f>TEXT(Z125,"###,###")</f>
        <v>3,715</v>
      </c>
      <c r="AD125" s="127">
        <f>Z125/$Z$7*100</f>
        <v>16.202189367176935</v>
      </c>
    </row>
    <row r="127" spans="19:32" x14ac:dyDescent="0.25">
      <c r="S127" s="101" t="s">
        <v>103</v>
      </c>
      <c r="T127" s="112"/>
      <c r="U127" s="112"/>
      <c r="V127" s="112">
        <v>10590</v>
      </c>
      <c r="W127" s="112">
        <v>10662</v>
      </c>
      <c r="X127" s="112">
        <v>11046</v>
      </c>
      <c r="Y127" s="112">
        <v>11448</v>
      </c>
      <c r="Z127" s="112">
        <v>11822</v>
      </c>
      <c r="AB127" s="109" t="str">
        <f>TEXT(Z127,"###,###")</f>
        <v>11,822</v>
      </c>
      <c r="AD127" s="127">
        <f>Z127/$Z$7*100</f>
        <v>51.559160887958477</v>
      </c>
    </row>
    <row r="128" spans="19:32" x14ac:dyDescent="0.25">
      <c r="S128" s="101" t="s">
        <v>104</v>
      </c>
      <c r="T128" s="112"/>
      <c r="U128" s="112"/>
      <c r="V128" s="112">
        <v>9507</v>
      </c>
      <c r="W128" s="112">
        <v>9734</v>
      </c>
      <c r="X128" s="112">
        <v>10124</v>
      </c>
      <c r="Y128" s="112">
        <v>10507</v>
      </c>
      <c r="Z128" s="112">
        <v>11072</v>
      </c>
      <c r="AB128" s="109" t="str">
        <f>TEXT(Z128,"###,###")</f>
        <v>11,072</v>
      </c>
      <c r="AD128" s="127">
        <f>Z128/$Z$7*100</f>
        <v>48.288193990143483</v>
      </c>
    </row>
    <row r="130" spans="19:20" x14ac:dyDescent="0.25">
      <c r="S130" s="101" t="s">
        <v>278</v>
      </c>
      <c r="T130" s="127">
        <v>83.823978368005584</v>
      </c>
    </row>
    <row r="131" spans="19:20" x14ac:dyDescent="0.25">
      <c r="S131" s="101" t="s">
        <v>279</v>
      </c>
      <c r="T131" s="127">
        <v>8.0771075930044933</v>
      </c>
    </row>
    <row r="132" spans="19:20" x14ac:dyDescent="0.25">
      <c r="S132" s="101" t="s">
        <v>280</v>
      </c>
      <c r="T132" s="127">
        <v>8.125081774172445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72AE94B-FDA1-4D0E-9A4B-9237009266B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7685BE9-BC1B-422A-B0BB-547D108208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1383395-652C-4580-BDF6-115E64C5BB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ABF0570-5146-4451-8DA5-FF76686F95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93CD3-786D-4088-A5FD-5E41F117451C}">
  <sheetPr codeName="Sheet10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145</v>
      </c>
      <c r="T1" s="99"/>
      <c r="U1" s="99"/>
      <c r="V1" s="99"/>
      <c r="W1" s="99"/>
      <c r="X1" s="99"/>
      <c r="Y1" s="100" t="s">
        <v>236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145</v>
      </c>
      <c r="Y3" s="105" t="s">
        <v>236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9.38 Lockhart River,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496</v>
      </c>
      <c r="W4" s="108">
        <v>426</v>
      </c>
      <c r="X4" s="108">
        <v>359</v>
      </c>
      <c r="Y4" s="108">
        <v>341</v>
      </c>
      <c r="Z4" s="108">
        <v>384</v>
      </c>
      <c r="AB4" s="109" t="str">
        <f>TEXT(Z4,"###,###")</f>
        <v>384</v>
      </c>
      <c r="AD4" s="110">
        <f>Z4/Y4-1</f>
        <v>0.12609970674486815</v>
      </c>
      <c r="AF4" s="110">
        <f>Z4/V4-1</f>
        <v>-0.22580645161290325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255</v>
      </c>
      <c r="W5" s="108">
        <v>204</v>
      </c>
      <c r="X5" s="108">
        <v>189</v>
      </c>
      <c r="Y5" s="108">
        <v>179</v>
      </c>
      <c r="Z5" s="108">
        <v>210</v>
      </c>
      <c r="AB5" s="109" t="str">
        <f>TEXT(Z5,"###,###")</f>
        <v>210</v>
      </c>
      <c r="AD5" s="110">
        <f t="shared" ref="AD5:AD9" si="0">Z5/Y5-1</f>
        <v>0.17318435754189943</v>
      </c>
      <c r="AF5" s="110">
        <f t="shared" ref="AF5:AF9" si="1">Z5/V5-1</f>
        <v>-0.17647058823529416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241</v>
      </c>
      <c r="W6" s="108">
        <v>217</v>
      </c>
      <c r="X6" s="108">
        <v>165</v>
      </c>
      <c r="Y6" s="108">
        <v>159</v>
      </c>
      <c r="Z6" s="108">
        <v>176</v>
      </c>
      <c r="AB6" s="109" t="str">
        <f>TEXT(Z6,"###,###")</f>
        <v>176</v>
      </c>
      <c r="AD6" s="110">
        <f t="shared" si="0"/>
        <v>0.10691823899371067</v>
      </c>
      <c r="AF6" s="110">
        <f t="shared" si="1"/>
        <v>-0.26970954356846477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319</v>
      </c>
      <c r="W7" s="108">
        <v>297</v>
      </c>
      <c r="X7" s="108">
        <v>266</v>
      </c>
      <c r="Y7" s="108">
        <v>250</v>
      </c>
      <c r="Z7" s="108">
        <v>274</v>
      </c>
      <c r="AB7" s="109" t="str">
        <f>TEXT(Z7,"###,###")</f>
        <v>274</v>
      </c>
      <c r="AD7" s="110">
        <f t="shared" si="0"/>
        <v>9.6000000000000085E-2</v>
      </c>
      <c r="AF7" s="110">
        <f t="shared" si="1"/>
        <v>-0.14106583072100309</v>
      </c>
    </row>
    <row r="8" spans="1:32" ht="17.25" customHeight="1" x14ac:dyDescent="0.25">
      <c r="A8" s="64" t="s">
        <v>12</v>
      </c>
      <c r="B8" s="65"/>
      <c r="C8" s="29"/>
      <c r="D8" s="66" t="str">
        <f>AB4</f>
        <v>384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274</v>
      </c>
      <c r="P8" s="67"/>
      <c r="S8" s="107" t="s">
        <v>83</v>
      </c>
      <c r="T8" s="108"/>
      <c r="U8" s="108"/>
      <c r="V8" s="108">
        <v>15027.22</v>
      </c>
      <c r="W8" s="108">
        <v>12239</v>
      </c>
      <c r="X8" s="108">
        <v>20590.669999999998</v>
      </c>
      <c r="Y8" s="108">
        <v>22287.5</v>
      </c>
      <c r="Z8" s="108">
        <v>21440.21</v>
      </c>
      <c r="AB8" s="109" t="str">
        <f>TEXT(Z8,"$###,###")</f>
        <v>$21,440</v>
      </c>
      <c r="AD8" s="110">
        <f t="shared" si="0"/>
        <v>-3.8016376892877179E-2</v>
      </c>
      <c r="AF8" s="110">
        <f t="shared" si="1"/>
        <v>0.42675824270889762</v>
      </c>
    </row>
    <row r="9" spans="1:32" x14ac:dyDescent="0.25">
      <c r="A9" s="30" t="s">
        <v>14</v>
      </c>
      <c r="B9" s="71"/>
      <c r="C9" s="72"/>
      <c r="D9" s="73">
        <f>AD104</f>
        <v>41.927083333333329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56.20437956204379</v>
      </c>
      <c r="P9" s="74" t="s">
        <v>84</v>
      </c>
      <c r="S9" s="107" t="s">
        <v>7</v>
      </c>
      <c r="T9" s="108"/>
      <c r="U9" s="108"/>
      <c r="V9" s="108">
        <v>9863882</v>
      </c>
      <c r="W9" s="108">
        <v>9740641</v>
      </c>
      <c r="X9" s="108">
        <v>9699895</v>
      </c>
      <c r="Y9" s="108">
        <v>9383222</v>
      </c>
      <c r="Z9" s="108">
        <v>9805743</v>
      </c>
      <c r="AB9" s="109" t="str">
        <f>TEXT(Z9/1000000,"$#,###.0")&amp;" mil"</f>
        <v>$9.8 mil</v>
      </c>
      <c r="AD9" s="110">
        <f t="shared" si="0"/>
        <v>4.502941526908355E-2</v>
      </c>
      <c r="AF9" s="110">
        <f t="shared" si="1"/>
        <v>-5.8941297148525917E-3</v>
      </c>
    </row>
    <row r="10" spans="1:32" x14ac:dyDescent="0.25">
      <c r="A10" s="30" t="s">
        <v>17</v>
      </c>
      <c r="B10" s="71"/>
      <c r="C10" s="72"/>
      <c r="D10" s="73">
        <f>AD105</f>
        <v>59.375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45.620437956204377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98.905109489051085</v>
      </c>
      <c r="P11" s="74" t="s">
        <v>84</v>
      </c>
      <c r="S11" s="107" t="s">
        <v>29</v>
      </c>
      <c r="T11" s="112"/>
      <c r="U11" s="112"/>
      <c r="V11" s="112">
        <v>477</v>
      </c>
      <c r="W11" s="112">
        <v>412</v>
      </c>
      <c r="X11" s="112">
        <v>342</v>
      </c>
      <c r="Y11" s="112">
        <v>333</v>
      </c>
      <c r="Z11" s="112">
        <v>375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84</v>
      </c>
      <c r="S12" s="107" t="s">
        <v>30</v>
      </c>
      <c r="T12" s="112"/>
      <c r="U12" s="112"/>
      <c r="V12" s="112">
        <v>13</v>
      </c>
      <c r="W12" s="112">
        <v>14</v>
      </c>
      <c r="X12" s="112">
        <v>17</v>
      </c>
      <c r="Y12" s="112">
        <v>8</v>
      </c>
      <c r="Z12" s="112">
        <v>6</v>
      </c>
    </row>
    <row r="13" spans="1:32" ht="15" customHeight="1" x14ac:dyDescent="0.25">
      <c r="A13" s="30" t="s">
        <v>19</v>
      </c>
      <c r="B13" s="72"/>
      <c r="C13" s="72"/>
      <c r="D13" s="73">
        <f>AD108</f>
        <v>20.052083333333336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1.824817518248175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10.677083333333332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39.1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41.666666666666671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19.485294117647058</v>
      </c>
      <c r="P15" s="74" t="s">
        <v>84</v>
      </c>
      <c r="S15" s="115" t="s">
        <v>60</v>
      </c>
      <c r="T15" s="115"/>
      <c r="U15" s="116"/>
      <c r="V15" s="116">
        <v>20</v>
      </c>
      <c r="W15" s="116">
        <v>14</v>
      </c>
      <c r="X15" s="116">
        <v>9</v>
      </c>
      <c r="Y15" s="112">
        <v>15</v>
      </c>
      <c r="Z15" s="112">
        <v>8</v>
      </c>
      <c r="AB15" s="117">
        <f t="shared" ref="AB15:AB34" si="2">IF(Z15="np",0,Z15/$Z$34)</f>
        <v>2.072538860103627E-2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29.166666666666668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80.514705882352942</v>
      </c>
      <c r="P16" s="37" t="s">
        <v>84</v>
      </c>
      <c r="S16" s="115" t="s">
        <v>61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</v>
      </c>
      <c r="W17" s="116">
        <v>0</v>
      </c>
      <c r="X17" s="116">
        <v>0</v>
      </c>
      <c r="Y17" s="112">
        <v>1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1</v>
      </c>
      <c r="Z18" s="112">
        <v>4</v>
      </c>
      <c r="AB18" s="117">
        <f t="shared" si="2"/>
        <v>1.0362694300518135E-2</v>
      </c>
    </row>
    <row r="19" spans="1:28" x14ac:dyDescent="0.25">
      <c r="A19" s="63" t="str">
        <f>$S$1&amp;" ("&amp;$V$2&amp;" to "&amp;$Z$2&amp;")"</f>
        <v>Lockhart River (2017-18 to 2021-22)</v>
      </c>
      <c r="B19" s="63"/>
      <c r="C19" s="63"/>
      <c r="D19" s="63"/>
      <c r="E19" s="63"/>
      <c r="F19" s="63"/>
      <c r="G19" s="63" t="str">
        <f>$S$1&amp;" ("&amp;$V$2&amp;" to "&amp;$Z$2&amp;")"</f>
        <v>Lockhart River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34</v>
      </c>
      <c r="W19" s="116">
        <v>21</v>
      </c>
      <c r="X19" s="116">
        <v>24</v>
      </c>
      <c r="Y19" s="112">
        <v>9</v>
      </c>
      <c r="Z19" s="112">
        <v>13</v>
      </c>
      <c r="AB19" s="117">
        <f t="shared" si="2"/>
        <v>3.367875647668394E-2</v>
      </c>
    </row>
    <row r="20" spans="1:28" x14ac:dyDescent="0.25">
      <c r="S20" s="115" t="s">
        <v>65</v>
      </c>
      <c r="T20" s="115"/>
      <c r="U20" s="116"/>
      <c r="V20" s="116">
        <v>15</v>
      </c>
      <c r="W20" s="116">
        <v>16</v>
      </c>
      <c r="X20" s="116">
        <v>8</v>
      </c>
      <c r="Y20" s="112">
        <v>14</v>
      </c>
      <c r="Z20" s="112">
        <v>17</v>
      </c>
      <c r="AB20" s="117">
        <f t="shared" si="2"/>
        <v>4.4041450777202069E-2</v>
      </c>
    </row>
    <row r="21" spans="1:28" x14ac:dyDescent="0.25">
      <c r="S21" s="115" t="s">
        <v>66</v>
      </c>
      <c r="T21" s="115"/>
      <c r="U21" s="116"/>
      <c r="V21" s="116">
        <v>33</v>
      </c>
      <c r="W21" s="116">
        <v>33</v>
      </c>
      <c r="X21" s="116">
        <v>36</v>
      </c>
      <c r="Y21" s="112">
        <v>36</v>
      </c>
      <c r="Z21" s="112">
        <v>37</v>
      </c>
      <c r="AB21" s="117">
        <f t="shared" si="2"/>
        <v>9.585492227979274E-2</v>
      </c>
    </row>
    <row r="22" spans="1:28" x14ac:dyDescent="0.25">
      <c r="S22" s="115" t="s">
        <v>67</v>
      </c>
      <c r="T22" s="115"/>
      <c r="U22" s="116"/>
      <c r="V22" s="116">
        <v>0</v>
      </c>
      <c r="W22" s="116">
        <v>0</v>
      </c>
      <c r="X22" s="116">
        <v>0</v>
      </c>
      <c r="Y22" s="112">
        <v>1</v>
      </c>
      <c r="Z22" s="112">
        <v>0</v>
      </c>
      <c r="AB22" s="117">
        <f t="shared" si="2"/>
        <v>0</v>
      </c>
    </row>
    <row r="23" spans="1:28" x14ac:dyDescent="0.25">
      <c r="S23" s="115" t="s">
        <v>68</v>
      </c>
      <c r="T23" s="115"/>
      <c r="U23" s="116"/>
      <c r="V23" s="116">
        <v>4</v>
      </c>
      <c r="W23" s="116">
        <v>0</v>
      </c>
      <c r="X23" s="116">
        <v>5</v>
      </c>
      <c r="Y23" s="112">
        <v>3</v>
      </c>
      <c r="Z23" s="112">
        <v>0</v>
      </c>
      <c r="AB23" s="117">
        <f t="shared" si="2"/>
        <v>0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0</v>
      </c>
      <c r="W25" s="116">
        <v>0</v>
      </c>
      <c r="X25" s="116">
        <v>0</v>
      </c>
      <c r="Y25" s="112">
        <v>1</v>
      </c>
      <c r="Z25" s="112">
        <v>0</v>
      </c>
      <c r="AB25" s="117">
        <f t="shared" si="2"/>
        <v>0</v>
      </c>
    </row>
    <row r="26" spans="1:28" x14ac:dyDescent="0.25">
      <c r="S26" s="115" t="s">
        <v>71</v>
      </c>
      <c r="T26" s="115"/>
      <c r="U26" s="116"/>
      <c r="V26" s="116">
        <v>45</v>
      </c>
      <c r="W26" s="116">
        <v>42</v>
      </c>
      <c r="X26" s="116">
        <v>36</v>
      </c>
      <c r="Y26" s="112">
        <v>37</v>
      </c>
      <c r="Z26" s="112">
        <v>53</v>
      </c>
      <c r="AB26" s="117">
        <f t="shared" si="2"/>
        <v>0.13730569948186527</v>
      </c>
    </row>
    <row r="27" spans="1:28" x14ac:dyDescent="0.25">
      <c r="S27" s="115" t="s">
        <v>72</v>
      </c>
      <c r="T27" s="115"/>
      <c r="U27" s="116"/>
      <c r="V27" s="116">
        <v>27</v>
      </c>
      <c r="W27" s="116">
        <v>13</v>
      </c>
      <c r="X27" s="116">
        <v>15</v>
      </c>
      <c r="Y27" s="112">
        <v>9</v>
      </c>
      <c r="Z27" s="112">
        <v>16</v>
      </c>
      <c r="AB27" s="117">
        <f t="shared" si="2"/>
        <v>4.145077720207254E-2</v>
      </c>
    </row>
    <row r="28" spans="1:28" x14ac:dyDescent="0.25">
      <c r="S28" s="115" t="s">
        <v>73</v>
      </c>
      <c r="T28" s="115"/>
      <c r="U28" s="116"/>
      <c r="V28" s="116">
        <v>7</v>
      </c>
      <c r="W28" s="116">
        <v>4</v>
      </c>
      <c r="X28" s="116">
        <v>9</v>
      </c>
      <c r="Y28" s="112">
        <v>10</v>
      </c>
      <c r="Z28" s="112">
        <v>13</v>
      </c>
      <c r="AB28" s="117">
        <f t="shared" si="2"/>
        <v>3.367875647668394E-2</v>
      </c>
    </row>
    <row r="29" spans="1:28" x14ac:dyDescent="0.25">
      <c r="S29" s="115" t="s">
        <v>74</v>
      </c>
      <c r="T29" s="115"/>
      <c r="U29" s="116"/>
      <c r="V29" s="116">
        <v>135</v>
      </c>
      <c r="W29" s="116">
        <v>127</v>
      </c>
      <c r="X29" s="116">
        <v>93</v>
      </c>
      <c r="Y29" s="112">
        <v>127</v>
      </c>
      <c r="Z29" s="112">
        <v>128</v>
      </c>
      <c r="AB29" s="117">
        <f t="shared" si="2"/>
        <v>0.33160621761658032</v>
      </c>
    </row>
    <row r="30" spans="1:28" x14ac:dyDescent="0.25">
      <c r="S30" s="115" t="s">
        <v>75</v>
      </c>
      <c r="T30" s="115"/>
      <c r="U30" s="116"/>
      <c r="V30" s="116">
        <v>100</v>
      </c>
      <c r="W30" s="116">
        <v>77</v>
      </c>
      <c r="X30" s="116">
        <v>56</v>
      </c>
      <c r="Y30" s="112">
        <v>36</v>
      </c>
      <c r="Z30" s="112">
        <v>30</v>
      </c>
      <c r="AB30" s="117">
        <f t="shared" si="2"/>
        <v>7.7720207253886009E-2</v>
      </c>
    </row>
    <row r="31" spans="1:28" x14ac:dyDescent="0.25">
      <c r="S31" s="115" t="s">
        <v>76</v>
      </c>
      <c r="T31" s="115"/>
      <c r="U31" s="116"/>
      <c r="V31" s="116">
        <v>20</v>
      </c>
      <c r="W31" s="116">
        <v>35</v>
      </c>
      <c r="X31" s="116">
        <v>23</v>
      </c>
      <c r="Y31" s="112">
        <v>16</v>
      </c>
      <c r="Z31" s="112">
        <v>26</v>
      </c>
      <c r="AB31" s="117">
        <f t="shared" si="2"/>
        <v>6.7357512953367879E-2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27</v>
      </c>
      <c r="W32" s="116">
        <v>18</v>
      </c>
      <c r="X32" s="116">
        <v>16</v>
      </c>
      <c r="Y32" s="112">
        <v>8</v>
      </c>
      <c r="Z32" s="112">
        <v>14</v>
      </c>
      <c r="AB32" s="117">
        <f t="shared" si="2"/>
        <v>3.6269430051813469E-2</v>
      </c>
    </row>
    <row r="33" spans="19:32" x14ac:dyDescent="0.25">
      <c r="S33" s="115" t="s">
        <v>78</v>
      </c>
      <c r="T33" s="115"/>
      <c r="U33" s="116"/>
      <c r="V33" s="116">
        <v>20</v>
      </c>
      <c r="W33" s="116">
        <v>17</v>
      </c>
      <c r="X33" s="116">
        <v>19</v>
      </c>
      <c r="Y33" s="112">
        <v>16</v>
      </c>
      <c r="Z33" s="112">
        <v>16</v>
      </c>
      <c r="AB33" s="117">
        <f t="shared" si="2"/>
        <v>4.145077720207254E-2</v>
      </c>
    </row>
    <row r="34" spans="19:32" x14ac:dyDescent="0.25">
      <c r="S34" s="118" t="s">
        <v>53</v>
      </c>
      <c r="T34" s="118"/>
      <c r="U34" s="119"/>
      <c r="V34" s="119">
        <v>490</v>
      </c>
      <c r="W34" s="119">
        <v>424</v>
      </c>
      <c r="X34" s="119">
        <v>356</v>
      </c>
      <c r="Y34" s="120">
        <v>341</v>
      </c>
      <c r="Z34" s="120">
        <v>386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236</v>
      </c>
      <c r="W37" s="112">
        <v>212</v>
      </c>
      <c r="X37" s="112">
        <v>218</v>
      </c>
      <c r="Y37" s="112">
        <v>192</v>
      </c>
      <c r="Z37" s="112">
        <v>219</v>
      </c>
      <c r="AB37" s="132">
        <f>Z37/Z40*100</f>
        <v>80.514705882352942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78</v>
      </c>
      <c r="W38" s="112">
        <v>84</v>
      </c>
      <c r="X38" s="112">
        <v>53</v>
      </c>
      <c r="Y38" s="112">
        <v>51</v>
      </c>
      <c r="Z38" s="112">
        <v>53</v>
      </c>
      <c r="AB38" s="132">
        <f>Z38/Z40*100</f>
        <v>19.485294117647058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314</v>
      </c>
      <c r="W40" s="112">
        <v>296</v>
      </c>
      <c r="X40" s="112">
        <v>271</v>
      </c>
      <c r="Y40" s="112">
        <v>243</v>
      </c>
      <c r="Z40" s="112">
        <v>272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6</v>
      </c>
      <c r="W45" s="112">
        <v>0</v>
      </c>
      <c r="X45" s="112">
        <v>12</v>
      </c>
      <c r="Y45" s="112">
        <v>2</v>
      </c>
      <c r="Z45" s="112">
        <v>6</v>
      </c>
    </row>
    <row r="46" spans="19:32" x14ac:dyDescent="0.25">
      <c r="S46" s="115" t="s">
        <v>38</v>
      </c>
      <c r="T46" s="115"/>
      <c r="U46" s="112"/>
      <c r="V46" s="112">
        <v>17</v>
      </c>
      <c r="W46" s="112">
        <v>6</v>
      </c>
      <c r="X46" s="112">
        <v>11</v>
      </c>
      <c r="Y46" s="112">
        <v>14</v>
      </c>
      <c r="Z46" s="112">
        <v>12</v>
      </c>
    </row>
    <row r="47" spans="19:32" x14ac:dyDescent="0.25">
      <c r="S47" s="115" t="s">
        <v>39</v>
      </c>
      <c r="T47" s="115"/>
      <c r="U47" s="112"/>
      <c r="V47" s="112">
        <v>25</v>
      </c>
      <c r="W47" s="112">
        <v>18</v>
      </c>
      <c r="X47" s="112">
        <v>18</v>
      </c>
      <c r="Y47" s="112">
        <v>10</v>
      </c>
      <c r="Z47" s="112">
        <v>16</v>
      </c>
    </row>
    <row r="48" spans="19:32" x14ac:dyDescent="0.25">
      <c r="S48" s="115" t="s">
        <v>40</v>
      </c>
      <c r="T48" s="115"/>
      <c r="U48" s="112"/>
      <c r="V48" s="112">
        <v>37</v>
      </c>
      <c r="W48" s="112">
        <v>32</v>
      </c>
      <c r="X48" s="112">
        <v>27</v>
      </c>
      <c r="Y48" s="112">
        <v>27</v>
      </c>
      <c r="Z48" s="112">
        <v>30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26</v>
      </c>
      <c r="W49" s="112">
        <v>29</v>
      </c>
      <c r="X49" s="112">
        <v>25</v>
      </c>
      <c r="Y49" s="112">
        <v>22</v>
      </c>
      <c r="Z49" s="112">
        <v>29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Lockhart River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19</v>
      </c>
      <c r="W50" s="112">
        <v>14</v>
      </c>
      <c r="X50" s="112">
        <v>8</v>
      </c>
      <c r="Y50" s="112">
        <v>10</v>
      </c>
      <c r="Z50" s="112">
        <v>15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32</v>
      </c>
      <c r="W51" s="112">
        <v>36</v>
      </c>
      <c r="X51" s="112">
        <v>30</v>
      </c>
      <c r="Y51" s="112">
        <v>22</v>
      </c>
      <c r="Z51" s="112">
        <v>23</v>
      </c>
    </row>
    <row r="52" spans="1:26" ht="15" customHeight="1" x14ac:dyDescent="0.25">
      <c r="S52" s="115" t="s">
        <v>44</v>
      </c>
      <c r="T52" s="115"/>
      <c r="U52" s="112"/>
      <c r="V52" s="112">
        <v>20</v>
      </c>
      <c r="W52" s="112">
        <v>19</v>
      </c>
      <c r="X52" s="112">
        <v>14</v>
      </c>
      <c r="Y52" s="112">
        <v>17</v>
      </c>
      <c r="Z52" s="112">
        <v>20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19</v>
      </c>
      <c r="W53" s="112">
        <v>17</v>
      </c>
      <c r="X53" s="112">
        <v>32</v>
      </c>
      <c r="Y53" s="112">
        <v>27</v>
      </c>
      <c r="Z53" s="112">
        <v>25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27</v>
      </c>
      <c r="W54" s="112">
        <v>14</v>
      </c>
      <c r="X54" s="112">
        <v>15</v>
      </c>
      <c r="Y54" s="112">
        <v>10</v>
      </c>
      <c r="Z54" s="112">
        <v>18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</v>
      </c>
      <c r="W55" s="112">
        <v>12</v>
      </c>
      <c r="X55" s="112">
        <v>9</v>
      </c>
      <c r="Y55" s="112">
        <v>10</v>
      </c>
      <c r="Z55" s="112">
        <v>11</v>
      </c>
    </row>
    <row r="56" spans="1:26" ht="15" customHeight="1" x14ac:dyDescent="0.25">
      <c r="S56" s="115" t="s">
        <v>48</v>
      </c>
      <c r="T56" s="115"/>
      <c r="U56" s="112"/>
      <c r="V56" s="112">
        <v>0</v>
      </c>
      <c r="W56" s="112">
        <v>3</v>
      </c>
      <c r="X56" s="112">
        <v>3</v>
      </c>
      <c r="Y56" s="112">
        <v>5</v>
      </c>
      <c r="Z56" s="112">
        <v>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</v>
      </c>
      <c r="W57" s="112">
        <v>0</v>
      </c>
      <c r="X57" s="112">
        <v>0</v>
      </c>
      <c r="Y57" s="112">
        <v>3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254</v>
      </c>
      <c r="W61" s="112">
        <v>205</v>
      </c>
      <c r="X61" s="112">
        <v>187</v>
      </c>
      <c r="Y61" s="112">
        <v>179</v>
      </c>
      <c r="Z61" s="112">
        <v>207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</v>
      </c>
      <c r="W64" s="112">
        <v>8</v>
      </c>
      <c r="X64" s="112">
        <v>5</v>
      </c>
      <c r="Y64" s="112">
        <v>5</v>
      </c>
      <c r="Z64" s="112">
        <v>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Lockhart River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25</v>
      </c>
      <c r="W65" s="112">
        <v>19</v>
      </c>
      <c r="X65" s="112">
        <v>16</v>
      </c>
      <c r="Y65" s="112">
        <v>9</v>
      </c>
      <c r="Z65" s="112">
        <v>15</v>
      </c>
    </row>
    <row r="66" spans="1:26" x14ac:dyDescent="0.25">
      <c r="S66" s="115" t="s">
        <v>39</v>
      </c>
      <c r="T66" s="115"/>
      <c r="U66" s="112"/>
      <c r="V66" s="112">
        <v>34</v>
      </c>
      <c r="W66" s="112">
        <v>23</v>
      </c>
      <c r="X66" s="112">
        <v>16</v>
      </c>
      <c r="Y66" s="112">
        <v>22</v>
      </c>
      <c r="Z66" s="112">
        <v>17</v>
      </c>
    </row>
    <row r="67" spans="1:26" x14ac:dyDescent="0.25">
      <c r="S67" s="115" t="s">
        <v>40</v>
      </c>
      <c r="T67" s="115"/>
      <c r="U67" s="112"/>
      <c r="V67" s="112">
        <v>33</v>
      </c>
      <c r="W67" s="112">
        <v>31</v>
      </c>
      <c r="X67" s="112">
        <v>20</v>
      </c>
      <c r="Y67" s="112">
        <v>17</v>
      </c>
      <c r="Z67" s="112">
        <v>25</v>
      </c>
    </row>
    <row r="68" spans="1:26" x14ac:dyDescent="0.25">
      <c r="S68" s="115" t="s">
        <v>41</v>
      </c>
      <c r="T68" s="115"/>
      <c r="U68" s="112"/>
      <c r="V68" s="112">
        <v>25</v>
      </c>
      <c r="W68" s="112">
        <v>27</v>
      </c>
      <c r="X68" s="112">
        <v>9</v>
      </c>
      <c r="Y68" s="112">
        <v>16</v>
      </c>
      <c r="Z68" s="112">
        <v>21</v>
      </c>
    </row>
    <row r="69" spans="1:26" x14ac:dyDescent="0.25">
      <c r="S69" s="115" t="s">
        <v>42</v>
      </c>
      <c r="T69" s="115"/>
      <c r="U69" s="112"/>
      <c r="V69" s="112">
        <v>19</v>
      </c>
      <c r="W69" s="112">
        <v>19</v>
      </c>
      <c r="X69" s="112">
        <v>11</v>
      </c>
      <c r="Y69" s="112">
        <v>10</v>
      </c>
      <c r="Z69" s="112">
        <v>3</v>
      </c>
    </row>
    <row r="70" spans="1:26" x14ac:dyDescent="0.25">
      <c r="S70" s="115" t="s">
        <v>43</v>
      </c>
      <c r="T70" s="115"/>
      <c r="U70" s="112"/>
      <c r="V70" s="112">
        <v>11</v>
      </c>
      <c r="W70" s="112">
        <v>12</v>
      </c>
      <c r="X70" s="112">
        <v>13</v>
      </c>
      <c r="Y70" s="112">
        <v>16</v>
      </c>
      <c r="Z70" s="112">
        <v>21</v>
      </c>
    </row>
    <row r="71" spans="1:26" x14ac:dyDescent="0.25">
      <c r="S71" s="115" t="s">
        <v>44</v>
      </c>
      <c r="T71" s="115"/>
      <c r="U71" s="112"/>
      <c r="V71" s="112">
        <v>26</v>
      </c>
      <c r="W71" s="112">
        <v>27</v>
      </c>
      <c r="X71" s="112">
        <v>23</v>
      </c>
      <c r="Y71" s="112">
        <v>12</v>
      </c>
      <c r="Z71" s="112">
        <v>9</v>
      </c>
    </row>
    <row r="72" spans="1:26" x14ac:dyDescent="0.25">
      <c r="S72" s="115" t="s">
        <v>45</v>
      </c>
      <c r="T72" s="115"/>
      <c r="U72" s="112"/>
      <c r="V72" s="112">
        <v>20</v>
      </c>
      <c r="W72" s="112">
        <v>18</v>
      </c>
      <c r="X72" s="112">
        <v>12</v>
      </c>
      <c r="Y72" s="112">
        <v>22</v>
      </c>
      <c r="Z72" s="112">
        <v>22</v>
      </c>
    </row>
    <row r="73" spans="1:26" x14ac:dyDescent="0.25">
      <c r="S73" s="115" t="s">
        <v>46</v>
      </c>
      <c r="T73" s="115"/>
      <c r="U73" s="112"/>
      <c r="V73" s="112">
        <v>17</v>
      </c>
      <c r="W73" s="112">
        <v>20</v>
      </c>
      <c r="X73" s="112">
        <v>13</v>
      </c>
      <c r="Y73" s="112">
        <v>12</v>
      </c>
      <c r="Z73" s="112">
        <v>11</v>
      </c>
    </row>
    <row r="74" spans="1:26" x14ac:dyDescent="0.25">
      <c r="S74" s="115" t="s">
        <v>47</v>
      </c>
      <c r="T74" s="115"/>
      <c r="U74" s="112"/>
      <c r="V74" s="112">
        <v>10</v>
      </c>
      <c r="W74" s="112">
        <v>10</v>
      </c>
      <c r="X74" s="112">
        <v>13</v>
      </c>
      <c r="Y74" s="112">
        <v>8</v>
      </c>
      <c r="Z74" s="112">
        <v>11</v>
      </c>
    </row>
    <row r="75" spans="1:26" x14ac:dyDescent="0.25">
      <c r="S75" s="115" t="s">
        <v>48</v>
      </c>
      <c r="T75" s="115"/>
      <c r="U75" s="112"/>
      <c r="V75" s="112">
        <v>6</v>
      </c>
      <c r="W75" s="112">
        <v>5</v>
      </c>
      <c r="X75" s="112">
        <v>5</v>
      </c>
      <c r="Y75" s="112">
        <v>8</v>
      </c>
      <c r="Z75" s="112">
        <v>5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5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2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238</v>
      </c>
      <c r="W80" s="112">
        <v>214</v>
      </c>
      <c r="X80" s="112">
        <v>170</v>
      </c>
      <c r="Y80" s="112">
        <v>159</v>
      </c>
      <c r="Z80" s="112">
        <v>177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Lockhart River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</v>
      </c>
      <c r="W83" s="112">
        <v>10</v>
      </c>
      <c r="X83" s="112">
        <v>10</v>
      </c>
      <c r="Y83" s="112">
        <v>9</v>
      </c>
      <c r="Z83" s="112">
        <v>5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31</v>
      </c>
      <c r="W84" s="112">
        <v>30</v>
      </c>
      <c r="X84" s="112">
        <v>23</v>
      </c>
      <c r="Y84" s="112">
        <v>20</v>
      </c>
      <c r="Z84" s="112">
        <v>23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32</v>
      </c>
      <c r="W85" s="112">
        <v>27</v>
      </c>
      <c r="X85" s="112">
        <v>27</v>
      </c>
      <c r="Y85" s="112">
        <v>19</v>
      </c>
      <c r="Z85" s="112">
        <v>32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384</v>
      </c>
      <c r="D86" s="96">
        <f t="shared" ref="D86:D91" si="4">AD4</f>
        <v>0.12609970674486815</v>
      </c>
      <c r="E86" s="97">
        <f t="shared" ref="E86:E91" si="5">AD4</f>
        <v>0.12609970674486815</v>
      </c>
      <c r="F86" s="96">
        <f t="shared" ref="F86:F91" si="6">AF4</f>
        <v>-0.22580645161290325</v>
      </c>
      <c r="G86" s="97">
        <f t="shared" ref="G86:G91" si="7">AF4</f>
        <v>-0.22580645161290325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7</v>
      </c>
      <c r="W86" s="112">
        <v>9</v>
      </c>
      <c r="X86" s="112">
        <v>10</v>
      </c>
      <c r="Y86" s="112">
        <v>3</v>
      </c>
      <c r="Z86" s="112">
        <v>7</v>
      </c>
    </row>
    <row r="87" spans="1:30" ht="15" customHeight="1" x14ac:dyDescent="0.25">
      <c r="A87" s="98" t="s">
        <v>4</v>
      </c>
      <c r="B87" s="49"/>
      <c r="C87" s="57" t="str">
        <f t="shared" si="3"/>
        <v>210</v>
      </c>
      <c r="D87" s="96">
        <f t="shared" si="4"/>
        <v>0.17318435754189943</v>
      </c>
      <c r="E87" s="97">
        <f t="shared" si="5"/>
        <v>0.17318435754189943</v>
      </c>
      <c r="F87" s="96">
        <f t="shared" si="6"/>
        <v>-0.17647058823529416</v>
      </c>
      <c r="G87" s="97">
        <f t="shared" si="7"/>
        <v>-0.17647058823529416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3</v>
      </c>
      <c r="W87" s="112">
        <v>3</v>
      </c>
      <c r="X87" s="112">
        <v>3</v>
      </c>
      <c r="Y87" s="112">
        <v>5</v>
      </c>
      <c r="Z87" s="112">
        <v>5</v>
      </c>
    </row>
    <row r="88" spans="1:30" ht="15" customHeight="1" x14ac:dyDescent="0.25">
      <c r="A88" s="98" t="s">
        <v>5</v>
      </c>
      <c r="B88" s="49"/>
      <c r="C88" s="57" t="str">
        <f t="shared" si="3"/>
        <v>176</v>
      </c>
      <c r="D88" s="96">
        <f t="shared" si="4"/>
        <v>0.10691823899371067</v>
      </c>
      <c r="E88" s="97">
        <f t="shared" si="5"/>
        <v>0.10691823899371067</v>
      </c>
      <c r="F88" s="96">
        <f t="shared" si="6"/>
        <v>-0.26970954356846477</v>
      </c>
      <c r="G88" s="97">
        <f t="shared" si="7"/>
        <v>-0.26970954356846477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7</v>
      </c>
    </row>
    <row r="89" spans="1:30" ht="15" customHeight="1" x14ac:dyDescent="0.25">
      <c r="A89" s="49" t="s">
        <v>6</v>
      </c>
      <c r="B89" s="49"/>
      <c r="C89" s="57" t="str">
        <f t="shared" si="3"/>
        <v>274</v>
      </c>
      <c r="D89" s="96">
        <f t="shared" si="4"/>
        <v>9.6000000000000085E-2</v>
      </c>
      <c r="E89" s="97">
        <f t="shared" si="5"/>
        <v>9.6000000000000085E-2</v>
      </c>
      <c r="F89" s="96">
        <f t="shared" si="6"/>
        <v>-0.14106583072100309</v>
      </c>
      <c r="G89" s="97">
        <f t="shared" si="7"/>
        <v>-0.14106583072100309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7</v>
      </c>
      <c r="W89" s="112">
        <v>10</v>
      </c>
      <c r="X89" s="112">
        <v>11</v>
      </c>
      <c r="Y89" s="112">
        <v>10</v>
      </c>
      <c r="Z89" s="112">
        <v>9</v>
      </c>
    </row>
    <row r="90" spans="1:30" ht="15" customHeight="1" x14ac:dyDescent="0.25">
      <c r="A90" s="49" t="s">
        <v>96</v>
      </c>
      <c r="B90" s="49"/>
      <c r="C90" s="57" t="str">
        <f t="shared" si="3"/>
        <v>$21,440</v>
      </c>
      <c r="D90" s="96">
        <f t="shared" si="4"/>
        <v>-3.8016376892877179E-2</v>
      </c>
      <c r="E90" s="97">
        <f t="shared" si="5"/>
        <v>-3.8016376892877179E-2</v>
      </c>
      <c r="F90" s="96">
        <f t="shared" si="6"/>
        <v>0.42675824270889762</v>
      </c>
      <c r="G90" s="97">
        <f t="shared" si="7"/>
        <v>0.42675824270889762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31</v>
      </c>
      <c r="W90" s="112">
        <v>27</v>
      </c>
      <c r="X90" s="112">
        <v>37</v>
      </c>
      <c r="Y90" s="112">
        <v>24</v>
      </c>
      <c r="Z90" s="112">
        <v>32</v>
      </c>
    </row>
    <row r="91" spans="1:30" ht="15" customHeight="1" x14ac:dyDescent="0.25">
      <c r="A91" s="49" t="s">
        <v>7</v>
      </c>
      <c r="B91" s="49"/>
      <c r="C91" s="57" t="str">
        <f t="shared" si="3"/>
        <v>$9.8 mil</v>
      </c>
      <c r="D91" s="96">
        <f t="shared" si="4"/>
        <v>4.502941526908355E-2</v>
      </c>
      <c r="E91" s="97">
        <f t="shared" si="5"/>
        <v>4.502941526908355E-2</v>
      </c>
      <c r="F91" s="96">
        <f t="shared" si="6"/>
        <v>-5.8941297148525917E-3</v>
      </c>
      <c r="G91" s="97">
        <f t="shared" si="7"/>
        <v>-5.8941297148525917E-3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166</v>
      </c>
      <c r="W91" s="112">
        <v>149</v>
      </c>
      <c r="X91" s="112">
        <v>146</v>
      </c>
      <c r="Y91" s="112">
        <v>131</v>
      </c>
      <c r="Z91" s="112">
        <v>149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0</v>
      </c>
      <c r="W93" s="112">
        <v>6</v>
      </c>
      <c r="X93" s="112">
        <v>7</v>
      </c>
      <c r="Y93" s="112">
        <v>6</v>
      </c>
      <c r="Z93" s="112">
        <v>9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21</v>
      </c>
      <c r="W94" s="112">
        <v>24</v>
      </c>
      <c r="X94" s="112">
        <v>25</v>
      </c>
      <c r="Y94" s="112">
        <v>23</v>
      </c>
      <c r="Z94" s="112">
        <v>15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46</v>
      </c>
      <c r="W96" s="112">
        <v>31</v>
      </c>
      <c r="X96" s="112">
        <v>22</v>
      </c>
      <c r="Y96" s="112">
        <v>23</v>
      </c>
      <c r="Z96" s="112">
        <v>19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24</v>
      </c>
      <c r="W97" s="112">
        <v>26</v>
      </c>
      <c r="X97" s="112">
        <v>31</v>
      </c>
      <c r="Y97" s="112">
        <v>21</v>
      </c>
      <c r="Z97" s="112">
        <v>28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8</v>
      </c>
      <c r="W98" s="112">
        <v>5</v>
      </c>
      <c r="X98" s="112">
        <v>11</v>
      </c>
      <c r="Y98" s="112">
        <v>11</v>
      </c>
      <c r="Z98" s="112">
        <v>19</v>
      </c>
    </row>
    <row r="99" spans="1:32" ht="15" customHeight="1" x14ac:dyDescent="0.25">
      <c r="S99" s="115" t="s">
        <v>197</v>
      </c>
      <c r="T99" s="115"/>
      <c r="U99" s="112"/>
      <c r="V99" s="112">
        <v>3</v>
      </c>
      <c r="W99" s="112">
        <v>3</v>
      </c>
      <c r="X99" s="112">
        <v>6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15</v>
      </c>
      <c r="W100" s="112">
        <v>18</v>
      </c>
      <c r="X100" s="112">
        <v>10</v>
      </c>
      <c r="Y100" s="112">
        <v>12</v>
      </c>
      <c r="Z100" s="112">
        <v>12</v>
      </c>
    </row>
    <row r="101" spans="1:32" x14ac:dyDescent="0.25">
      <c r="A101" s="18"/>
      <c r="S101" s="118" t="s">
        <v>53</v>
      </c>
      <c r="T101" s="118"/>
      <c r="U101" s="112"/>
      <c r="V101" s="112">
        <v>151</v>
      </c>
      <c r="W101" s="112">
        <v>148</v>
      </c>
      <c r="X101" s="112">
        <v>122</v>
      </c>
      <c r="Y101" s="112">
        <v>111</v>
      </c>
      <c r="Z101" s="112">
        <v>124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177</v>
      </c>
      <c r="W104" s="112">
        <v>149</v>
      </c>
      <c r="X104" s="112">
        <v>125</v>
      </c>
      <c r="Y104" s="112">
        <v>112</v>
      </c>
      <c r="Z104" s="112">
        <v>161</v>
      </c>
      <c r="AB104" s="109" t="str">
        <f>TEXT(Z104,"###,###")</f>
        <v>161</v>
      </c>
      <c r="AD104" s="130">
        <f>Z104/($Z$4)*100</f>
        <v>41.927083333333329</v>
      </c>
      <c r="AF104" s="109"/>
    </row>
    <row r="105" spans="1:32" x14ac:dyDescent="0.25">
      <c r="S105" s="115" t="s">
        <v>17</v>
      </c>
      <c r="T105" s="115"/>
      <c r="U105" s="112"/>
      <c r="V105" s="112">
        <v>295</v>
      </c>
      <c r="W105" s="112">
        <v>264</v>
      </c>
      <c r="X105" s="112">
        <v>214</v>
      </c>
      <c r="Y105" s="112">
        <v>225</v>
      </c>
      <c r="Z105" s="112">
        <v>228</v>
      </c>
      <c r="AB105" s="109" t="str">
        <f>TEXT(Z105,"###,###")</f>
        <v>228</v>
      </c>
      <c r="AD105" s="130">
        <f>Z105/($Z$4)*100</f>
        <v>59.375</v>
      </c>
      <c r="AF105" s="109"/>
    </row>
    <row r="106" spans="1:32" x14ac:dyDescent="0.25">
      <c r="S106" s="118" t="s">
        <v>53</v>
      </c>
      <c r="T106" s="118"/>
      <c r="U106" s="120"/>
      <c r="V106" s="120">
        <v>472</v>
      </c>
      <c r="W106" s="120">
        <v>413</v>
      </c>
      <c r="X106" s="120">
        <v>339</v>
      </c>
      <c r="Y106" s="120">
        <v>337</v>
      </c>
      <c r="Z106" s="120">
        <v>389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38</v>
      </c>
      <c r="W108" s="112">
        <v>79</v>
      </c>
      <c r="X108" s="112">
        <v>58</v>
      </c>
      <c r="Y108" s="112">
        <v>46</v>
      </c>
      <c r="Z108" s="112">
        <v>77</v>
      </c>
      <c r="AB108" s="109" t="str">
        <f>TEXT(Z108,"###,###")</f>
        <v>77</v>
      </c>
      <c r="AD108" s="130">
        <f>Z108/($Z$4)*100</f>
        <v>20.052083333333336</v>
      </c>
      <c r="AF108" s="109"/>
    </row>
    <row r="109" spans="1:32" x14ac:dyDescent="0.25">
      <c r="S109" s="115" t="s">
        <v>20</v>
      </c>
      <c r="T109" s="115"/>
      <c r="U109" s="112"/>
      <c r="V109" s="112">
        <v>106</v>
      </c>
      <c r="W109" s="112">
        <v>49</v>
      </c>
      <c r="X109" s="112">
        <v>45</v>
      </c>
      <c r="Y109" s="112">
        <v>44</v>
      </c>
      <c r="Z109" s="112">
        <v>41</v>
      </c>
      <c r="AB109" s="109" t="str">
        <f>TEXT(Z109,"###,###")</f>
        <v>41</v>
      </c>
      <c r="AD109" s="130">
        <f>Z109/($Z$4)*100</f>
        <v>10.677083333333332</v>
      </c>
      <c r="AF109" s="109"/>
    </row>
    <row r="110" spans="1:32" x14ac:dyDescent="0.25">
      <c r="S110" s="115" t="s">
        <v>21</v>
      </c>
      <c r="T110" s="115"/>
      <c r="U110" s="112"/>
      <c r="V110" s="112">
        <v>165</v>
      </c>
      <c r="W110" s="112">
        <v>137</v>
      </c>
      <c r="X110" s="112">
        <v>128</v>
      </c>
      <c r="Y110" s="112">
        <v>152</v>
      </c>
      <c r="Z110" s="112">
        <v>160</v>
      </c>
      <c r="AB110" s="109" t="str">
        <f>TEXT(Z110,"###,###")</f>
        <v>160</v>
      </c>
      <c r="AD110" s="130">
        <f>Z110/($Z$4)*100</f>
        <v>41.666666666666671</v>
      </c>
      <c r="AF110" s="109"/>
    </row>
    <row r="111" spans="1:32" x14ac:dyDescent="0.25">
      <c r="S111" s="115" t="s">
        <v>22</v>
      </c>
      <c r="T111" s="115"/>
      <c r="U111" s="112"/>
      <c r="V111" s="112">
        <v>176</v>
      </c>
      <c r="W111" s="112">
        <v>147</v>
      </c>
      <c r="X111" s="112">
        <v>115</v>
      </c>
      <c r="Y111" s="112">
        <v>95</v>
      </c>
      <c r="Z111" s="112">
        <v>112</v>
      </c>
      <c r="AB111" s="109" t="str">
        <f>TEXT(Z111,"###,###")</f>
        <v>112</v>
      </c>
      <c r="AD111" s="130">
        <f>Z111/($Z$4)*100</f>
        <v>29.166666666666668</v>
      </c>
      <c r="AF111" s="109"/>
    </row>
    <row r="112" spans="1:32" x14ac:dyDescent="0.25">
      <c r="S112" s="118" t="s">
        <v>53</v>
      </c>
      <c r="T112" s="118"/>
      <c r="U112" s="112"/>
      <c r="V112" s="112">
        <v>493</v>
      </c>
      <c r="W112" s="112">
        <v>424</v>
      </c>
      <c r="X112" s="112">
        <v>358</v>
      </c>
      <c r="Y112" s="112">
        <v>341</v>
      </c>
      <c r="Z112" s="112">
        <v>382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37.19</v>
      </c>
      <c r="W118" s="131">
        <v>38.520000000000003</v>
      </c>
      <c r="X118" s="131">
        <v>38.630000000000003</v>
      </c>
      <c r="Y118" s="131">
        <v>40.200000000000003</v>
      </c>
      <c r="Z118" s="131">
        <v>39.07</v>
      </c>
      <c r="AB118" s="109" t="str">
        <f>TEXT(Z118,"##.0")</f>
        <v>39.1</v>
      </c>
    </row>
    <row r="120" spans="19:32" x14ac:dyDescent="0.25">
      <c r="S120" s="101" t="s">
        <v>98</v>
      </c>
      <c r="T120" s="112"/>
      <c r="U120" s="112"/>
      <c r="V120" s="112">
        <v>303</v>
      </c>
      <c r="W120" s="112">
        <v>286</v>
      </c>
      <c r="X120" s="112">
        <v>252</v>
      </c>
      <c r="Y120" s="112">
        <v>242</v>
      </c>
      <c r="Z120" s="112">
        <v>271</v>
      </c>
      <c r="AB120" s="109" t="str">
        <f>TEXT(Z120,"###,###")</f>
        <v>271</v>
      </c>
    </row>
    <row r="121" spans="19:32" x14ac:dyDescent="0.25">
      <c r="S121" s="101" t="s">
        <v>99</v>
      </c>
      <c r="T121" s="112"/>
      <c r="U121" s="112"/>
      <c r="V121" s="112">
        <v>8</v>
      </c>
      <c r="W121" s="112">
        <v>4</v>
      </c>
      <c r="X121" s="112">
        <v>5</v>
      </c>
      <c r="Y121" s="112">
        <v>6</v>
      </c>
      <c r="Z121" s="112">
        <v>0</v>
      </c>
      <c r="AB121" s="109" t="str">
        <f>TEXT(Z121,"###,###")</f>
        <v/>
      </c>
    </row>
    <row r="122" spans="19:32" x14ac:dyDescent="0.25">
      <c r="S122" s="101" t="s">
        <v>100</v>
      </c>
      <c r="T122" s="112"/>
      <c r="U122" s="112"/>
      <c r="V122" s="112">
        <v>7</v>
      </c>
      <c r="W122" s="112">
        <v>7</v>
      </c>
      <c r="X122" s="112">
        <v>7</v>
      </c>
      <c r="Y122" s="112">
        <v>4</v>
      </c>
      <c r="Z122" s="112">
        <v>5</v>
      </c>
      <c r="AB122" s="109" t="str">
        <f>TEXT(Z122,"###,###")</f>
        <v>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310</v>
      </c>
      <c r="W124" s="112">
        <v>293</v>
      </c>
      <c r="X124" s="112">
        <v>259</v>
      </c>
      <c r="Y124" s="112">
        <v>246</v>
      </c>
      <c r="Z124" s="112">
        <v>276</v>
      </c>
      <c r="AB124" s="109" t="str">
        <f>TEXT(Z124,"###,###")</f>
        <v>276</v>
      </c>
      <c r="AD124" s="127">
        <f>Z124/$Z$7*100</f>
        <v>100.72992700729928</v>
      </c>
    </row>
    <row r="125" spans="19:32" x14ac:dyDescent="0.25">
      <c r="S125" s="101" t="s">
        <v>102</v>
      </c>
      <c r="T125" s="112"/>
      <c r="U125" s="112"/>
      <c r="V125" s="112">
        <v>15</v>
      </c>
      <c r="W125" s="112">
        <v>11</v>
      </c>
      <c r="X125" s="112">
        <v>12</v>
      </c>
      <c r="Y125" s="112">
        <v>10</v>
      </c>
      <c r="Z125" s="112">
        <v>5</v>
      </c>
      <c r="AB125" s="109" t="str">
        <f>TEXT(Z125,"###,###")</f>
        <v>5</v>
      </c>
      <c r="AD125" s="127">
        <f>Z125/$Z$7*100</f>
        <v>1.824817518248175</v>
      </c>
    </row>
    <row r="127" spans="19:32" x14ac:dyDescent="0.25">
      <c r="S127" s="101" t="s">
        <v>103</v>
      </c>
      <c r="T127" s="112"/>
      <c r="U127" s="112"/>
      <c r="V127" s="112">
        <v>166</v>
      </c>
      <c r="W127" s="112">
        <v>149</v>
      </c>
      <c r="X127" s="112">
        <v>140</v>
      </c>
      <c r="Y127" s="112">
        <v>132</v>
      </c>
      <c r="Z127" s="112">
        <v>154</v>
      </c>
      <c r="AB127" s="109" t="str">
        <f>TEXT(Z127,"###,###")</f>
        <v>154</v>
      </c>
      <c r="AD127" s="127">
        <f>Z127/$Z$7*100</f>
        <v>56.20437956204379</v>
      </c>
    </row>
    <row r="128" spans="19:32" x14ac:dyDescent="0.25">
      <c r="S128" s="101" t="s">
        <v>104</v>
      </c>
      <c r="T128" s="112"/>
      <c r="U128" s="112"/>
      <c r="V128" s="112">
        <v>154</v>
      </c>
      <c r="W128" s="112">
        <v>149</v>
      </c>
      <c r="X128" s="112">
        <v>124</v>
      </c>
      <c r="Y128" s="112">
        <v>114</v>
      </c>
      <c r="Z128" s="112">
        <v>125</v>
      </c>
      <c r="AB128" s="109" t="str">
        <f>TEXT(Z128,"###,###")</f>
        <v>125</v>
      </c>
      <c r="AD128" s="127">
        <f>Z128/$Z$7*100</f>
        <v>45.620437956204377</v>
      </c>
    </row>
    <row r="130" spans="19:20" x14ac:dyDescent="0.25">
      <c r="S130" s="101" t="s">
        <v>278</v>
      </c>
      <c r="T130" s="127">
        <v>98.905109489051085</v>
      </c>
    </row>
    <row r="131" spans="19:20" x14ac:dyDescent="0.25">
      <c r="S131" s="101" t="s">
        <v>279</v>
      </c>
      <c r="T131" s="127">
        <v>0</v>
      </c>
    </row>
    <row r="132" spans="19:20" x14ac:dyDescent="0.25">
      <c r="S132" s="101" t="s">
        <v>280</v>
      </c>
      <c r="T132" s="127">
        <v>1.824817518248175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A0D65D0-6746-41EE-A41F-445E5C534A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025BEC9-F8F7-41D4-A2CE-29633B24B3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FBE0A52-5112-4843-9C06-F3F6CB5AE4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92D281D-2A76-4A72-A4AE-6BA90B9F86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1F8A1-B651-473A-9012-F62F9CCBEC92}">
  <sheetPr codeName="Sheet6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107</v>
      </c>
      <c r="T1" s="99"/>
      <c r="U1" s="99"/>
      <c r="V1" s="99"/>
      <c r="W1" s="99"/>
      <c r="X1" s="99"/>
      <c r="Y1" s="100" t="s">
        <v>204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107</v>
      </c>
      <c r="Y3" s="105" t="s">
        <v>204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 Banana,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12415</v>
      </c>
      <c r="W4" s="108">
        <v>11638</v>
      </c>
      <c r="X4" s="108">
        <v>12392</v>
      </c>
      <c r="Y4" s="108">
        <v>12802</v>
      </c>
      <c r="Z4" s="108">
        <v>13157</v>
      </c>
      <c r="AB4" s="109" t="str">
        <f>TEXT(Z4,"###,###")</f>
        <v>13,157</v>
      </c>
      <c r="AD4" s="110">
        <f>Z4/Y4-1</f>
        <v>2.7730042180909242E-2</v>
      </c>
      <c r="AF4" s="110">
        <f>Z4/V4-1</f>
        <v>5.9766411598872304E-2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6800</v>
      </c>
      <c r="W5" s="108">
        <v>6250</v>
      </c>
      <c r="X5" s="108">
        <v>6566</v>
      </c>
      <c r="Y5" s="108">
        <v>6726</v>
      </c>
      <c r="Z5" s="108">
        <v>6900</v>
      </c>
      <c r="AB5" s="109" t="str">
        <f>TEXT(Z5,"###,###")</f>
        <v>6,900</v>
      </c>
      <c r="AD5" s="110">
        <f t="shared" ref="AD5:AD9" si="0">Z5/Y5-1</f>
        <v>2.5869759143621662E-2</v>
      </c>
      <c r="AF5" s="110">
        <f t="shared" ref="AF5:AF9" si="1">Z5/V5-1</f>
        <v>1.4705882352941124E-2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5617</v>
      </c>
      <c r="W6" s="108">
        <v>5389</v>
      </c>
      <c r="X6" s="108">
        <v>5822</v>
      </c>
      <c r="Y6" s="108">
        <v>6064</v>
      </c>
      <c r="Z6" s="108">
        <v>6243</v>
      </c>
      <c r="AB6" s="109" t="str">
        <f>TEXT(Z6,"###,###")</f>
        <v>6,243</v>
      </c>
      <c r="AD6" s="110">
        <f t="shared" si="0"/>
        <v>2.9518469656992119E-2</v>
      </c>
      <c r="AF6" s="110">
        <f t="shared" si="1"/>
        <v>0.11144739184618113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8538</v>
      </c>
      <c r="W7" s="108">
        <v>7823</v>
      </c>
      <c r="X7" s="108">
        <v>8698</v>
      </c>
      <c r="Y7" s="108">
        <v>8636</v>
      </c>
      <c r="Z7" s="108">
        <v>8865</v>
      </c>
      <c r="AB7" s="109" t="str">
        <f>TEXT(Z7,"###,###")</f>
        <v>8,865</v>
      </c>
      <c r="AD7" s="110">
        <f t="shared" si="0"/>
        <v>2.6516905974988347E-2</v>
      </c>
      <c r="AF7" s="110">
        <f t="shared" si="1"/>
        <v>3.8299367533380257E-2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13,157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8,865</v>
      </c>
      <c r="P8" s="67"/>
      <c r="S8" s="107" t="s">
        <v>83</v>
      </c>
      <c r="T8" s="108"/>
      <c r="U8" s="108"/>
      <c r="V8" s="108">
        <v>48038</v>
      </c>
      <c r="W8" s="108">
        <v>50986.12</v>
      </c>
      <c r="X8" s="108">
        <v>48507.1</v>
      </c>
      <c r="Y8" s="108">
        <v>48131</v>
      </c>
      <c r="Z8" s="108">
        <v>49998</v>
      </c>
      <c r="AB8" s="109" t="str">
        <f>TEXT(Z8,"$###,###")</f>
        <v>$49,998</v>
      </c>
      <c r="AD8" s="110">
        <f t="shared" si="0"/>
        <v>3.8789969042820616E-2</v>
      </c>
      <c r="AF8" s="110">
        <f t="shared" si="1"/>
        <v>4.0801032515924929E-2</v>
      </c>
    </row>
    <row r="9" spans="1:32" x14ac:dyDescent="0.25">
      <c r="A9" s="30" t="s">
        <v>14</v>
      </c>
      <c r="B9" s="71"/>
      <c r="C9" s="72"/>
      <c r="D9" s="73">
        <f>AD104</f>
        <v>69.651136277266858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54.269599548787362</v>
      </c>
      <c r="P9" s="74" t="s">
        <v>84</v>
      </c>
      <c r="S9" s="107" t="s">
        <v>7</v>
      </c>
      <c r="T9" s="108"/>
      <c r="U9" s="108"/>
      <c r="V9" s="108">
        <v>504348173</v>
      </c>
      <c r="W9" s="108">
        <v>488880511</v>
      </c>
      <c r="X9" s="108">
        <v>513326679</v>
      </c>
      <c r="Y9" s="108">
        <v>531028466</v>
      </c>
      <c r="Z9" s="108">
        <v>609601203</v>
      </c>
      <c r="AB9" s="109" t="str">
        <f>TEXT(Z9/1000000,"$#,###.0")&amp;" mil"</f>
        <v>$609.6 mil</v>
      </c>
      <c r="AD9" s="110">
        <f t="shared" si="0"/>
        <v>0.14796332406029622</v>
      </c>
      <c r="AF9" s="110">
        <f t="shared" si="1"/>
        <v>0.20869120903903826</v>
      </c>
    </row>
    <row r="10" spans="1:32" x14ac:dyDescent="0.25">
      <c r="A10" s="30" t="s">
        <v>17</v>
      </c>
      <c r="B10" s="71"/>
      <c r="C10" s="72"/>
      <c r="D10" s="73">
        <f>AD105</f>
        <v>15.543056927871095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45.606316976875355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69.599548787366047</v>
      </c>
      <c r="P11" s="74" t="s">
        <v>84</v>
      </c>
      <c r="S11" s="107" t="s">
        <v>29</v>
      </c>
      <c r="T11" s="112"/>
      <c r="U11" s="112"/>
      <c r="V11" s="112">
        <v>9554</v>
      </c>
      <c r="W11" s="112">
        <v>9435</v>
      </c>
      <c r="X11" s="112">
        <v>9628</v>
      </c>
      <c r="Y11" s="112">
        <v>10050</v>
      </c>
      <c r="Z11" s="112">
        <v>10463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15.860124083474336</v>
      </c>
      <c r="P12" s="74" t="s">
        <v>84</v>
      </c>
      <c r="S12" s="107" t="s">
        <v>30</v>
      </c>
      <c r="T12" s="112"/>
      <c r="U12" s="112"/>
      <c r="V12" s="112">
        <v>2866</v>
      </c>
      <c r="W12" s="112">
        <v>2202</v>
      </c>
      <c r="X12" s="112">
        <v>2766</v>
      </c>
      <c r="Y12" s="112">
        <v>2752</v>
      </c>
      <c r="Z12" s="112">
        <v>2695</v>
      </c>
    </row>
    <row r="13" spans="1:32" ht="15" customHeight="1" x14ac:dyDescent="0.25">
      <c r="A13" s="30" t="s">
        <v>19</v>
      </c>
      <c r="B13" s="72"/>
      <c r="C13" s="72"/>
      <c r="D13" s="73">
        <f>AD108</f>
        <v>16.044691038990653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14.517766497461929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13.924146841985255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42.6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15.543056927871095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16.388450259418004</v>
      </c>
      <c r="P15" s="74" t="s">
        <v>84</v>
      </c>
      <c r="S15" s="115" t="s">
        <v>60</v>
      </c>
      <c r="T15" s="115"/>
      <c r="U15" s="116"/>
      <c r="V15" s="116">
        <v>1357</v>
      </c>
      <c r="W15" s="116">
        <v>1398</v>
      </c>
      <c r="X15" s="116">
        <v>1654</v>
      </c>
      <c r="Y15" s="112">
        <v>1656</v>
      </c>
      <c r="Z15" s="112">
        <v>1668</v>
      </c>
      <c r="AB15" s="117">
        <f t="shared" ref="AB15:AB34" si="2">IF(Z15="np",0,Z15/$Z$34)</f>
        <v>0.12672846072025529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39.629094778444937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83.611549740582007</v>
      </c>
      <c r="P16" s="37" t="s">
        <v>84</v>
      </c>
      <c r="S16" s="115" t="s">
        <v>61</v>
      </c>
      <c r="T16" s="115"/>
      <c r="U16" s="116"/>
      <c r="V16" s="116">
        <v>938</v>
      </c>
      <c r="W16" s="116">
        <v>868</v>
      </c>
      <c r="X16" s="116">
        <v>948</v>
      </c>
      <c r="Y16" s="112">
        <v>952</v>
      </c>
      <c r="Z16" s="112">
        <v>1072</v>
      </c>
      <c r="AB16" s="117">
        <f t="shared" si="2"/>
        <v>8.1446588664336725E-2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998</v>
      </c>
      <c r="W17" s="116">
        <v>716</v>
      </c>
      <c r="X17" s="116">
        <v>727</v>
      </c>
      <c r="Y17" s="112">
        <v>708</v>
      </c>
      <c r="Z17" s="112">
        <v>771</v>
      </c>
      <c r="AB17" s="117">
        <f t="shared" si="2"/>
        <v>5.8577723750189943E-2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324</v>
      </c>
      <c r="W18" s="116">
        <v>331</v>
      </c>
      <c r="X18" s="116">
        <v>344</v>
      </c>
      <c r="Y18" s="112">
        <v>357</v>
      </c>
      <c r="Z18" s="112">
        <v>314</v>
      </c>
      <c r="AB18" s="117">
        <f t="shared" si="2"/>
        <v>2.3856556754292661E-2</v>
      </c>
    </row>
    <row r="19" spans="1:28" x14ac:dyDescent="0.25">
      <c r="A19" s="63" t="str">
        <f>$S$1&amp;" ("&amp;$V$2&amp;" to "&amp;$Z$2&amp;")"</f>
        <v>Banana (2017-18 to 2021-22)</v>
      </c>
      <c r="B19" s="63"/>
      <c r="C19" s="63"/>
      <c r="D19" s="63"/>
      <c r="E19" s="63"/>
      <c r="F19" s="63"/>
      <c r="G19" s="63" t="str">
        <f>$S$1&amp;" ("&amp;$V$2&amp;" to "&amp;$Z$2&amp;")"</f>
        <v>Banana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742</v>
      </c>
      <c r="W19" s="116">
        <v>729</v>
      </c>
      <c r="X19" s="116">
        <v>725</v>
      </c>
      <c r="Y19" s="112">
        <v>762</v>
      </c>
      <c r="Z19" s="112">
        <v>754</v>
      </c>
      <c r="AB19" s="117">
        <f t="shared" si="2"/>
        <v>5.7286126728460722E-2</v>
      </c>
    </row>
    <row r="20" spans="1:28" x14ac:dyDescent="0.25">
      <c r="S20" s="115" t="s">
        <v>65</v>
      </c>
      <c r="T20" s="115"/>
      <c r="U20" s="116"/>
      <c r="V20" s="116">
        <v>290</v>
      </c>
      <c r="W20" s="116">
        <v>266</v>
      </c>
      <c r="X20" s="116">
        <v>304</v>
      </c>
      <c r="Y20" s="112">
        <v>292</v>
      </c>
      <c r="Z20" s="112">
        <v>298</v>
      </c>
      <c r="AB20" s="117">
        <f t="shared" si="2"/>
        <v>2.2640936027959278E-2</v>
      </c>
    </row>
    <row r="21" spans="1:28" x14ac:dyDescent="0.25">
      <c r="S21" s="115" t="s">
        <v>66</v>
      </c>
      <c r="T21" s="115"/>
      <c r="U21" s="116"/>
      <c r="V21" s="116">
        <v>872</v>
      </c>
      <c r="W21" s="116">
        <v>910</v>
      </c>
      <c r="X21" s="116">
        <v>929</v>
      </c>
      <c r="Y21" s="112">
        <v>1052</v>
      </c>
      <c r="Z21" s="112">
        <v>1073</v>
      </c>
      <c r="AB21" s="117">
        <f t="shared" si="2"/>
        <v>8.1522564959732563E-2</v>
      </c>
    </row>
    <row r="22" spans="1:28" x14ac:dyDescent="0.25">
      <c r="S22" s="115" t="s">
        <v>67</v>
      </c>
      <c r="T22" s="115"/>
      <c r="U22" s="116"/>
      <c r="V22" s="116">
        <v>643</v>
      </c>
      <c r="W22" s="116">
        <v>734</v>
      </c>
      <c r="X22" s="116">
        <v>679</v>
      </c>
      <c r="Y22" s="112">
        <v>669</v>
      </c>
      <c r="Z22" s="112">
        <v>694</v>
      </c>
      <c r="AB22" s="117">
        <f t="shared" si="2"/>
        <v>5.2727549004710529E-2</v>
      </c>
    </row>
    <row r="23" spans="1:28" x14ac:dyDescent="0.25">
      <c r="S23" s="115" t="s">
        <v>68</v>
      </c>
      <c r="T23" s="115"/>
      <c r="U23" s="116"/>
      <c r="V23" s="116">
        <v>352</v>
      </c>
      <c r="W23" s="116">
        <v>271</v>
      </c>
      <c r="X23" s="116">
        <v>254</v>
      </c>
      <c r="Y23" s="112">
        <v>323</v>
      </c>
      <c r="Z23" s="112">
        <v>326</v>
      </c>
      <c r="AB23" s="117">
        <f t="shared" si="2"/>
        <v>2.4768272299042698E-2</v>
      </c>
    </row>
    <row r="24" spans="1:28" x14ac:dyDescent="0.25">
      <c r="S24" s="115" t="s">
        <v>69</v>
      </c>
      <c r="T24" s="115"/>
      <c r="U24" s="116"/>
      <c r="V24" s="116">
        <v>28</v>
      </c>
      <c r="W24" s="116">
        <v>16</v>
      </c>
      <c r="X24" s="116">
        <v>18</v>
      </c>
      <c r="Y24" s="112">
        <v>18</v>
      </c>
      <c r="Z24" s="112">
        <v>18</v>
      </c>
      <c r="AB24" s="117">
        <f t="shared" si="2"/>
        <v>1.3675733171250571E-3</v>
      </c>
    </row>
    <row r="25" spans="1:28" x14ac:dyDescent="0.25">
      <c r="S25" s="115" t="s">
        <v>70</v>
      </c>
      <c r="T25" s="115"/>
      <c r="U25" s="116"/>
      <c r="V25" s="116">
        <v>196</v>
      </c>
      <c r="W25" s="116">
        <v>172</v>
      </c>
      <c r="X25" s="116">
        <v>217</v>
      </c>
      <c r="Y25" s="112">
        <v>205</v>
      </c>
      <c r="Z25" s="112">
        <v>228</v>
      </c>
      <c r="AB25" s="117">
        <f t="shared" si="2"/>
        <v>1.732259535025072E-2</v>
      </c>
    </row>
    <row r="26" spans="1:28" x14ac:dyDescent="0.25">
      <c r="S26" s="115" t="s">
        <v>71</v>
      </c>
      <c r="T26" s="115"/>
      <c r="U26" s="116"/>
      <c r="V26" s="116">
        <v>205</v>
      </c>
      <c r="W26" s="116">
        <v>239</v>
      </c>
      <c r="X26" s="116">
        <v>246</v>
      </c>
      <c r="Y26" s="112">
        <v>242</v>
      </c>
      <c r="Z26" s="112">
        <v>205</v>
      </c>
      <c r="AB26" s="117">
        <f t="shared" si="2"/>
        <v>1.5575140556146483E-2</v>
      </c>
    </row>
    <row r="27" spans="1:28" x14ac:dyDescent="0.25">
      <c r="S27" s="115" t="s">
        <v>72</v>
      </c>
      <c r="T27" s="115"/>
      <c r="U27" s="116"/>
      <c r="V27" s="116">
        <v>333</v>
      </c>
      <c r="W27" s="116">
        <v>340</v>
      </c>
      <c r="X27" s="116">
        <v>355</v>
      </c>
      <c r="Y27" s="112">
        <v>378</v>
      </c>
      <c r="Z27" s="112">
        <v>435</v>
      </c>
      <c r="AB27" s="117">
        <f t="shared" si="2"/>
        <v>3.3049688497188874E-2</v>
      </c>
    </row>
    <row r="28" spans="1:28" x14ac:dyDescent="0.25">
      <c r="S28" s="115" t="s">
        <v>73</v>
      </c>
      <c r="T28" s="115"/>
      <c r="U28" s="116"/>
      <c r="V28" s="116">
        <v>1066</v>
      </c>
      <c r="W28" s="116">
        <v>1117</v>
      </c>
      <c r="X28" s="116">
        <v>1068</v>
      </c>
      <c r="Y28" s="112">
        <v>1251</v>
      </c>
      <c r="Z28" s="112">
        <v>1205</v>
      </c>
      <c r="AB28" s="117">
        <f t="shared" si="2"/>
        <v>9.1551435951982979E-2</v>
      </c>
    </row>
    <row r="29" spans="1:28" x14ac:dyDescent="0.25">
      <c r="S29" s="115" t="s">
        <v>74</v>
      </c>
      <c r="T29" s="115"/>
      <c r="U29" s="116"/>
      <c r="V29" s="116">
        <v>549</v>
      </c>
      <c r="W29" s="116">
        <v>555</v>
      </c>
      <c r="X29" s="116">
        <v>474</v>
      </c>
      <c r="Y29" s="112">
        <v>509</v>
      </c>
      <c r="Z29" s="112">
        <v>559</v>
      </c>
      <c r="AB29" s="117">
        <f t="shared" si="2"/>
        <v>4.2470749126272606E-2</v>
      </c>
    </row>
    <row r="30" spans="1:28" x14ac:dyDescent="0.25">
      <c r="S30" s="115" t="s">
        <v>75</v>
      </c>
      <c r="T30" s="115"/>
      <c r="U30" s="116"/>
      <c r="V30" s="116">
        <v>740</v>
      </c>
      <c r="W30" s="116">
        <v>760</v>
      </c>
      <c r="X30" s="116">
        <v>775</v>
      </c>
      <c r="Y30" s="112">
        <v>766</v>
      </c>
      <c r="Z30" s="112">
        <v>776</v>
      </c>
      <c r="AB30" s="117">
        <f t="shared" si="2"/>
        <v>5.895760522716912E-2</v>
      </c>
    </row>
    <row r="31" spans="1:28" x14ac:dyDescent="0.25">
      <c r="S31" s="115" t="s">
        <v>76</v>
      </c>
      <c r="T31" s="115"/>
      <c r="U31" s="116"/>
      <c r="V31" s="116">
        <v>704</v>
      </c>
      <c r="W31" s="116">
        <v>708</v>
      </c>
      <c r="X31" s="116">
        <v>786</v>
      </c>
      <c r="Y31" s="112">
        <v>845</v>
      </c>
      <c r="Z31" s="112">
        <v>936</v>
      </c>
      <c r="AB31" s="117">
        <f t="shared" si="2"/>
        <v>7.1113812490502956E-2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61</v>
      </c>
      <c r="W32" s="116">
        <v>63</v>
      </c>
      <c r="X32" s="116">
        <v>90</v>
      </c>
      <c r="Y32" s="112">
        <v>83</v>
      </c>
      <c r="Z32" s="112">
        <v>106</v>
      </c>
      <c r="AB32" s="117">
        <f t="shared" si="2"/>
        <v>8.0534873119586688E-3</v>
      </c>
    </row>
    <row r="33" spans="19:32" x14ac:dyDescent="0.25">
      <c r="S33" s="115" t="s">
        <v>78</v>
      </c>
      <c r="T33" s="115"/>
      <c r="U33" s="116"/>
      <c r="V33" s="116">
        <v>423</v>
      </c>
      <c r="W33" s="116">
        <v>431</v>
      </c>
      <c r="X33" s="116">
        <v>513</v>
      </c>
      <c r="Y33" s="112">
        <v>493</v>
      </c>
      <c r="Z33" s="112">
        <v>534</v>
      </c>
      <c r="AB33" s="117">
        <f t="shared" si="2"/>
        <v>4.0571341741376693E-2</v>
      </c>
    </row>
    <row r="34" spans="19:32" x14ac:dyDescent="0.25">
      <c r="S34" s="118" t="s">
        <v>53</v>
      </c>
      <c r="T34" s="118"/>
      <c r="U34" s="119"/>
      <c r="V34" s="119">
        <v>12415</v>
      </c>
      <c r="W34" s="119">
        <v>11641</v>
      </c>
      <c r="X34" s="119">
        <v>12391</v>
      </c>
      <c r="Y34" s="120">
        <v>12802</v>
      </c>
      <c r="Z34" s="120">
        <v>13162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7444</v>
      </c>
      <c r="W37" s="112">
        <v>6633</v>
      </c>
      <c r="X37" s="112">
        <v>7482</v>
      </c>
      <c r="Y37" s="112">
        <v>7297</v>
      </c>
      <c r="Z37" s="112">
        <v>7413</v>
      </c>
      <c r="AB37" s="132">
        <f>Z37/Z40*100</f>
        <v>83.611549740582007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1095</v>
      </c>
      <c r="W38" s="112">
        <v>1186</v>
      </c>
      <c r="X38" s="112">
        <v>1214</v>
      </c>
      <c r="Y38" s="112">
        <v>1346</v>
      </c>
      <c r="Z38" s="112">
        <v>1453</v>
      </c>
      <c r="AB38" s="132">
        <f>Z38/Z40*100</f>
        <v>16.388450259418004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8539</v>
      </c>
      <c r="W40" s="112">
        <v>7819</v>
      </c>
      <c r="X40" s="112">
        <v>8696</v>
      </c>
      <c r="Y40" s="112">
        <v>8643</v>
      </c>
      <c r="Z40" s="112">
        <v>8866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25</v>
      </c>
      <c r="W44" s="112">
        <v>27</v>
      </c>
      <c r="X44" s="112">
        <v>21</v>
      </c>
      <c r="Y44" s="112">
        <v>25</v>
      </c>
      <c r="Z44" s="112">
        <v>33</v>
      </c>
    </row>
    <row r="45" spans="19:32" x14ac:dyDescent="0.25">
      <c r="S45" s="115" t="s">
        <v>37</v>
      </c>
      <c r="T45" s="115"/>
      <c r="U45" s="112"/>
      <c r="V45" s="112">
        <v>195</v>
      </c>
      <c r="W45" s="112">
        <v>190</v>
      </c>
      <c r="X45" s="112">
        <v>210</v>
      </c>
      <c r="Y45" s="112">
        <v>251</v>
      </c>
      <c r="Z45" s="112">
        <v>237</v>
      </c>
    </row>
    <row r="46" spans="19:32" x14ac:dyDescent="0.25">
      <c r="S46" s="115" t="s">
        <v>38</v>
      </c>
      <c r="T46" s="115"/>
      <c r="U46" s="112"/>
      <c r="V46" s="112">
        <v>359</v>
      </c>
      <c r="W46" s="112">
        <v>376</v>
      </c>
      <c r="X46" s="112">
        <v>379</v>
      </c>
      <c r="Y46" s="112">
        <v>410</v>
      </c>
      <c r="Z46" s="112">
        <v>425</v>
      </c>
    </row>
    <row r="47" spans="19:32" x14ac:dyDescent="0.25">
      <c r="S47" s="115" t="s">
        <v>39</v>
      </c>
      <c r="T47" s="115"/>
      <c r="U47" s="112"/>
      <c r="V47" s="112">
        <v>587</v>
      </c>
      <c r="W47" s="112">
        <v>530</v>
      </c>
      <c r="X47" s="112">
        <v>484</v>
      </c>
      <c r="Y47" s="112">
        <v>460</v>
      </c>
      <c r="Z47" s="112">
        <v>569</v>
      </c>
    </row>
    <row r="48" spans="19:32" x14ac:dyDescent="0.25">
      <c r="S48" s="115" t="s">
        <v>40</v>
      </c>
      <c r="T48" s="115"/>
      <c r="U48" s="112"/>
      <c r="V48" s="112">
        <v>724</v>
      </c>
      <c r="W48" s="112">
        <v>702</v>
      </c>
      <c r="X48" s="112">
        <v>719</v>
      </c>
      <c r="Y48" s="112">
        <v>721</v>
      </c>
      <c r="Z48" s="112">
        <v>726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711</v>
      </c>
      <c r="W49" s="112">
        <v>684</v>
      </c>
      <c r="X49" s="112">
        <v>699</v>
      </c>
      <c r="Y49" s="112">
        <v>723</v>
      </c>
      <c r="Z49" s="112">
        <v>708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Banana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710</v>
      </c>
      <c r="W50" s="112">
        <v>727</v>
      </c>
      <c r="X50" s="112">
        <v>704</v>
      </c>
      <c r="Y50" s="112">
        <v>736</v>
      </c>
      <c r="Z50" s="112">
        <v>664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615</v>
      </c>
      <c r="W51" s="112">
        <v>565</v>
      </c>
      <c r="X51" s="112">
        <v>596</v>
      </c>
      <c r="Y51" s="112">
        <v>608</v>
      </c>
      <c r="Z51" s="112">
        <v>632</v>
      </c>
    </row>
    <row r="52" spans="1:26" ht="15" customHeight="1" x14ac:dyDescent="0.25">
      <c r="S52" s="115" t="s">
        <v>44</v>
      </c>
      <c r="T52" s="115"/>
      <c r="U52" s="112"/>
      <c r="V52" s="112">
        <v>606</v>
      </c>
      <c r="W52" s="112">
        <v>598</v>
      </c>
      <c r="X52" s="112">
        <v>591</v>
      </c>
      <c r="Y52" s="112">
        <v>582</v>
      </c>
      <c r="Z52" s="112">
        <v>563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578</v>
      </c>
      <c r="W53" s="112">
        <v>494</v>
      </c>
      <c r="X53" s="112">
        <v>541</v>
      </c>
      <c r="Y53" s="112">
        <v>592</v>
      </c>
      <c r="Z53" s="112">
        <v>614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706</v>
      </c>
      <c r="W54" s="112">
        <v>542</v>
      </c>
      <c r="X54" s="112">
        <v>593</v>
      </c>
      <c r="Y54" s="112">
        <v>539</v>
      </c>
      <c r="Z54" s="112">
        <v>556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465</v>
      </c>
      <c r="W55" s="112">
        <v>409</v>
      </c>
      <c r="X55" s="112">
        <v>474</v>
      </c>
      <c r="Y55" s="112">
        <v>485</v>
      </c>
      <c r="Z55" s="112">
        <v>551</v>
      </c>
    </row>
    <row r="56" spans="1:26" ht="15" customHeight="1" x14ac:dyDescent="0.25">
      <c r="S56" s="115" t="s">
        <v>48</v>
      </c>
      <c r="T56" s="115"/>
      <c r="U56" s="112"/>
      <c r="V56" s="112">
        <v>208</v>
      </c>
      <c r="W56" s="112">
        <v>189</v>
      </c>
      <c r="X56" s="112">
        <v>244</v>
      </c>
      <c r="Y56" s="112">
        <v>285</v>
      </c>
      <c r="Z56" s="112">
        <v>311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145</v>
      </c>
      <c r="W57" s="112">
        <v>103</v>
      </c>
      <c r="X57" s="112">
        <v>142</v>
      </c>
      <c r="Y57" s="112">
        <v>129</v>
      </c>
      <c r="Z57" s="112">
        <v>129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93</v>
      </c>
      <c r="W58" s="112">
        <v>64</v>
      </c>
      <c r="X58" s="112">
        <v>92</v>
      </c>
      <c r="Y58" s="112">
        <v>94</v>
      </c>
      <c r="Z58" s="112">
        <v>111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48</v>
      </c>
      <c r="W59" s="112">
        <v>37</v>
      </c>
      <c r="X59" s="112">
        <v>72</v>
      </c>
      <c r="Y59" s="112">
        <v>64</v>
      </c>
      <c r="Z59" s="112">
        <v>57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17</v>
      </c>
      <c r="W60" s="112">
        <v>10</v>
      </c>
      <c r="X60" s="112">
        <v>16</v>
      </c>
      <c r="Y60" s="112">
        <v>22</v>
      </c>
      <c r="Z60" s="112">
        <v>30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6800</v>
      </c>
      <c r="W61" s="112">
        <v>6251</v>
      </c>
      <c r="X61" s="112">
        <v>6571</v>
      </c>
      <c r="Y61" s="112">
        <v>6726</v>
      </c>
      <c r="Z61" s="112">
        <v>6897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17</v>
      </c>
      <c r="X63" s="112">
        <v>32</v>
      </c>
      <c r="Y63" s="112">
        <v>28</v>
      </c>
      <c r="Z63" s="112">
        <v>35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172</v>
      </c>
      <c r="W64" s="112">
        <v>173</v>
      </c>
      <c r="X64" s="112">
        <v>177</v>
      </c>
      <c r="Y64" s="112">
        <v>189</v>
      </c>
      <c r="Z64" s="112">
        <v>203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Banana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337</v>
      </c>
      <c r="W65" s="112">
        <v>361</v>
      </c>
      <c r="X65" s="112">
        <v>370</v>
      </c>
      <c r="Y65" s="112">
        <v>440</v>
      </c>
      <c r="Z65" s="112">
        <v>416</v>
      </c>
    </row>
    <row r="66" spans="1:26" x14ac:dyDescent="0.25">
      <c r="S66" s="115" t="s">
        <v>39</v>
      </c>
      <c r="T66" s="115"/>
      <c r="U66" s="112"/>
      <c r="V66" s="112">
        <v>467</v>
      </c>
      <c r="W66" s="112">
        <v>436</v>
      </c>
      <c r="X66" s="112">
        <v>495</v>
      </c>
      <c r="Y66" s="112">
        <v>492</v>
      </c>
      <c r="Z66" s="112">
        <v>519</v>
      </c>
    </row>
    <row r="67" spans="1:26" x14ac:dyDescent="0.25">
      <c r="S67" s="115" t="s">
        <v>40</v>
      </c>
      <c r="T67" s="115"/>
      <c r="U67" s="112"/>
      <c r="V67" s="112">
        <v>575</v>
      </c>
      <c r="W67" s="112">
        <v>581</v>
      </c>
      <c r="X67" s="112">
        <v>574</v>
      </c>
      <c r="Y67" s="112">
        <v>565</v>
      </c>
      <c r="Z67" s="112">
        <v>619</v>
      </c>
    </row>
    <row r="68" spans="1:26" x14ac:dyDescent="0.25">
      <c r="S68" s="115" t="s">
        <v>41</v>
      </c>
      <c r="T68" s="115"/>
      <c r="U68" s="112"/>
      <c r="V68" s="112">
        <v>545</v>
      </c>
      <c r="W68" s="112">
        <v>576</v>
      </c>
      <c r="X68" s="112">
        <v>607</v>
      </c>
      <c r="Y68" s="112">
        <v>674</v>
      </c>
      <c r="Z68" s="112">
        <v>664</v>
      </c>
    </row>
    <row r="69" spans="1:26" x14ac:dyDescent="0.25">
      <c r="S69" s="115" t="s">
        <v>42</v>
      </c>
      <c r="T69" s="115"/>
      <c r="U69" s="112"/>
      <c r="V69" s="112">
        <v>579</v>
      </c>
      <c r="W69" s="112">
        <v>583</v>
      </c>
      <c r="X69" s="112">
        <v>601</v>
      </c>
      <c r="Y69" s="112">
        <v>613</v>
      </c>
      <c r="Z69" s="112">
        <v>631</v>
      </c>
    </row>
    <row r="70" spans="1:26" x14ac:dyDescent="0.25">
      <c r="S70" s="115" t="s">
        <v>43</v>
      </c>
      <c r="T70" s="115"/>
      <c r="U70" s="112"/>
      <c r="V70" s="112">
        <v>569</v>
      </c>
      <c r="W70" s="112">
        <v>530</v>
      </c>
      <c r="X70" s="112">
        <v>567</v>
      </c>
      <c r="Y70" s="112">
        <v>606</v>
      </c>
      <c r="Z70" s="112">
        <v>601</v>
      </c>
    </row>
    <row r="71" spans="1:26" x14ac:dyDescent="0.25">
      <c r="S71" s="115" t="s">
        <v>44</v>
      </c>
      <c r="T71" s="115"/>
      <c r="U71" s="112"/>
      <c r="V71" s="112">
        <v>562</v>
      </c>
      <c r="W71" s="112">
        <v>574</v>
      </c>
      <c r="X71" s="112">
        <v>569</v>
      </c>
      <c r="Y71" s="112">
        <v>583</v>
      </c>
      <c r="Z71" s="112">
        <v>597</v>
      </c>
    </row>
    <row r="72" spans="1:26" x14ac:dyDescent="0.25">
      <c r="S72" s="115" t="s">
        <v>45</v>
      </c>
      <c r="T72" s="115"/>
      <c r="U72" s="112"/>
      <c r="V72" s="112">
        <v>576</v>
      </c>
      <c r="W72" s="112">
        <v>510</v>
      </c>
      <c r="X72" s="112">
        <v>546</v>
      </c>
      <c r="Y72" s="112">
        <v>522</v>
      </c>
      <c r="Z72" s="112">
        <v>551</v>
      </c>
    </row>
    <row r="73" spans="1:26" x14ac:dyDescent="0.25">
      <c r="S73" s="115" t="s">
        <v>46</v>
      </c>
      <c r="T73" s="115"/>
      <c r="U73" s="112"/>
      <c r="V73" s="112">
        <v>529</v>
      </c>
      <c r="W73" s="112">
        <v>465</v>
      </c>
      <c r="X73" s="112">
        <v>522</v>
      </c>
      <c r="Y73" s="112">
        <v>551</v>
      </c>
      <c r="Z73" s="112">
        <v>548</v>
      </c>
    </row>
    <row r="74" spans="1:26" x14ac:dyDescent="0.25">
      <c r="S74" s="115" t="s">
        <v>47</v>
      </c>
      <c r="T74" s="115"/>
      <c r="U74" s="112"/>
      <c r="V74" s="112">
        <v>301</v>
      </c>
      <c r="W74" s="112">
        <v>287</v>
      </c>
      <c r="X74" s="112">
        <v>346</v>
      </c>
      <c r="Y74" s="112">
        <v>385</v>
      </c>
      <c r="Z74" s="112">
        <v>429</v>
      </c>
    </row>
    <row r="75" spans="1:26" x14ac:dyDescent="0.25">
      <c r="S75" s="115" t="s">
        <v>48</v>
      </c>
      <c r="T75" s="115"/>
      <c r="U75" s="112"/>
      <c r="V75" s="112">
        <v>179</v>
      </c>
      <c r="W75" s="112">
        <v>157</v>
      </c>
      <c r="X75" s="112">
        <v>184</v>
      </c>
      <c r="Y75" s="112">
        <v>188</v>
      </c>
      <c r="Z75" s="112">
        <v>189</v>
      </c>
    </row>
    <row r="76" spans="1:26" x14ac:dyDescent="0.25">
      <c r="S76" s="115" t="s">
        <v>49</v>
      </c>
      <c r="T76" s="115"/>
      <c r="U76" s="112"/>
      <c r="V76" s="112">
        <v>99</v>
      </c>
      <c r="W76" s="112">
        <v>68</v>
      </c>
      <c r="X76" s="112">
        <v>99</v>
      </c>
      <c r="Y76" s="112">
        <v>96</v>
      </c>
      <c r="Z76" s="112">
        <v>95</v>
      </c>
    </row>
    <row r="77" spans="1:26" x14ac:dyDescent="0.25">
      <c r="S77" s="115" t="s">
        <v>50</v>
      </c>
      <c r="T77" s="115"/>
      <c r="U77" s="112"/>
      <c r="V77" s="112">
        <v>55</v>
      </c>
      <c r="W77" s="112">
        <v>38</v>
      </c>
      <c r="X77" s="112">
        <v>73</v>
      </c>
      <c r="Y77" s="112">
        <v>71</v>
      </c>
      <c r="Z77" s="112">
        <v>80</v>
      </c>
    </row>
    <row r="78" spans="1:26" x14ac:dyDescent="0.25">
      <c r="S78" s="115" t="s">
        <v>51</v>
      </c>
      <c r="T78" s="115"/>
      <c r="U78" s="112"/>
      <c r="V78" s="112">
        <v>44</v>
      </c>
      <c r="W78" s="112">
        <v>22</v>
      </c>
      <c r="X78" s="112">
        <v>33</v>
      </c>
      <c r="Y78" s="112">
        <v>40</v>
      </c>
      <c r="Z78" s="112">
        <v>40</v>
      </c>
    </row>
    <row r="79" spans="1:26" x14ac:dyDescent="0.25">
      <c r="S79" s="115" t="s">
        <v>52</v>
      </c>
      <c r="T79" s="115"/>
      <c r="U79" s="112"/>
      <c r="V79" s="112">
        <v>20</v>
      </c>
      <c r="W79" s="112">
        <v>12</v>
      </c>
      <c r="X79" s="112">
        <v>23</v>
      </c>
      <c r="Y79" s="112">
        <v>21</v>
      </c>
      <c r="Z79" s="112">
        <v>26</v>
      </c>
    </row>
    <row r="80" spans="1:26" x14ac:dyDescent="0.25">
      <c r="S80" s="118" t="s">
        <v>53</v>
      </c>
      <c r="T80" s="118"/>
      <c r="U80" s="112"/>
      <c r="V80" s="112">
        <v>5619</v>
      </c>
      <c r="W80" s="112">
        <v>5385</v>
      </c>
      <c r="X80" s="112">
        <v>5827</v>
      </c>
      <c r="Y80" s="112">
        <v>6064</v>
      </c>
      <c r="Z80" s="112">
        <v>6244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Banana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275</v>
      </c>
      <c r="W83" s="112">
        <v>265</v>
      </c>
      <c r="X83" s="112">
        <v>276</v>
      </c>
      <c r="Y83" s="112">
        <v>291</v>
      </c>
      <c r="Z83" s="112">
        <v>270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196</v>
      </c>
      <c r="W84" s="112">
        <v>210</v>
      </c>
      <c r="X84" s="112">
        <v>222</v>
      </c>
      <c r="Y84" s="112">
        <v>222</v>
      </c>
      <c r="Z84" s="112">
        <v>218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917</v>
      </c>
      <c r="W85" s="112">
        <v>896</v>
      </c>
      <c r="X85" s="112">
        <v>924</v>
      </c>
      <c r="Y85" s="112">
        <v>904</v>
      </c>
      <c r="Z85" s="112">
        <v>922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13,157</v>
      </c>
      <c r="D86" s="96">
        <f t="shared" ref="D86:D91" si="4">AD4</f>
        <v>2.7730042180909242E-2</v>
      </c>
      <c r="E86" s="97">
        <f t="shared" ref="E86:E91" si="5">AD4</f>
        <v>2.7730042180909242E-2</v>
      </c>
      <c r="F86" s="96">
        <f t="shared" ref="F86:F91" si="6">AF4</f>
        <v>5.9766411598872304E-2</v>
      </c>
      <c r="G86" s="97">
        <f t="shared" ref="G86:G91" si="7">AF4</f>
        <v>5.9766411598872304E-2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87</v>
      </c>
      <c r="W86" s="112">
        <v>78</v>
      </c>
      <c r="X86" s="112">
        <v>87</v>
      </c>
      <c r="Y86" s="112">
        <v>88</v>
      </c>
      <c r="Z86" s="112">
        <v>89</v>
      </c>
    </row>
    <row r="87" spans="1:30" ht="15" customHeight="1" x14ac:dyDescent="0.25">
      <c r="A87" s="98" t="s">
        <v>4</v>
      </c>
      <c r="B87" s="49"/>
      <c r="C87" s="57" t="str">
        <f t="shared" si="3"/>
        <v>6,900</v>
      </c>
      <c r="D87" s="96">
        <f t="shared" si="4"/>
        <v>2.5869759143621662E-2</v>
      </c>
      <c r="E87" s="97">
        <f t="shared" si="5"/>
        <v>2.5869759143621662E-2</v>
      </c>
      <c r="F87" s="96">
        <f t="shared" si="6"/>
        <v>1.4705882352941124E-2</v>
      </c>
      <c r="G87" s="97">
        <f t="shared" si="7"/>
        <v>1.4705882352941124E-2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73</v>
      </c>
      <c r="W87" s="112">
        <v>72</v>
      </c>
      <c r="X87" s="112">
        <v>78</v>
      </c>
      <c r="Y87" s="112">
        <v>71</v>
      </c>
      <c r="Z87" s="112">
        <v>77</v>
      </c>
    </row>
    <row r="88" spans="1:30" ht="15" customHeight="1" x14ac:dyDescent="0.25">
      <c r="A88" s="98" t="s">
        <v>5</v>
      </c>
      <c r="B88" s="49"/>
      <c r="C88" s="57" t="str">
        <f t="shared" si="3"/>
        <v>6,243</v>
      </c>
      <c r="D88" s="96">
        <f t="shared" si="4"/>
        <v>2.9518469656992119E-2</v>
      </c>
      <c r="E88" s="97">
        <f t="shared" si="5"/>
        <v>2.9518469656992119E-2</v>
      </c>
      <c r="F88" s="96">
        <f t="shared" si="6"/>
        <v>0.11144739184618113</v>
      </c>
      <c r="G88" s="97">
        <f t="shared" si="7"/>
        <v>0.11144739184618113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114</v>
      </c>
      <c r="W88" s="112">
        <v>107</v>
      </c>
      <c r="X88" s="112">
        <v>127</v>
      </c>
      <c r="Y88" s="112">
        <v>117</v>
      </c>
      <c r="Z88" s="112">
        <v>140</v>
      </c>
    </row>
    <row r="89" spans="1:30" ht="15" customHeight="1" x14ac:dyDescent="0.25">
      <c r="A89" s="49" t="s">
        <v>6</v>
      </c>
      <c r="B89" s="49"/>
      <c r="C89" s="57" t="str">
        <f t="shared" si="3"/>
        <v>8,865</v>
      </c>
      <c r="D89" s="96">
        <f t="shared" si="4"/>
        <v>2.6516905974988347E-2</v>
      </c>
      <c r="E89" s="97">
        <f t="shared" si="5"/>
        <v>2.6516905974988347E-2</v>
      </c>
      <c r="F89" s="96">
        <f t="shared" si="6"/>
        <v>3.8299367533380257E-2</v>
      </c>
      <c r="G89" s="97">
        <f t="shared" si="7"/>
        <v>3.8299367533380257E-2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851</v>
      </c>
      <c r="W89" s="112">
        <v>834</v>
      </c>
      <c r="X89" s="112">
        <v>884</v>
      </c>
      <c r="Y89" s="112">
        <v>862</v>
      </c>
      <c r="Z89" s="112">
        <v>886</v>
      </c>
    </row>
    <row r="90" spans="1:30" ht="15" customHeight="1" x14ac:dyDescent="0.25">
      <c r="A90" s="49" t="s">
        <v>96</v>
      </c>
      <c r="B90" s="49"/>
      <c r="C90" s="57" t="str">
        <f t="shared" si="3"/>
        <v>$49,998</v>
      </c>
      <c r="D90" s="96">
        <f t="shared" si="4"/>
        <v>3.8789969042820616E-2</v>
      </c>
      <c r="E90" s="97">
        <f t="shared" si="5"/>
        <v>3.8789969042820616E-2</v>
      </c>
      <c r="F90" s="96">
        <f t="shared" si="6"/>
        <v>4.0801032515924929E-2</v>
      </c>
      <c r="G90" s="97">
        <f t="shared" si="7"/>
        <v>4.0801032515924929E-2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823</v>
      </c>
      <c r="W90" s="112">
        <v>786</v>
      </c>
      <c r="X90" s="112">
        <v>821</v>
      </c>
      <c r="Y90" s="112">
        <v>813</v>
      </c>
      <c r="Z90" s="112">
        <v>849</v>
      </c>
    </row>
    <row r="91" spans="1:30" ht="15" customHeight="1" x14ac:dyDescent="0.25">
      <c r="A91" s="49" t="s">
        <v>7</v>
      </c>
      <c r="B91" s="49"/>
      <c r="C91" s="57" t="str">
        <f t="shared" si="3"/>
        <v>$609.6 mil</v>
      </c>
      <c r="D91" s="96">
        <f t="shared" si="4"/>
        <v>0.14796332406029622</v>
      </c>
      <c r="E91" s="97">
        <f t="shared" si="5"/>
        <v>0.14796332406029622</v>
      </c>
      <c r="F91" s="96">
        <f t="shared" si="6"/>
        <v>0.20869120903903826</v>
      </c>
      <c r="G91" s="97">
        <f t="shared" si="7"/>
        <v>0.20869120903903826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4701</v>
      </c>
      <c r="W91" s="112">
        <v>4263</v>
      </c>
      <c r="X91" s="112">
        <v>4742</v>
      </c>
      <c r="Y91" s="112">
        <v>4695</v>
      </c>
      <c r="Z91" s="112">
        <v>4809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211</v>
      </c>
      <c r="W93" s="112">
        <v>213</v>
      </c>
      <c r="X93" s="112">
        <v>217</v>
      </c>
      <c r="Y93" s="112">
        <v>229</v>
      </c>
      <c r="Z93" s="112">
        <v>220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509</v>
      </c>
      <c r="W94" s="112">
        <v>508</v>
      </c>
      <c r="X94" s="112">
        <v>524</v>
      </c>
      <c r="Y94" s="112">
        <v>525</v>
      </c>
      <c r="Z94" s="112">
        <v>531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117</v>
      </c>
      <c r="W95" s="112">
        <v>120</v>
      </c>
      <c r="X95" s="112">
        <v>138</v>
      </c>
      <c r="Y95" s="112">
        <v>145</v>
      </c>
      <c r="Z95" s="112">
        <v>131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425</v>
      </c>
      <c r="W96" s="112">
        <v>442</v>
      </c>
      <c r="X96" s="112">
        <v>470</v>
      </c>
      <c r="Y96" s="112">
        <v>487</v>
      </c>
      <c r="Z96" s="112">
        <v>510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653</v>
      </c>
      <c r="W97" s="112">
        <v>601</v>
      </c>
      <c r="X97" s="112">
        <v>610</v>
      </c>
      <c r="Y97" s="112">
        <v>599</v>
      </c>
      <c r="Z97" s="112">
        <v>627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345</v>
      </c>
      <c r="W98" s="112">
        <v>324</v>
      </c>
      <c r="X98" s="112">
        <v>332</v>
      </c>
      <c r="Y98" s="112">
        <v>337</v>
      </c>
      <c r="Z98" s="112">
        <v>354</v>
      </c>
    </row>
    <row r="99" spans="1:32" ht="15" customHeight="1" x14ac:dyDescent="0.25">
      <c r="S99" s="115" t="s">
        <v>197</v>
      </c>
      <c r="T99" s="115"/>
      <c r="U99" s="112"/>
      <c r="V99" s="112">
        <v>116</v>
      </c>
      <c r="W99" s="112">
        <v>111</v>
      </c>
      <c r="X99" s="112">
        <v>125</v>
      </c>
      <c r="Y99" s="112">
        <v>137</v>
      </c>
      <c r="Z99" s="112">
        <v>166</v>
      </c>
    </row>
    <row r="100" spans="1:32" ht="15" customHeight="1" x14ac:dyDescent="0.25">
      <c r="S100" s="115" t="s">
        <v>58</v>
      </c>
      <c r="T100" s="115"/>
      <c r="U100" s="112"/>
      <c r="V100" s="112">
        <v>486</v>
      </c>
      <c r="W100" s="112">
        <v>488</v>
      </c>
      <c r="X100" s="112">
        <v>535</v>
      </c>
      <c r="Y100" s="112">
        <v>540</v>
      </c>
      <c r="Z100" s="112">
        <v>537</v>
      </c>
    </row>
    <row r="101" spans="1:32" x14ac:dyDescent="0.25">
      <c r="A101" s="18"/>
      <c r="S101" s="118" t="s">
        <v>53</v>
      </c>
      <c r="T101" s="118"/>
      <c r="U101" s="112"/>
      <c r="V101" s="112">
        <v>3837</v>
      </c>
      <c r="W101" s="112">
        <v>3563</v>
      </c>
      <c r="X101" s="112">
        <v>3955</v>
      </c>
      <c r="Y101" s="112">
        <v>3934</v>
      </c>
      <c r="Z101" s="112">
        <v>4039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8246</v>
      </c>
      <c r="W104" s="112">
        <v>8275</v>
      </c>
      <c r="X104" s="112">
        <v>8786</v>
      </c>
      <c r="Y104" s="112">
        <v>8757</v>
      </c>
      <c r="Z104" s="112">
        <v>9164</v>
      </c>
      <c r="AB104" s="109" t="str">
        <f>TEXT(Z104,"###,###")</f>
        <v>9,164</v>
      </c>
      <c r="AD104" s="130">
        <f>Z104/($Z$4)*100</f>
        <v>69.651136277266858</v>
      </c>
      <c r="AF104" s="109"/>
    </row>
    <row r="105" spans="1:32" x14ac:dyDescent="0.25">
      <c r="S105" s="115" t="s">
        <v>17</v>
      </c>
      <c r="T105" s="115"/>
      <c r="U105" s="112"/>
      <c r="V105" s="112">
        <v>1961</v>
      </c>
      <c r="W105" s="112">
        <v>2006</v>
      </c>
      <c r="X105" s="112">
        <v>1970</v>
      </c>
      <c r="Y105" s="112">
        <v>2021</v>
      </c>
      <c r="Z105" s="112">
        <v>2045</v>
      </c>
      <c r="AB105" s="109" t="str">
        <f>TEXT(Z105,"###,###")</f>
        <v>2,045</v>
      </c>
      <c r="AD105" s="130">
        <f>Z105/($Z$4)*100</f>
        <v>15.543056927871095</v>
      </c>
      <c r="AF105" s="109"/>
    </row>
    <row r="106" spans="1:32" x14ac:dyDescent="0.25">
      <c r="S106" s="118" t="s">
        <v>53</v>
      </c>
      <c r="T106" s="118"/>
      <c r="U106" s="120"/>
      <c r="V106" s="120">
        <v>10207</v>
      </c>
      <c r="W106" s="120">
        <v>10281</v>
      </c>
      <c r="X106" s="120">
        <v>10756</v>
      </c>
      <c r="Y106" s="120">
        <v>10778</v>
      </c>
      <c r="Z106" s="120">
        <v>11209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2354</v>
      </c>
      <c r="W108" s="112">
        <v>1774</v>
      </c>
      <c r="X108" s="112">
        <v>2107</v>
      </c>
      <c r="Y108" s="112">
        <v>2049</v>
      </c>
      <c r="Z108" s="112">
        <v>2111</v>
      </c>
      <c r="AB108" s="109" t="str">
        <f>TEXT(Z108,"###,###")</f>
        <v>2,111</v>
      </c>
      <c r="AD108" s="130">
        <f>Z108/($Z$4)*100</f>
        <v>16.044691038990653</v>
      </c>
      <c r="AF108" s="109"/>
    </row>
    <row r="109" spans="1:32" x14ac:dyDescent="0.25">
      <c r="S109" s="115" t="s">
        <v>20</v>
      </c>
      <c r="T109" s="115"/>
      <c r="U109" s="112"/>
      <c r="V109" s="112">
        <v>1740</v>
      </c>
      <c r="W109" s="112">
        <v>1609</v>
      </c>
      <c r="X109" s="112">
        <v>1660</v>
      </c>
      <c r="Y109" s="112">
        <v>1849</v>
      </c>
      <c r="Z109" s="112">
        <v>1832</v>
      </c>
      <c r="AB109" s="109" t="str">
        <f>TEXT(Z109,"###,###")</f>
        <v>1,832</v>
      </c>
      <c r="AD109" s="130">
        <f>Z109/($Z$4)*100</f>
        <v>13.924146841985255</v>
      </c>
      <c r="AF109" s="109"/>
    </row>
    <row r="110" spans="1:32" x14ac:dyDescent="0.25">
      <c r="S110" s="115" t="s">
        <v>21</v>
      </c>
      <c r="T110" s="115"/>
      <c r="U110" s="112"/>
      <c r="V110" s="112">
        <v>1552</v>
      </c>
      <c r="W110" s="112">
        <v>1827</v>
      </c>
      <c r="X110" s="112">
        <v>1692</v>
      </c>
      <c r="Y110" s="112">
        <v>1813</v>
      </c>
      <c r="Z110" s="112">
        <v>2045</v>
      </c>
      <c r="AB110" s="109" t="str">
        <f>TEXT(Z110,"###,###")</f>
        <v>2,045</v>
      </c>
      <c r="AD110" s="130">
        <f>Z110/($Z$4)*100</f>
        <v>15.543056927871095</v>
      </c>
      <c r="AF110" s="109"/>
    </row>
    <row r="111" spans="1:32" x14ac:dyDescent="0.25">
      <c r="S111" s="115" t="s">
        <v>22</v>
      </c>
      <c r="T111" s="115"/>
      <c r="U111" s="112"/>
      <c r="V111" s="112">
        <v>4526</v>
      </c>
      <c r="W111" s="112">
        <v>4765</v>
      </c>
      <c r="X111" s="112">
        <v>4884</v>
      </c>
      <c r="Y111" s="112">
        <v>5067</v>
      </c>
      <c r="Z111" s="112">
        <v>5214</v>
      </c>
      <c r="AB111" s="109" t="str">
        <f>TEXT(Z111,"###,###")</f>
        <v>5,214</v>
      </c>
      <c r="AD111" s="130">
        <f>Z111/($Z$4)*100</f>
        <v>39.629094778444937</v>
      </c>
      <c r="AF111" s="109"/>
    </row>
    <row r="112" spans="1:32" x14ac:dyDescent="0.25">
      <c r="S112" s="118" t="s">
        <v>53</v>
      </c>
      <c r="T112" s="118"/>
      <c r="U112" s="112"/>
      <c r="V112" s="112">
        <v>12420</v>
      </c>
      <c r="W112" s="112">
        <v>11637</v>
      </c>
      <c r="X112" s="112">
        <v>12390</v>
      </c>
      <c r="Y112" s="112">
        <v>12802</v>
      </c>
      <c r="Z112" s="112">
        <v>13162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42.77</v>
      </c>
      <c r="W118" s="131">
        <v>41.48</v>
      </c>
      <c r="X118" s="131">
        <v>42.59</v>
      </c>
      <c r="Y118" s="131">
        <v>42.65</v>
      </c>
      <c r="Z118" s="131">
        <v>42.61</v>
      </c>
      <c r="AB118" s="109" t="str">
        <f>TEXT(Z118,"##.0")</f>
        <v>42.6</v>
      </c>
    </row>
    <row r="120" spans="19:32" x14ac:dyDescent="0.25">
      <c r="S120" s="101" t="s">
        <v>98</v>
      </c>
      <c r="T120" s="112"/>
      <c r="U120" s="112"/>
      <c r="V120" s="112">
        <v>5672</v>
      </c>
      <c r="W120" s="112">
        <v>5620</v>
      </c>
      <c r="X120" s="112">
        <v>5933</v>
      </c>
      <c r="Y120" s="112">
        <v>5888</v>
      </c>
      <c r="Z120" s="112">
        <v>6170</v>
      </c>
      <c r="AB120" s="109" t="str">
        <f>TEXT(Z120,"###,###")</f>
        <v>6,170</v>
      </c>
    </row>
    <row r="121" spans="19:32" x14ac:dyDescent="0.25">
      <c r="S121" s="101" t="s">
        <v>99</v>
      </c>
      <c r="T121" s="112"/>
      <c r="U121" s="112"/>
      <c r="V121" s="112">
        <v>1493</v>
      </c>
      <c r="W121" s="112">
        <v>992</v>
      </c>
      <c r="X121" s="112">
        <v>1442</v>
      </c>
      <c r="Y121" s="112">
        <v>1414</v>
      </c>
      <c r="Z121" s="112">
        <v>1406</v>
      </c>
      <c r="AB121" s="109" t="str">
        <f>TEXT(Z121,"###,###")</f>
        <v>1,406</v>
      </c>
    </row>
    <row r="122" spans="19:32" x14ac:dyDescent="0.25">
      <c r="S122" s="101" t="s">
        <v>100</v>
      </c>
      <c r="T122" s="112"/>
      <c r="U122" s="112"/>
      <c r="V122" s="112">
        <v>1374</v>
      </c>
      <c r="W122" s="112">
        <v>1209</v>
      </c>
      <c r="X122" s="112">
        <v>1319</v>
      </c>
      <c r="Y122" s="112">
        <v>1340</v>
      </c>
      <c r="Z122" s="112">
        <v>1287</v>
      </c>
      <c r="AB122" s="109" t="str">
        <f>TEXT(Z122,"###,###")</f>
        <v>1,287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7046</v>
      </c>
      <c r="W124" s="112">
        <v>6829</v>
      </c>
      <c r="X124" s="112">
        <v>7252</v>
      </c>
      <c r="Y124" s="112">
        <v>7228</v>
      </c>
      <c r="Z124" s="112">
        <v>7457</v>
      </c>
      <c r="AB124" s="109" t="str">
        <f>TEXT(Z124,"###,###")</f>
        <v>7,457</v>
      </c>
      <c r="AD124" s="127">
        <f>Z124/$Z$7*100</f>
        <v>84.117315284827981</v>
      </c>
    </row>
    <row r="125" spans="19:32" x14ac:dyDescent="0.25">
      <c r="S125" s="101" t="s">
        <v>102</v>
      </c>
      <c r="T125" s="112"/>
      <c r="U125" s="112"/>
      <c r="V125" s="112">
        <v>2867</v>
      </c>
      <c r="W125" s="112">
        <v>2201</v>
      </c>
      <c r="X125" s="112">
        <v>2761</v>
      </c>
      <c r="Y125" s="112">
        <v>2754</v>
      </c>
      <c r="Z125" s="112">
        <v>2693</v>
      </c>
      <c r="AB125" s="109" t="str">
        <f>TEXT(Z125,"###,###")</f>
        <v>2,693</v>
      </c>
      <c r="AD125" s="127">
        <f>Z125/$Z$7*100</f>
        <v>30.377890580936267</v>
      </c>
    </row>
    <row r="127" spans="19:32" x14ac:dyDescent="0.25">
      <c r="S127" s="101" t="s">
        <v>103</v>
      </c>
      <c r="T127" s="112"/>
      <c r="U127" s="112"/>
      <c r="V127" s="112">
        <v>4703</v>
      </c>
      <c r="W127" s="112">
        <v>4263</v>
      </c>
      <c r="X127" s="112">
        <v>4741</v>
      </c>
      <c r="Y127" s="112">
        <v>4695</v>
      </c>
      <c r="Z127" s="112">
        <v>4811</v>
      </c>
      <c r="AB127" s="109" t="str">
        <f>TEXT(Z127,"###,###")</f>
        <v>4,811</v>
      </c>
      <c r="AD127" s="127">
        <f>Z127/$Z$7*100</f>
        <v>54.269599548787362</v>
      </c>
    </row>
    <row r="128" spans="19:32" x14ac:dyDescent="0.25">
      <c r="S128" s="101" t="s">
        <v>104</v>
      </c>
      <c r="T128" s="112"/>
      <c r="U128" s="112"/>
      <c r="V128" s="112">
        <v>3837</v>
      </c>
      <c r="W128" s="112">
        <v>3558</v>
      </c>
      <c r="X128" s="112">
        <v>3957</v>
      </c>
      <c r="Y128" s="112">
        <v>3933</v>
      </c>
      <c r="Z128" s="112">
        <v>4043</v>
      </c>
      <c r="AB128" s="109" t="str">
        <f>TEXT(Z128,"###,###")</f>
        <v>4,043</v>
      </c>
      <c r="AD128" s="127">
        <f>Z128/$Z$7*100</f>
        <v>45.606316976875355</v>
      </c>
    </row>
    <row r="130" spans="19:20" x14ac:dyDescent="0.25">
      <c r="S130" s="101" t="s">
        <v>278</v>
      </c>
      <c r="T130" s="127">
        <v>69.599548787366047</v>
      </c>
    </row>
    <row r="131" spans="19:20" x14ac:dyDescent="0.25">
      <c r="S131" s="101" t="s">
        <v>279</v>
      </c>
      <c r="T131" s="127">
        <v>15.860124083474336</v>
      </c>
    </row>
    <row r="132" spans="19:20" x14ac:dyDescent="0.25">
      <c r="S132" s="101" t="s">
        <v>280</v>
      </c>
      <c r="T132" s="127">
        <v>14.517766497461929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B5D41AF-DE10-4C8F-AE89-DA3B9D3911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BEC9EAF-8F91-47AA-B6E2-413569A679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364C245-74F8-4ED8-8E88-3C7F4F6175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C204801-F675-4877-A088-2D69CFB136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81F5F-6502-403B-94C0-287625E9154E}">
  <sheetPr codeName="Sheet10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146</v>
      </c>
      <c r="T1" s="99"/>
      <c r="U1" s="99"/>
      <c r="V1" s="99"/>
      <c r="W1" s="99"/>
      <c r="X1" s="99"/>
      <c r="Y1" s="100" t="s">
        <v>237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146</v>
      </c>
      <c r="Y3" s="105" t="s">
        <v>237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9.39 Lockyer Valley,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33771</v>
      </c>
      <c r="W4" s="108">
        <v>35338</v>
      </c>
      <c r="X4" s="108">
        <v>35124</v>
      </c>
      <c r="Y4" s="108">
        <v>36385</v>
      </c>
      <c r="Z4" s="108">
        <v>38352</v>
      </c>
      <c r="AB4" s="109" t="str">
        <f>TEXT(Z4,"###,###")</f>
        <v>38,352</v>
      </c>
      <c r="AD4" s="110">
        <f>Z4/Y4-1</f>
        <v>5.4060739315652029E-2</v>
      </c>
      <c r="AF4" s="110">
        <f>Z4/V4-1</f>
        <v>0.13564892955494368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18109</v>
      </c>
      <c r="W5" s="108">
        <v>18622</v>
      </c>
      <c r="X5" s="108">
        <v>18534</v>
      </c>
      <c r="Y5" s="108">
        <v>19307</v>
      </c>
      <c r="Z5" s="108">
        <v>20039</v>
      </c>
      <c r="AB5" s="109" t="str">
        <f>TEXT(Z5,"###,###")</f>
        <v>20,039</v>
      </c>
      <c r="AD5" s="110">
        <f t="shared" ref="AD5:AD9" si="0">Z5/Y5-1</f>
        <v>3.7913710053348426E-2</v>
      </c>
      <c r="AF5" s="110">
        <f t="shared" ref="AF5:AF9" si="1">Z5/V5-1</f>
        <v>0.10657684024518188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15661</v>
      </c>
      <c r="W6" s="108">
        <v>16715</v>
      </c>
      <c r="X6" s="108">
        <v>16590</v>
      </c>
      <c r="Y6" s="108">
        <v>17042</v>
      </c>
      <c r="Z6" s="108">
        <v>18264</v>
      </c>
      <c r="AB6" s="109" t="str">
        <f>TEXT(Z6,"###,###")</f>
        <v>18,264</v>
      </c>
      <c r="AD6" s="110">
        <f t="shared" si="0"/>
        <v>7.1705198920314572E-2</v>
      </c>
      <c r="AF6" s="110">
        <f t="shared" si="1"/>
        <v>0.16620905433880351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22804</v>
      </c>
      <c r="W7" s="108">
        <v>23226</v>
      </c>
      <c r="X7" s="108">
        <v>23408</v>
      </c>
      <c r="Y7" s="108">
        <v>23135</v>
      </c>
      <c r="Z7" s="108">
        <v>24230</v>
      </c>
      <c r="AB7" s="109" t="str">
        <f>TEXT(Z7,"###,###")</f>
        <v>24,230</v>
      </c>
      <c r="AD7" s="110">
        <f t="shared" si="0"/>
        <v>4.7330883942079183E-2</v>
      </c>
      <c r="AF7" s="110">
        <f t="shared" si="1"/>
        <v>6.2532888966847944E-2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38,352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24,230</v>
      </c>
      <c r="P8" s="67"/>
      <c r="S8" s="107" t="s">
        <v>83</v>
      </c>
      <c r="T8" s="108"/>
      <c r="U8" s="108"/>
      <c r="V8" s="108">
        <v>40056.379999999997</v>
      </c>
      <c r="W8" s="108">
        <v>39393.449999999997</v>
      </c>
      <c r="X8" s="108">
        <v>38548.39</v>
      </c>
      <c r="Y8" s="108">
        <v>41770</v>
      </c>
      <c r="Z8" s="108">
        <v>42593</v>
      </c>
      <c r="AB8" s="109" t="str">
        <f>TEXT(Z8,"$###,###")</f>
        <v>$42,593</v>
      </c>
      <c r="AD8" s="110">
        <f t="shared" si="0"/>
        <v>1.9703136222169126E-2</v>
      </c>
      <c r="AF8" s="110">
        <f t="shared" si="1"/>
        <v>6.3326241662376992E-2</v>
      </c>
    </row>
    <row r="9" spans="1:32" x14ac:dyDescent="0.25">
      <c r="A9" s="30" t="s">
        <v>14</v>
      </c>
      <c r="B9" s="71"/>
      <c r="C9" s="72"/>
      <c r="D9" s="73">
        <f>AD104</f>
        <v>76.791301627033789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52.633099463475034</v>
      </c>
      <c r="P9" s="74" t="s">
        <v>84</v>
      </c>
      <c r="S9" s="107" t="s">
        <v>7</v>
      </c>
      <c r="T9" s="108"/>
      <c r="U9" s="108"/>
      <c r="V9" s="108">
        <v>1036799264</v>
      </c>
      <c r="W9" s="108">
        <v>1095646655</v>
      </c>
      <c r="X9" s="108">
        <v>1123239696</v>
      </c>
      <c r="Y9" s="108">
        <v>1196272840</v>
      </c>
      <c r="Z9" s="108">
        <v>1308890208</v>
      </c>
      <c r="AB9" s="109" t="str">
        <f>TEXT(Z9/1000000,"$#,###.0")&amp;" mil"</f>
        <v>$1,308.9 mil</v>
      </c>
      <c r="AD9" s="110">
        <f t="shared" si="0"/>
        <v>9.414020299917536E-2</v>
      </c>
      <c r="AF9" s="110">
        <f t="shared" si="1"/>
        <v>0.26243358135717187</v>
      </c>
    </row>
    <row r="10" spans="1:32" x14ac:dyDescent="0.25">
      <c r="A10" s="30" t="s">
        <v>17</v>
      </c>
      <c r="B10" s="71"/>
      <c r="C10" s="72"/>
      <c r="D10" s="73">
        <f>AD105</f>
        <v>14.395598664997914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47.210070160957493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83.9001238134544</v>
      </c>
      <c r="P11" s="74" t="s">
        <v>84</v>
      </c>
      <c r="S11" s="107" t="s">
        <v>29</v>
      </c>
      <c r="T11" s="112"/>
      <c r="U11" s="112"/>
      <c r="V11" s="112">
        <v>30192</v>
      </c>
      <c r="W11" s="112">
        <v>31761</v>
      </c>
      <c r="X11" s="112">
        <v>31509</v>
      </c>
      <c r="Y11" s="112">
        <v>32567</v>
      </c>
      <c r="Z11" s="112">
        <v>34445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7.8332645480808916</v>
      </c>
      <c r="P12" s="74" t="s">
        <v>84</v>
      </c>
      <c r="S12" s="107" t="s">
        <v>30</v>
      </c>
      <c r="T12" s="112"/>
      <c r="U12" s="112"/>
      <c r="V12" s="112">
        <v>3575</v>
      </c>
      <c r="W12" s="112">
        <v>3574</v>
      </c>
      <c r="X12" s="112">
        <v>3610</v>
      </c>
      <c r="Y12" s="112">
        <v>3818</v>
      </c>
      <c r="Z12" s="112">
        <v>3900</v>
      </c>
    </row>
    <row r="13" spans="1:32" ht="15" customHeight="1" x14ac:dyDescent="0.25">
      <c r="A13" s="30" t="s">
        <v>19</v>
      </c>
      <c r="B13" s="72"/>
      <c r="C13" s="72"/>
      <c r="D13" s="73">
        <f>AD108</f>
        <v>12.450458906967041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8.2913743293437889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14.465999165623696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41.0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25.98299958281185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20.282259728469441</v>
      </c>
      <c r="P15" s="74" t="s">
        <v>84</v>
      </c>
      <c r="S15" s="115" t="s">
        <v>60</v>
      </c>
      <c r="T15" s="115"/>
      <c r="U15" s="116"/>
      <c r="V15" s="116">
        <v>3266</v>
      </c>
      <c r="W15" s="116">
        <v>3333</v>
      </c>
      <c r="X15" s="116">
        <v>3880</v>
      </c>
      <c r="Y15" s="112">
        <v>3589</v>
      </c>
      <c r="Z15" s="112">
        <v>4349</v>
      </c>
      <c r="AB15" s="117">
        <f t="shared" ref="AB15:AB34" si="2">IF(Z15="np",0,Z15/$Z$34)</f>
        <v>0.11339991134520612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38.274405506883603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79.717740271530559</v>
      </c>
      <c r="P16" s="37" t="s">
        <v>84</v>
      </c>
      <c r="S16" s="115" t="s">
        <v>61</v>
      </c>
      <c r="T16" s="115"/>
      <c r="U16" s="116"/>
      <c r="V16" s="116">
        <v>276</v>
      </c>
      <c r="W16" s="116">
        <v>331</v>
      </c>
      <c r="X16" s="116">
        <v>315</v>
      </c>
      <c r="Y16" s="112">
        <v>285</v>
      </c>
      <c r="Z16" s="112">
        <v>323</v>
      </c>
      <c r="AB16" s="117">
        <f t="shared" si="2"/>
        <v>8.422205418372403E-3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2358</v>
      </c>
      <c r="W17" s="116">
        <v>2432</v>
      </c>
      <c r="X17" s="116">
        <v>2434</v>
      </c>
      <c r="Y17" s="112">
        <v>2611</v>
      </c>
      <c r="Z17" s="112">
        <v>2727</v>
      </c>
      <c r="AB17" s="117">
        <f t="shared" si="2"/>
        <v>7.1106359677713754E-2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183</v>
      </c>
      <c r="W18" s="116">
        <v>219</v>
      </c>
      <c r="X18" s="116">
        <v>222</v>
      </c>
      <c r="Y18" s="112">
        <v>239</v>
      </c>
      <c r="Z18" s="112">
        <v>293</v>
      </c>
      <c r="AB18" s="117">
        <f t="shared" si="2"/>
        <v>7.6399572370994236E-3</v>
      </c>
    </row>
    <row r="19" spans="1:28" x14ac:dyDescent="0.25">
      <c r="A19" s="63" t="str">
        <f>$S$1&amp;" ("&amp;$V$2&amp;" to "&amp;$Z$2&amp;")"</f>
        <v>Lockyer Valley (2017-18 to 2021-22)</v>
      </c>
      <c r="B19" s="63"/>
      <c r="C19" s="63"/>
      <c r="D19" s="63"/>
      <c r="E19" s="63"/>
      <c r="F19" s="63"/>
      <c r="G19" s="63" t="str">
        <f>$S$1&amp;" ("&amp;$V$2&amp;" to "&amp;$Z$2&amp;")"</f>
        <v>Lockyer Valley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2229</v>
      </c>
      <c r="W19" s="116">
        <v>2211</v>
      </c>
      <c r="X19" s="116">
        <v>2103</v>
      </c>
      <c r="Y19" s="112">
        <v>2299</v>
      </c>
      <c r="Z19" s="112">
        <v>2563</v>
      </c>
      <c r="AB19" s="117">
        <f t="shared" si="2"/>
        <v>6.6830069620088139E-2</v>
      </c>
    </row>
    <row r="20" spans="1:28" x14ac:dyDescent="0.25">
      <c r="S20" s="115" t="s">
        <v>65</v>
      </c>
      <c r="T20" s="115"/>
      <c r="U20" s="116"/>
      <c r="V20" s="116">
        <v>1306</v>
      </c>
      <c r="W20" s="116">
        <v>1356</v>
      </c>
      <c r="X20" s="116">
        <v>1395</v>
      </c>
      <c r="Y20" s="112">
        <v>1561</v>
      </c>
      <c r="Z20" s="112">
        <v>1429</v>
      </c>
      <c r="AB20" s="117">
        <f t="shared" si="2"/>
        <v>3.7261088367969541E-2</v>
      </c>
    </row>
    <row r="21" spans="1:28" x14ac:dyDescent="0.25">
      <c r="S21" s="115" t="s">
        <v>66</v>
      </c>
      <c r="T21" s="115"/>
      <c r="U21" s="116"/>
      <c r="V21" s="116">
        <v>2196</v>
      </c>
      <c r="W21" s="116">
        <v>2328</v>
      </c>
      <c r="X21" s="116">
        <v>2309</v>
      </c>
      <c r="Y21" s="112">
        <v>2620</v>
      </c>
      <c r="Z21" s="112">
        <v>2898</v>
      </c>
      <c r="AB21" s="117">
        <f t="shared" si="2"/>
        <v>7.5565174310969721E-2</v>
      </c>
    </row>
    <row r="22" spans="1:28" x14ac:dyDescent="0.25">
      <c r="S22" s="115" t="s">
        <v>67</v>
      </c>
      <c r="T22" s="115"/>
      <c r="U22" s="116"/>
      <c r="V22" s="116">
        <v>1837</v>
      </c>
      <c r="W22" s="116">
        <v>1845</v>
      </c>
      <c r="X22" s="116">
        <v>1812</v>
      </c>
      <c r="Y22" s="112">
        <v>2044</v>
      </c>
      <c r="Z22" s="112">
        <v>2481</v>
      </c>
      <c r="AB22" s="117">
        <f t="shared" si="2"/>
        <v>6.4691924591275332E-2</v>
      </c>
    </row>
    <row r="23" spans="1:28" x14ac:dyDescent="0.25">
      <c r="S23" s="115" t="s">
        <v>68</v>
      </c>
      <c r="T23" s="115"/>
      <c r="U23" s="116"/>
      <c r="V23" s="116">
        <v>1890</v>
      </c>
      <c r="W23" s="116">
        <v>1889</v>
      </c>
      <c r="X23" s="116">
        <v>1919</v>
      </c>
      <c r="Y23" s="112">
        <v>2077</v>
      </c>
      <c r="Z23" s="112">
        <v>2143</v>
      </c>
      <c r="AB23" s="117">
        <f t="shared" si="2"/>
        <v>5.5878595082266433E-2</v>
      </c>
    </row>
    <row r="24" spans="1:28" x14ac:dyDescent="0.25">
      <c r="S24" s="115" t="s">
        <v>69</v>
      </c>
      <c r="T24" s="115"/>
      <c r="U24" s="116"/>
      <c r="V24" s="116">
        <v>96</v>
      </c>
      <c r="W24" s="116">
        <v>96</v>
      </c>
      <c r="X24" s="116">
        <v>89</v>
      </c>
      <c r="Y24" s="112">
        <v>104</v>
      </c>
      <c r="Z24" s="112">
        <v>109</v>
      </c>
      <c r="AB24" s="117">
        <f t="shared" si="2"/>
        <v>2.8421683919584886E-3</v>
      </c>
    </row>
    <row r="25" spans="1:28" x14ac:dyDescent="0.25">
      <c r="S25" s="115" t="s">
        <v>70</v>
      </c>
      <c r="T25" s="115"/>
      <c r="U25" s="116"/>
      <c r="V25" s="116">
        <v>828</v>
      </c>
      <c r="W25" s="116">
        <v>813</v>
      </c>
      <c r="X25" s="116">
        <v>873</v>
      </c>
      <c r="Y25" s="112">
        <v>972</v>
      </c>
      <c r="Z25" s="112">
        <v>978</v>
      </c>
      <c r="AB25" s="117">
        <f t="shared" si="2"/>
        <v>2.5501290709499101E-2</v>
      </c>
    </row>
    <row r="26" spans="1:28" x14ac:dyDescent="0.25">
      <c r="S26" s="115" t="s">
        <v>71</v>
      </c>
      <c r="T26" s="115"/>
      <c r="U26" s="116"/>
      <c r="V26" s="116">
        <v>816</v>
      </c>
      <c r="W26" s="116">
        <v>737</v>
      </c>
      <c r="X26" s="116">
        <v>671</v>
      </c>
      <c r="Y26" s="112">
        <v>584</v>
      </c>
      <c r="Z26" s="112">
        <v>618</v>
      </c>
      <c r="AB26" s="117">
        <f t="shared" si="2"/>
        <v>1.6114312534223359E-2</v>
      </c>
    </row>
    <row r="27" spans="1:28" x14ac:dyDescent="0.25">
      <c r="S27" s="115" t="s">
        <v>72</v>
      </c>
      <c r="T27" s="115"/>
      <c r="U27" s="116"/>
      <c r="V27" s="116">
        <v>1262</v>
      </c>
      <c r="W27" s="116">
        <v>1297</v>
      </c>
      <c r="X27" s="116">
        <v>1276</v>
      </c>
      <c r="Y27" s="112">
        <v>1396</v>
      </c>
      <c r="Z27" s="112">
        <v>1543</v>
      </c>
      <c r="AB27" s="117">
        <f t="shared" si="2"/>
        <v>4.0233631456806862E-2</v>
      </c>
    </row>
    <row r="28" spans="1:28" x14ac:dyDescent="0.25">
      <c r="S28" s="115" t="s">
        <v>73</v>
      </c>
      <c r="T28" s="115"/>
      <c r="U28" s="116"/>
      <c r="V28" s="116">
        <v>4825</v>
      </c>
      <c r="W28" s="116">
        <v>5808</v>
      </c>
      <c r="X28" s="116">
        <v>5440</v>
      </c>
      <c r="Y28" s="112">
        <v>5182</v>
      </c>
      <c r="Z28" s="112">
        <v>4419</v>
      </c>
      <c r="AB28" s="117">
        <f t="shared" si="2"/>
        <v>0.11522515710150974</v>
      </c>
    </row>
    <row r="29" spans="1:28" x14ac:dyDescent="0.25">
      <c r="S29" s="115" t="s">
        <v>74</v>
      </c>
      <c r="T29" s="115"/>
      <c r="U29" s="116"/>
      <c r="V29" s="116">
        <v>1552</v>
      </c>
      <c r="W29" s="116">
        <v>1670</v>
      </c>
      <c r="X29" s="116">
        <v>1589</v>
      </c>
      <c r="Y29" s="112">
        <v>1572</v>
      </c>
      <c r="Z29" s="112">
        <v>1772</v>
      </c>
      <c r="AB29" s="117">
        <f t="shared" si="2"/>
        <v>4.6204792573857269E-2</v>
      </c>
    </row>
    <row r="30" spans="1:28" x14ac:dyDescent="0.25">
      <c r="S30" s="115" t="s">
        <v>75</v>
      </c>
      <c r="T30" s="115"/>
      <c r="U30" s="116"/>
      <c r="V30" s="116">
        <v>2181</v>
      </c>
      <c r="W30" s="116">
        <v>2197</v>
      </c>
      <c r="X30" s="116">
        <v>2241</v>
      </c>
      <c r="Y30" s="112">
        <v>2217</v>
      </c>
      <c r="Z30" s="112">
        <v>2353</v>
      </c>
      <c r="AB30" s="117">
        <f t="shared" si="2"/>
        <v>6.1354332351177286E-2</v>
      </c>
    </row>
    <row r="31" spans="1:28" x14ac:dyDescent="0.25">
      <c r="S31" s="115" t="s">
        <v>76</v>
      </c>
      <c r="T31" s="115"/>
      <c r="U31" s="116"/>
      <c r="V31" s="116">
        <v>2704</v>
      </c>
      <c r="W31" s="116">
        <v>3091</v>
      </c>
      <c r="X31" s="116">
        <v>2979</v>
      </c>
      <c r="Y31" s="112">
        <v>3387</v>
      </c>
      <c r="Z31" s="112">
        <v>3704</v>
      </c>
      <c r="AB31" s="117">
        <f t="shared" si="2"/>
        <v>9.658157544783709E-2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247</v>
      </c>
      <c r="W32" s="116">
        <v>339</v>
      </c>
      <c r="X32" s="116">
        <v>342</v>
      </c>
      <c r="Y32" s="112">
        <v>349</v>
      </c>
      <c r="Z32" s="112">
        <v>353</v>
      </c>
      <c r="AB32" s="117">
        <f t="shared" si="2"/>
        <v>9.2044535996453816E-3</v>
      </c>
    </row>
    <row r="33" spans="19:32" x14ac:dyDescent="0.25">
      <c r="S33" s="115" t="s">
        <v>78</v>
      </c>
      <c r="T33" s="115"/>
      <c r="U33" s="116"/>
      <c r="V33" s="116">
        <v>1014</v>
      </c>
      <c r="W33" s="116">
        <v>1120</v>
      </c>
      <c r="X33" s="116">
        <v>1111</v>
      </c>
      <c r="Y33" s="112">
        <v>1265</v>
      </c>
      <c r="Z33" s="112">
        <v>1324</v>
      </c>
      <c r="AB33" s="117">
        <f t="shared" si="2"/>
        <v>3.4523219733514118E-2</v>
      </c>
    </row>
    <row r="34" spans="19:32" x14ac:dyDescent="0.25">
      <c r="S34" s="118" t="s">
        <v>53</v>
      </c>
      <c r="T34" s="118"/>
      <c r="U34" s="119"/>
      <c r="V34" s="119">
        <v>33768</v>
      </c>
      <c r="W34" s="119">
        <v>35336</v>
      </c>
      <c r="X34" s="119">
        <v>35122</v>
      </c>
      <c r="Y34" s="120">
        <v>36385</v>
      </c>
      <c r="Z34" s="120">
        <v>38351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19329</v>
      </c>
      <c r="W37" s="112">
        <v>18904</v>
      </c>
      <c r="X37" s="112">
        <v>18899</v>
      </c>
      <c r="Y37" s="112">
        <v>18705</v>
      </c>
      <c r="Z37" s="112">
        <v>19318</v>
      </c>
      <c r="AB37" s="132">
        <f>Z37/Z40*100</f>
        <v>79.717740271530559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3477</v>
      </c>
      <c r="W38" s="112">
        <v>4317</v>
      </c>
      <c r="X38" s="112">
        <v>4515</v>
      </c>
      <c r="Y38" s="112">
        <v>4430</v>
      </c>
      <c r="Z38" s="112">
        <v>4915</v>
      </c>
      <c r="AB38" s="132">
        <f>Z38/Z40*100</f>
        <v>20.282259728469441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22806</v>
      </c>
      <c r="W40" s="112">
        <v>23221</v>
      </c>
      <c r="X40" s="112">
        <v>23414</v>
      </c>
      <c r="Y40" s="112">
        <v>23135</v>
      </c>
      <c r="Z40" s="112">
        <v>24233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27</v>
      </c>
      <c r="W44" s="112">
        <v>14</v>
      </c>
      <c r="X44" s="112">
        <v>16</v>
      </c>
      <c r="Y44" s="112">
        <v>45</v>
      </c>
      <c r="Z44" s="112">
        <v>62</v>
      </c>
    </row>
    <row r="45" spans="19:32" x14ac:dyDescent="0.25">
      <c r="S45" s="115" t="s">
        <v>37</v>
      </c>
      <c r="T45" s="115"/>
      <c r="U45" s="112"/>
      <c r="V45" s="112">
        <v>450</v>
      </c>
      <c r="W45" s="112">
        <v>432</v>
      </c>
      <c r="X45" s="112">
        <v>407</v>
      </c>
      <c r="Y45" s="112">
        <v>561</v>
      </c>
      <c r="Z45" s="112">
        <v>678</v>
      </c>
    </row>
    <row r="46" spans="19:32" x14ac:dyDescent="0.25">
      <c r="S46" s="115" t="s">
        <v>38</v>
      </c>
      <c r="T46" s="115"/>
      <c r="U46" s="112"/>
      <c r="V46" s="112">
        <v>1204</v>
      </c>
      <c r="W46" s="112">
        <v>1174</v>
      </c>
      <c r="X46" s="112">
        <v>1064</v>
      </c>
      <c r="Y46" s="112">
        <v>1098</v>
      </c>
      <c r="Z46" s="112">
        <v>1317</v>
      </c>
    </row>
    <row r="47" spans="19:32" x14ac:dyDescent="0.25">
      <c r="S47" s="115" t="s">
        <v>39</v>
      </c>
      <c r="T47" s="115"/>
      <c r="U47" s="112"/>
      <c r="V47" s="112">
        <v>2059</v>
      </c>
      <c r="W47" s="112">
        <v>2175</v>
      </c>
      <c r="X47" s="112">
        <v>2062</v>
      </c>
      <c r="Y47" s="112">
        <v>2031</v>
      </c>
      <c r="Z47" s="112">
        <v>1763</v>
      </c>
    </row>
    <row r="48" spans="19:32" x14ac:dyDescent="0.25">
      <c r="S48" s="115" t="s">
        <v>40</v>
      </c>
      <c r="T48" s="115"/>
      <c r="U48" s="112"/>
      <c r="V48" s="112">
        <v>2993</v>
      </c>
      <c r="W48" s="112">
        <v>3051</v>
      </c>
      <c r="X48" s="112">
        <v>3160</v>
      </c>
      <c r="Y48" s="112">
        <v>2922</v>
      </c>
      <c r="Z48" s="112">
        <v>2736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1743</v>
      </c>
      <c r="W49" s="112">
        <v>1915</v>
      </c>
      <c r="X49" s="112">
        <v>1992</v>
      </c>
      <c r="Y49" s="112">
        <v>2252</v>
      </c>
      <c r="Z49" s="112">
        <v>2447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Lockyer Valley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1597</v>
      </c>
      <c r="W50" s="112">
        <v>1624</v>
      </c>
      <c r="X50" s="112">
        <v>1658</v>
      </c>
      <c r="Y50" s="112">
        <v>1792</v>
      </c>
      <c r="Z50" s="112">
        <v>1934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1485</v>
      </c>
      <c r="W51" s="112">
        <v>1487</v>
      </c>
      <c r="X51" s="112">
        <v>1387</v>
      </c>
      <c r="Y51" s="112">
        <v>1576</v>
      </c>
      <c r="Z51" s="112">
        <v>1699</v>
      </c>
    </row>
    <row r="52" spans="1:26" ht="15" customHeight="1" x14ac:dyDescent="0.25">
      <c r="S52" s="115" t="s">
        <v>44</v>
      </c>
      <c r="T52" s="115"/>
      <c r="U52" s="112"/>
      <c r="V52" s="112">
        <v>1562</v>
      </c>
      <c r="W52" s="112">
        <v>1612</v>
      </c>
      <c r="X52" s="112">
        <v>1625</v>
      </c>
      <c r="Y52" s="112">
        <v>1604</v>
      </c>
      <c r="Z52" s="112">
        <v>1586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1496</v>
      </c>
      <c r="W53" s="112">
        <v>1539</v>
      </c>
      <c r="X53" s="112">
        <v>1527</v>
      </c>
      <c r="Y53" s="112">
        <v>1625</v>
      </c>
      <c r="Z53" s="112">
        <v>1708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1434</v>
      </c>
      <c r="W54" s="112">
        <v>1483</v>
      </c>
      <c r="X54" s="112">
        <v>1431</v>
      </c>
      <c r="Y54" s="112">
        <v>1488</v>
      </c>
      <c r="Z54" s="112">
        <v>1626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1044</v>
      </c>
      <c r="W55" s="112">
        <v>1106</v>
      </c>
      <c r="X55" s="112">
        <v>1143</v>
      </c>
      <c r="Y55" s="112">
        <v>1218</v>
      </c>
      <c r="Z55" s="112">
        <v>1282</v>
      </c>
    </row>
    <row r="56" spans="1:26" ht="15" customHeight="1" x14ac:dyDescent="0.25">
      <c r="S56" s="115" t="s">
        <v>48</v>
      </c>
      <c r="T56" s="115"/>
      <c r="U56" s="112"/>
      <c r="V56" s="112">
        <v>557</v>
      </c>
      <c r="W56" s="112">
        <v>558</v>
      </c>
      <c r="X56" s="112">
        <v>573</v>
      </c>
      <c r="Y56" s="112">
        <v>610</v>
      </c>
      <c r="Z56" s="112">
        <v>713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268</v>
      </c>
      <c r="W57" s="112">
        <v>273</v>
      </c>
      <c r="X57" s="112">
        <v>268</v>
      </c>
      <c r="Y57" s="112">
        <v>280</v>
      </c>
      <c r="Z57" s="112">
        <v>277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119</v>
      </c>
      <c r="W58" s="112">
        <v>118</v>
      </c>
      <c r="X58" s="112">
        <v>133</v>
      </c>
      <c r="Y58" s="112">
        <v>134</v>
      </c>
      <c r="Z58" s="112">
        <v>133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58</v>
      </c>
      <c r="W59" s="112">
        <v>53</v>
      </c>
      <c r="X59" s="112">
        <v>60</v>
      </c>
      <c r="Y59" s="112">
        <v>54</v>
      </c>
      <c r="Z59" s="112">
        <v>62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</v>
      </c>
      <c r="W60" s="112">
        <v>14</v>
      </c>
      <c r="X60" s="112">
        <v>19</v>
      </c>
      <c r="Y60" s="112">
        <v>17</v>
      </c>
      <c r="Z60" s="112">
        <v>21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18108</v>
      </c>
      <c r="W61" s="112">
        <v>18625</v>
      </c>
      <c r="X61" s="112">
        <v>18528</v>
      </c>
      <c r="Y61" s="112">
        <v>19307</v>
      </c>
      <c r="Z61" s="112">
        <v>20037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32</v>
      </c>
      <c r="W63" s="112">
        <v>26</v>
      </c>
      <c r="X63" s="112">
        <v>28</v>
      </c>
      <c r="Y63" s="112">
        <v>42</v>
      </c>
      <c r="Z63" s="112">
        <v>65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462</v>
      </c>
      <c r="W64" s="112">
        <v>531</v>
      </c>
      <c r="X64" s="112">
        <v>495</v>
      </c>
      <c r="Y64" s="112">
        <v>604</v>
      </c>
      <c r="Z64" s="112">
        <v>644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Lockyer Valley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1077</v>
      </c>
      <c r="W65" s="112">
        <v>1172</v>
      </c>
      <c r="X65" s="112">
        <v>1060</v>
      </c>
      <c r="Y65" s="112">
        <v>1147</v>
      </c>
      <c r="Z65" s="112">
        <v>1371</v>
      </c>
    </row>
    <row r="66" spans="1:26" x14ac:dyDescent="0.25">
      <c r="S66" s="115" t="s">
        <v>39</v>
      </c>
      <c r="T66" s="115"/>
      <c r="U66" s="112"/>
      <c r="V66" s="112">
        <v>1889</v>
      </c>
      <c r="W66" s="112">
        <v>1975</v>
      </c>
      <c r="X66" s="112">
        <v>1784</v>
      </c>
      <c r="Y66" s="112">
        <v>1558</v>
      </c>
      <c r="Z66" s="112">
        <v>1602</v>
      </c>
    </row>
    <row r="67" spans="1:26" x14ac:dyDescent="0.25">
      <c r="S67" s="115" t="s">
        <v>40</v>
      </c>
      <c r="T67" s="115"/>
      <c r="U67" s="112"/>
      <c r="V67" s="112">
        <v>2705</v>
      </c>
      <c r="W67" s="112">
        <v>2888</v>
      </c>
      <c r="X67" s="112">
        <v>2881</v>
      </c>
      <c r="Y67" s="112">
        <v>2493</v>
      </c>
      <c r="Z67" s="112">
        <v>2379</v>
      </c>
    </row>
    <row r="68" spans="1:26" x14ac:dyDescent="0.25">
      <c r="S68" s="115" t="s">
        <v>41</v>
      </c>
      <c r="T68" s="115"/>
      <c r="U68" s="112"/>
      <c r="V68" s="112">
        <v>1397</v>
      </c>
      <c r="W68" s="112">
        <v>1663</v>
      </c>
      <c r="X68" s="112">
        <v>1718</v>
      </c>
      <c r="Y68" s="112">
        <v>1970</v>
      </c>
      <c r="Z68" s="112">
        <v>2136</v>
      </c>
    </row>
    <row r="69" spans="1:26" x14ac:dyDescent="0.25">
      <c r="S69" s="115" t="s">
        <v>42</v>
      </c>
      <c r="T69" s="115"/>
      <c r="U69" s="112"/>
      <c r="V69" s="112">
        <v>1252</v>
      </c>
      <c r="W69" s="112">
        <v>1394</v>
      </c>
      <c r="X69" s="112">
        <v>1450</v>
      </c>
      <c r="Y69" s="112">
        <v>1644</v>
      </c>
      <c r="Z69" s="112">
        <v>1829</v>
      </c>
    </row>
    <row r="70" spans="1:26" x14ac:dyDescent="0.25">
      <c r="S70" s="115" t="s">
        <v>43</v>
      </c>
      <c r="T70" s="115"/>
      <c r="U70" s="112"/>
      <c r="V70" s="112">
        <v>1238</v>
      </c>
      <c r="W70" s="112">
        <v>1278</v>
      </c>
      <c r="X70" s="112">
        <v>1286</v>
      </c>
      <c r="Y70" s="112">
        <v>1433</v>
      </c>
      <c r="Z70" s="112">
        <v>1635</v>
      </c>
    </row>
    <row r="71" spans="1:26" x14ac:dyDescent="0.25">
      <c r="S71" s="115" t="s">
        <v>44</v>
      </c>
      <c r="T71" s="115"/>
      <c r="U71" s="112"/>
      <c r="V71" s="112">
        <v>1447</v>
      </c>
      <c r="W71" s="112">
        <v>1444</v>
      </c>
      <c r="X71" s="112">
        <v>1406</v>
      </c>
      <c r="Y71" s="112">
        <v>1430</v>
      </c>
      <c r="Z71" s="112">
        <v>1530</v>
      </c>
    </row>
    <row r="72" spans="1:26" x14ac:dyDescent="0.25">
      <c r="S72" s="115" t="s">
        <v>45</v>
      </c>
      <c r="T72" s="115"/>
      <c r="U72" s="112"/>
      <c r="V72" s="112">
        <v>1457</v>
      </c>
      <c r="W72" s="112">
        <v>1492</v>
      </c>
      <c r="X72" s="112">
        <v>1496</v>
      </c>
      <c r="Y72" s="112">
        <v>1616</v>
      </c>
      <c r="Z72" s="112">
        <v>1668</v>
      </c>
    </row>
    <row r="73" spans="1:26" x14ac:dyDescent="0.25">
      <c r="S73" s="115" t="s">
        <v>46</v>
      </c>
      <c r="T73" s="115"/>
      <c r="U73" s="112"/>
      <c r="V73" s="112">
        <v>1263</v>
      </c>
      <c r="W73" s="112">
        <v>1323</v>
      </c>
      <c r="X73" s="112">
        <v>1342</v>
      </c>
      <c r="Y73" s="112">
        <v>1389</v>
      </c>
      <c r="Z73" s="112">
        <v>1501</v>
      </c>
    </row>
    <row r="74" spans="1:26" x14ac:dyDescent="0.25">
      <c r="S74" s="115" t="s">
        <v>47</v>
      </c>
      <c r="T74" s="115"/>
      <c r="U74" s="112"/>
      <c r="V74" s="112">
        <v>777</v>
      </c>
      <c r="W74" s="112">
        <v>849</v>
      </c>
      <c r="X74" s="112">
        <v>944</v>
      </c>
      <c r="Y74" s="112">
        <v>993</v>
      </c>
      <c r="Z74" s="112">
        <v>1101</v>
      </c>
    </row>
    <row r="75" spans="1:26" x14ac:dyDescent="0.25">
      <c r="S75" s="115" t="s">
        <v>48</v>
      </c>
      <c r="T75" s="115"/>
      <c r="U75" s="112"/>
      <c r="V75" s="112">
        <v>360</v>
      </c>
      <c r="W75" s="112">
        <v>378</v>
      </c>
      <c r="X75" s="112">
        <v>391</v>
      </c>
      <c r="Y75" s="112">
        <v>403</v>
      </c>
      <c r="Z75" s="112">
        <v>450</v>
      </c>
    </row>
    <row r="76" spans="1:26" x14ac:dyDescent="0.25">
      <c r="S76" s="115" t="s">
        <v>49</v>
      </c>
      <c r="T76" s="115"/>
      <c r="U76" s="112"/>
      <c r="V76" s="112">
        <v>159</v>
      </c>
      <c r="W76" s="112">
        <v>158</v>
      </c>
      <c r="X76" s="112">
        <v>165</v>
      </c>
      <c r="Y76" s="112">
        <v>179</v>
      </c>
      <c r="Z76" s="112">
        <v>174</v>
      </c>
    </row>
    <row r="77" spans="1:26" x14ac:dyDescent="0.25">
      <c r="S77" s="115" t="s">
        <v>50</v>
      </c>
      <c r="T77" s="115"/>
      <c r="U77" s="112"/>
      <c r="V77" s="112">
        <v>84</v>
      </c>
      <c r="W77" s="112">
        <v>81</v>
      </c>
      <c r="X77" s="112">
        <v>89</v>
      </c>
      <c r="Y77" s="112">
        <v>89</v>
      </c>
      <c r="Z77" s="112">
        <v>98</v>
      </c>
    </row>
    <row r="78" spans="1:26" x14ac:dyDescent="0.25">
      <c r="S78" s="115" t="s">
        <v>51</v>
      </c>
      <c r="T78" s="115"/>
      <c r="U78" s="112"/>
      <c r="V78" s="112">
        <v>27</v>
      </c>
      <c r="W78" s="112">
        <v>30</v>
      </c>
      <c r="X78" s="112">
        <v>38</v>
      </c>
      <c r="Y78" s="112">
        <v>30</v>
      </c>
      <c r="Z78" s="112">
        <v>42</v>
      </c>
    </row>
    <row r="79" spans="1:26" x14ac:dyDescent="0.25">
      <c r="S79" s="115" t="s">
        <v>52</v>
      </c>
      <c r="T79" s="115"/>
      <c r="U79" s="112"/>
      <c r="V79" s="112">
        <v>23</v>
      </c>
      <c r="W79" s="112">
        <v>17</v>
      </c>
      <c r="X79" s="112">
        <v>17</v>
      </c>
      <c r="Y79" s="112">
        <v>22</v>
      </c>
      <c r="Z79" s="112">
        <v>23</v>
      </c>
    </row>
    <row r="80" spans="1:26" x14ac:dyDescent="0.25">
      <c r="S80" s="118" t="s">
        <v>53</v>
      </c>
      <c r="T80" s="118"/>
      <c r="U80" s="112"/>
      <c r="V80" s="112">
        <v>15667</v>
      </c>
      <c r="W80" s="112">
        <v>16714</v>
      </c>
      <c r="X80" s="112">
        <v>16593</v>
      </c>
      <c r="Y80" s="112">
        <v>17042</v>
      </c>
      <c r="Z80" s="112">
        <v>18269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Lockyer Valley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1050</v>
      </c>
      <c r="W83" s="112">
        <v>1015</v>
      </c>
      <c r="X83" s="112">
        <v>1039</v>
      </c>
      <c r="Y83" s="112">
        <v>1024</v>
      </c>
      <c r="Z83" s="112">
        <v>1061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677</v>
      </c>
      <c r="W84" s="112">
        <v>701</v>
      </c>
      <c r="X84" s="112">
        <v>713</v>
      </c>
      <c r="Y84" s="112">
        <v>744</v>
      </c>
      <c r="Z84" s="112">
        <v>816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1996</v>
      </c>
      <c r="W85" s="112">
        <v>1977</v>
      </c>
      <c r="X85" s="112">
        <v>2063</v>
      </c>
      <c r="Y85" s="112">
        <v>2120</v>
      </c>
      <c r="Z85" s="112">
        <v>2231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38,352</v>
      </c>
      <c r="D86" s="96">
        <f t="shared" ref="D86:D91" si="4">AD4</f>
        <v>5.4060739315652029E-2</v>
      </c>
      <c r="E86" s="97">
        <f t="shared" ref="E86:E91" si="5">AD4</f>
        <v>5.4060739315652029E-2</v>
      </c>
      <c r="F86" s="96">
        <f t="shared" ref="F86:F91" si="6">AF4</f>
        <v>0.13564892955494368</v>
      </c>
      <c r="G86" s="97">
        <f t="shared" ref="G86:G91" si="7">AF4</f>
        <v>0.13564892955494368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476</v>
      </c>
      <c r="W86" s="112">
        <v>507</v>
      </c>
      <c r="X86" s="112">
        <v>549</v>
      </c>
      <c r="Y86" s="112">
        <v>557</v>
      </c>
      <c r="Z86" s="112">
        <v>578</v>
      </c>
    </row>
    <row r="87" spans="1:30" ht="15" customHeight="1" x14ac:dyDescent="0.25">
      <c r="A87" s="98" t="s">
        <v>4</v>
      </c>
      <c r="B87" s="49"/>
      <c r="C87" s="57" t="str">
        <f t="shared" si="3"/>
        <v>20,039</v>
      </c>
      <c r="D87" s="96">
        <f t="shared" si="4"/>
        <v>3.7913710053348426E-2</v>
      </c>
      <c r="E87" s="97">
        <f t="shared" si="5"/>
        <v>3.7913710053348426E-2</v>
      </c>
      <c r="F87" s="96">
        <f t="shared" si="6"/>
        <v>0.10657684024518188</v>
      </c>
      <c r="G87" s="97">
        <f t="shared" si="7"/>
        <v>0.10657684024518188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318</v>
      </c>
      <c r="W87" s="112">
        <v>351</v>
      </c>
      <c r="X87" s="112">
        <v>342</v>
      </c>
      <c r="Y87" s="112">
        <v>353</v>
      </c>
      <c r="Z87" s="112">
        <v>367</v>
      </c>
    </row>
    <row r="88" spans="1:30" ht="15" customHeight="1" x14ac:dyDescent="0.25">
      <c r="A88" s="98" t="s">
        <v>5</v>
      </c>
      <c r="B88" s="49"/>
      <c r="C88" s="57" t="str">
        <f t="shared" si="3"/>
        <v>18,264</v>
      </c>
      <c r="D88" s="96">
        <f t="shared" si="4"/>
        <v>7.1705198920314572E-2</v>
      </c>
      <c r="E88" s="97">
        <f t="shared" si="5"/>
        <v>7.1705198920314572E-2</v>
      </c>
      <c r="F88" s="96">
        <f t="shared" si="6"/>
        <v>0.16620905433880351</v>
      </c>
      <c r="G88" s="97">
        <f t="shared" si="7"/>
        <v>0.16620905433880351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427</v>
      </c>
      <c r="W88" s="112">
        <v>449</v>
      </c>
      <c r="X88" s="112">
        <v>448</v>
      </c>
      <c r="Y88" s="112">
        <v>493</v>
      </c>
      <c r="Z88" s="112">
        <v>522</v>
      </c>
    </row>
    <row r="89" spans="1:30" ht="15" customHeight="1" x14ac:dyDescent="0.25">
      <c r="A89" s="49" t="s">
        <v>6</v>
      </c>
      <c r="B89" s="49"/>
      <c r="C89" s="57" t="str">
        <f t="shared" si="3"/>
        <v>24,230</v>
      </c>
      <c r="D89" s="96">
        <f t="shared" si="4"/>
        <v>4.7330883942079183E-2</v>
      </c>
      <c r="E89" s="97">
        <f t="shared" si="5"/>
        <v>4.7330883942079183E-2</v>
      </c>
      <c r="F89" s="96">
        <f t="shared" si="6"/>
        <v>6.2532888966847944E-2</v>
      </c>
      <c r="G89" s="97">
        <f t="shared" si="7"/>
        <v>6.2532888966847944E-2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1739</v>
      </c>
      <c r="W89" s="112">
        <v>1815</v>
      </c>
      <c r="X89" s="112">
        <v>1801</v>
      </c>
      <c r="Y89" s="112">
        <v>1797</v>
      </c>
      <c r="Z89" s="112">
        <v>1861</v>
      </c>
    </row>
    <row r="90" spans="1:30" ht="15" customHeight="1" x14ac:dyDescent="0.25">
      <c r="A90" s="49" t="s">
        <v>96</v>
      </c>
      <c r="B90" s="49"/>
      <c r="C90" s="57" t="str">
        <f t="shared" si="3"/>
        <v>$42,593</v>
      </c>
      <c r="D90" s="96">
        <f t="shared" si="4"/>
        <v>1.9703136222169126E-2</v>
      </c>
      <c r="E90" s="97">
        <f t="shared" si="5"/>
        <v>1.9703136222169126E-2</v>
      </c>
      <c r="F90" s="96">
        <f t="shared" si="6"/>
        <v>6.3326241662376992E-2</v>
      </c>
      <c r="G90" s="97">
        <f t="shared" si="7"/>
        <v>6.3326241662376992E-2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2588</v>
      </c>
      <c r="W90" s="112">
        <v>2719</v>
      </c>
      <c r="X90" s="112">
        <v>2662</v>
      </c>
      <c r="Y90" s="112">
        <v>2660</v>
      </c>
      <c r="Z90" s="112">
        <v>2809</v>
      </c>
    </row>
    <row r="91" spans="1:30" ht="15" customHeight="1" x14ac:dyDescent="0.25">
      <c r="A91" s="49" t="s">
        <v>7</v>
      </c>
      <c r="B91" s="49"/>
      <c r="C91" s="57" t="str">
        <f t="shared" si="3"/>
        <v>$1,308.9 mil</v>
      </c>
      <c r="D91" s="96">
        <f t="shared" si="4"/>
        <v>9.414020299917536E-2</v>
      </c>
      <c r="E91" s="97">
        <f t="shared" si="5"/>
        <v>9.414020299917536E-2</v>
      </c>
      <c r="F91" s="96">
        <f t="shared" si="6"/>
        <v>0.26243358135717187</v>
      </c>
      <c r="G91" s="97">
        <f t="shared" si="7"/>
        <v>0.26243358135717187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12071</v>
      </c>
      <c r="W91" s="112">
        <v>12175</v>
      </c>
      <c r="X91" s="112">
        <v>12301</v>
      </c>
      <c r="Y91" s="112">
        <v>12172</v>
      </c>
      <c r="Z91" s="112">
        <v>12758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716</v>
      </c>
      <c r="W93" s="112">
        <v>685</v>
      </c>
      <c r="X93" s="112">
        <v>692</v>
      </c>
      <c r="Y93" s="112">
        <v>721</v>
      </c>
      <c r="Z93" s="112">
        <v>724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1335</v>
      </c>
      <c r="W94" s="112">
        <v>1383</v>
      </c>
      <c r="X94" s="112">
        <v>1427</v>
      </c>
      <c r="Y94" s="112">
        <v>1484</v>
      </c>
      <c r="Z94" s="112">
        <v>1592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402</v>
      </c>
      <c r="W95" s="112">
        <v>437</v>
      </c>
      <c r="X95" s="112">
        <v>443</v>
      </c>
      <c r="Y95" s="112">
        <v>430</v>
      </c>
      <c r="Z95" s="112">
        <v>488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1503</v>
      </c>
      <c r="W96" s="112">
        <v>1623</v>
      </c>
      <c r="X96" s="112">
        <v>1621</v>
      </c>
      <c r="Y96" s="112">
        <v>1701</v>
      </c>
      <c r="Z96" s="112">
        <v>1784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1665</v>
      </c>
      <c r="W97" s="112">
        <v>1694</v>
      </c>
      <c r="X97" s="112">
        <v>1734</v>
      </c>
      <c r="Y97" s="112">
        <v>1725</v>
      </c>
      <c r="Z97" s="112">
        <v>1761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924</v>
      </c>
      <c r="W98" s="112">
        <v>915</v>
      </c>
      <c r="X98" s="112">
        <v>966</v>
      </c>
      <c r="Y98" s="112">
        <v>991</v>
      </c>
      <c r="Z98" s="112">
        <v>1059</v>
      </c>
    </row>
    <row r="99" spans="1:32" ht="15" customHeight="1" x14ac:dyDescent="0.25">
      <c r="S99" s="115" t="s">
        <v>197</v>
      </c>
      <c r="T99" s="115"/>
      <c r="U99" s="112"/>
      <c r="V99" s="112">
        <v>162</v>
      </c>
      <c r="W99" s="112">
        <v>159</v>
      </c>
      <c r="X99" s="112">
        <v>185</v>
      </c>
      <c r="Y99" s="112">
        <v>180</v>
      </c>
      <c r="Z99" s="112">
        <v>202</v>
      </c>
    </row>
    <row r="100" spans="1:32" ht="15" customHeight="1" x14ac:dyDescent="0.25">
      <c r="S100" s="115" t="s">
        <v>58</v>
      </c>
      <c r="T100" s="115"/>
      <c r="U100" s="112"/>
      <c r="V100" s="112">
        <v>1853</v>
      </c>
      <c r="W100" s="112">
        <v>2021</v>
      </c>
      <c r="X100" s="112">
        <v>1948</v>
      </c>
      <c r="Y100" s="112">
        <v>1811</v>
      </c>
      <c r="Z100" s="112">
        <v>1955</v>
      </c>
    </row>
    <row r="101" spans="1:32" x14ac:dyDescent="0.25">
      <c r="A101" s="18"/>
      <c r="S101" s="118" t="s">
        <v>53</v>
      </c>
      <c r="T101" s="118"/>
      <c r="U101" s="112"/>
      <c r="V101" s="112">
        <v>10736</v>
      </c>
      <c r="W101" s="112">
        <v>11048</v>
      </c>
      <c r="X101" s="112">
        <v>11103</v>
      </c>
      <c r="Y101" s="112">
        <v>10927</v>
      </c>
      <c r="Z101" s="112">
        <v>11444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25136</v>
      </c>
      <c r="W104" s="112">
        <v>26845</v>
      </c>
      <c r="X104" s="112">
        <v>27451</v>
      </c>
      <c r="Y104" s="112">
        <v>27678</v>
      </c>
      <c r="Z104" s="112">
        <v>29451</v>
      </c>
      <c r="AB104" s="109" t="str">
        <f>TEXT(Z104,"###,###")</f>
        <v>29,451</v>
      </c>
      <c r="AD104" s="130">
        <f>Z104/($Z$4)*100</f>
        <v>76.791301627033789</v>
      </c>
      <c r="AF104" s="109"/>
    </row>
    <row r="105" spans="1:32" x14ac:dyDescent="0.25">
      <c r="S105" s="115" t="s">
        <v>17</v>
      </c>
      <c r="T105" s="115"/>
      <c r="U105" s="112"/>
      <c r="V105" s="112">
        <v>5059</v>
      </c>
      <c r="W105" s="112">
        <v>5251</v>
      </c>
      <c r="X105" s="112">
        <v>5175</v>
      </c>
      <c r="Y105" s="112">
        <v>5245</v>
      </c>
      <c r="Z105" s="112">
        <v>5521</v>
      </c>
      <c r="AB105" s="109" t="str">
        <f>TEXT(Z105,"###,###")</f>
        <v>5,521</v>
      </c>
      <c r="AD105" s="130">
        <f>Z105/($Z$4)*100</f>
        <v>14.395598664997914</v>
      </c>
      <c r="AF105" s="109"/>
    </row>
    <row r="106" spans="1:32" x14ac:dyDescent="0.25">
      <c r="S106" s="118" t="s">
        <v>53</v>
      </c>
      <c r="T106" s="118"/>
      <c r="U106" s="120"/>
      <c r="V106" s="120">
        <v>30195</v>
      </c>
      <c r="W106" s="120">
        <v>32096</v>
      </c>
      <c r="X106" s="120">
        <v>32626</v>
      </c>
      <c r="Y106" s="120">
        <v>32923</v>
      </c>
      <c r="Z106" s="120">
        <v>34972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5272</v>
      </c>
      <c r="W108" s="112">
        <v>5377</v>
      </c>
      <c r="X108" s="112">
        <v>4670</v>
      </c>
      <c r="Y108" s="112">
        <v>4951</v>
      </c>
      <c r="Z108" s="112">
        <v>4775</v>
      </c>
      <c r="AB108" s="109" t="str">
        <f>TEXT(Z108,"###,###")</f>
        <v>4,775</v>
      </c>
      <c r="AD108" s="130">
        <f>Z108/($Z$4)*100</f>
        <v>12.450458906967041</v>
      </c>
      <c r="AF108" s="109"/>
    </row>
    <row r="109" spans="1:32" x14ac:dyDescent="0.25">
      <c r="S109" s="115" t="s">
        <v>20</v>
      </c>
      <c r="T109" s="115"/>
      <c r="U109" s="112"/>
      <c r="V109" s="112">
        <v>4436</v>
      </c>
      <c r="W109" s="112">
        <v>4576</v>
      </c>
      <c r="X109" s="112">
        <v>4539</v>
      </c>
      <c r="Y109" s="112">
        <v>5009</v>
      </c>
      <c r="Z109" s="112">
        <v>5548</v>
      </c>
      <c r="AB109" s="109" t="str">
        <f>TEXT(Z109,"###,###")</f>
        <v>5,548</v>
      </c>
      <c r="AD109" s="130">
        <f>Z109/($Z$4)*100</f>
        <v>14.465999165623696</v>
      </c>
      <c r="AF109" s="109"/>
    </row>
    <row r="110" spans="1:32" x14ac:dyDescent="0.25">
      <c r="S110" s="115" t="s">
        <v>21</v>
      </c>
      <c r="T110" s="115"/>
      <c r="U110" s="112"/>
      <c r="V110" s="112">
        <v>8947</v>
      </c>
      <c r="W110" s="112">
        <v>9322</v>
      </c>
      <c r="X110" s="112">
        <v>9527</v>
      </c>
      <c r="Y110" s="112">
        <v>9323</v>
      </c>
      <c r="Z110" s="112">
        <v>9965</v>
      </c>
      <c r="AB110" s="109" t="str">
        <f>TEXT(Z110,"###,###")</f>
        <v>9,965</v>
      </c>
      <c r="AD110" s="130">
        <f>Z110/($Z$4)*100</f>
        <v>25.98299958281185</v>
      </c>
      <c r="AF110" s="109"/>
    </row>
    <row r="111" spans="1:32" x14ac:dyDescent="0.25">
      <c r="S111" s="115" t="s">
        <v>22</v>
      </c>
      <c r="T111" s="115"/>
      <c r="U111" s="112"/>
      <c r="V111" s="112">
        <v>11530</v>
      </c>
      <c r="W111" s="112">
        <v>12774</v>
      </c>
      <c r="X111" s="112">
        <v>13124</v>
      </c>
      <c r="Y111" s="112">
        <v>13640</v>
      </c>
      <c r="Z111" s="112">
        <v>14679</v>
      </c>
      <c r="AB111" s="109" t="str">
        <f>TEXT(Z111,"###,###")</f>
        <v>14,679</v>
      </c>
      <c r="AD111" s="130">
        <f>Z111/($Z$4)*100</f>
        <v>38.274405506883603</v>
      </c>
      <c r="AF111" s="109"/>
    </row>
    <row r="112" spans="1:32" x14ac:dyDescent="0.25">
      <c r="S112" s="118" t="s">
        <v>53</v>
      </c>
      <c r="T112" s="118"/>
      <c r="U112" s="112"/>
      <c r="V112" s="112">
        <v>33767</v>
      </c>
      <c r="W112" s="112">
        <v>35335</v>
      </c>
      <c r="X112" s="112">
        <v>35119</v>
      </c>
      <c r="Y112" s="112">
        <v>36385</v>
      </c>
      <c r="Z112" s="112">
        <v>38347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40.24</v>
      </c>
      <c r="W118" s="131">
        <v>40.26</v>
      </c>
      <c r="X118" s="131">
        <v>40.590000000000003</v>
      </c>
      <c r="Y118" s="131">
        <v>41.12</v>
      </c>
      <c r="Z118" s="131">
        <v>41.03</v>
      </c>
      <c r="AB118" s="109" t="str">
        <f>TEXT(Z118,"##.0")</f>
        <v>41.0</v>
      </c>
    </row>
    <row r="120" spans="19:32" x14ac:dyDescent="0.25">
      <c r="S120" s="101" t="s">
        <v>98</v>
      </c>
      <c r="T120" s="112"/>
      <c r="U120" s="112"/>
      <c r="V120" s="112">
        <v>19228</v>
      </c>
      <c r="W120" s="112">
        <v>19649</v>
      </c>
      <c r="X120" s="112">
        <v>19800</v>
      </c>
      <c r="Y120" s="112">
        <v>19314</v>
      </c>
      <c r="Z120" s="112">
        <v>20329</v>
      </c>
      <c r="AB120" s="109" t="str">
        <f>TEXT(Z120,"###,###")</f>
        <v>20,329</v>
      </c>
    </row>
    <row r="121" spans="19:32" x14ac:dyDescent="0.25">
      <c r="S121" s="101" t="s">
        <v>99</v>
      </c>
      <c r="T121" s="112"/>
      <c r="U121" s="112"/>
      <c r="V121" s="112">
        <v>1865</v>
      </c>
      <c r="W121" s="112">
        <v>1791</v>
      </c>
      <c r="X121" s="112">
        <v>1861</v>
      </c>
      <c r="Y121" s="112">
        <v>1875</v>
      </c>
      <c r="Z121" s="112">
        <v>1898</v>
      </c>
      <c r="AB121" s="109" t="str">
        <f>TEXT(Z121,"###,###")</f>
        <v>1,898</v>
      </c>
    </row>
    <row r="122" spans="19:32" x14ac:dyDescent="0.25">
      <c r="S122" s="101" t="s">
        <v>100</v>
      </c>
      <c r="T122" s="112"/>
      <c r="U122" s="112"/>
      <c r="V122" s="112">
        <v>1712</v>
      </c>
      <c r="W122" s="112">
        <v>1779</v>
      </c>
      <c r="X122" s="112">
        <v>1753</v>
      </c>
      <c r="Y122" s="112">
        <v>1940</v>
      </c>
      <c r="Z122" s="112">
        <v>2009</v>
      </c>
      <c r="AB122" s="109" t="str">
        <f>TEXT(Z122,"###,###")</f>
        <v>2,009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20940</v>
      </c>
      <c r="W124" s="112">
        <v>21428</v>
      </c>
      <c r="X124" s="112">
        <v>21553</v>
      </c>
      <c r="Y124" s="112">
        <v>21254</v>
      </c>
      <c r="Z124" s="112">
        <v>22338</v>
      </c>
      <c r="AB124" s="109" t="str">
        <f>TEXT(Z124,"###,###")</f>
        <v>22,338</v>
      </c>
      <c r="AD124" s="127">
        <f>Z124/$Z$7*100</f>
        <v>92.191498142798196</v>
      </c>
    </row>
    <row r="125" spans="19:32" x14ac:dyDescent="0.25">
      <c r="S125" s="101" t="s">
        <v>102</v>
      </c>
      <c r="T125" s="112"/>
      <c r="U125" s="112"/>
      <c r="V125" s="112">
        <v>3577</v>
      </c>
      <c r="W125" s="112">
        <v>3570</v>
      </c>
      <c r="X125" s="112">
        <v>3614</v>
      </c>
      <c r="Y125" s="112">
        <v>3815</v>
      </c>
      <c r="Z125" s="112">
        <v>3907</v>
      </c>
      <c r="AB125" s="109" t="str">
        <f>TEXT(Z125,"###,###")</f>
        <v>3,907</v>
      </c>
      <c r="AD125" s="127">
        <f>Z125/$Z$7*100</f>
        <v>16.12463887742468</v>
      </c>
    </row>
    <row r="127" spans="19:32" x14ac:dyDescent="0.25">
      <c r="S127" s="101" t="s">
        <v>103</v>
      </c>
      <c r="T127" s="112"/>
      <c r="U127" s="112"/>
      <c r="V127" s="112">
        <v>12067</v>
      </c>
      <c r="W127" s="112">
        <v>12172</v>
      </c>
      <c r="X127" s="112">
        <v>12307</v>
      </c>
      <c r="Y127" s="112">
        <v>12171</v>
      </c>
      <c r="Z127" s="112">
        <v>12753</v>
      </c>
      <c r="AB127" s="109" t="str">
        <f>TEXT(Z127,"###,###")</f>
        <v>12,753</v>
      </c>
      <c r="AD127" s="127">
        <f>Z127/$Z$7*100</f>
        <v>52.633099463475034</v>
      </c>
    </row>
    <row r="128" spans="19:32" x14ac:dyDescent="0.25">
      <c r="S128" s="101" t="s">
        <v>104</v>
      </c>
      <c r="T128" s="112"/>
      <c r="U128" s="112"/>
      <c r="V128" s="112">
        <v>10742</v>
      </c>
      <c r="W128" s="112">
        <v>11050</v>
      </c>
      <c r="X128" s="112">
        <v>11103</v>
      </c>
      <c r="Y128" s="112">
        <v>10927</v>
      </c>
      <c r="Z128" s="112">
        <v>11439</v>
      </c>
      <c r="AB128" s="109" t="str">
        <f>TEXT(Z128,"###,###")</f>
        <v>11,439</v>
      </c>
      <c r="AD128" s="127">
        <f>Z128/$Z$7*100</f>
        <v>47.210070160957493</v>
      </c>
    </row>
    <row r="130" spans="19:20" x14ac:dyDescent="0.25">
      <c r="S130" s="101" t="s">
        <v>278</v>
      </c>
      <c r="T130" s="127">
        <v>83.9001238134544</v>
      </c>
    </row>
    <row r="131" spans="19:20" x14ac:dyDescent="0.25">
      <c r="S131" s="101" t="s">
        <v>279</v>
      </c>
      <c r="T131" s="127">
        <v>7.8332645480808916</v>
      </c>
    </row>
    <row r="132" spans="19:20" x14ac:dyDescent="0.25">
      <c r="S132" s="101" t="s">
        <v>280</v>
      </c>
      <c r="T132" s="127">
        <v>8.2913743293437889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A1AC660-F7F1-4022-812E-30B45D478E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42361F4-8687-4BB1-A5F3-D62C7586C2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9EF56D8-726E-4F08-B38A-5D533A97CA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DC12846-4AD7-449B-A8F4-05103AE4BC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22101-3D60-47AB-9CAB-7054811C5A69}">
  <sheetPr codeName="Sheet10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147</v>
      </c>
      <c r="T1" s="99"/>
      <c r="U1" s="99"/>
      <c r="V1" s="99"/>
      <c r="W1" s="99"/>
      <c r="X1" s="99"/>
      <c r="Y1" s="100" t="s">
        <v>148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147</v>
      </c>
      <c r="Y3" s="105" t="s">
        <v>148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9.40 Logan,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239874</v>
      </c>
      <c r="W4" s="108">
        <v>244900</v>
      </c>
      <c r="X4" s="108">
        <v>245216</v>
      </c>
      <c r="Y4" s="108">
        <v>264929</v>
      </c>
      <c r="Z4" s="108">
        <v>302134</v>
      </c>
      <c r="AB4" s="109" t="str">
        <f>TEXT(Z4,"###,###")</f>
        <v>302,134</v>
      </c>
      <c r="AD4" s="110">
        <f>Z4/Y4-1</f>
        <v>0.14043385208867276</v>
      </c>
      <c r="AF4" s="110">
        <f>Z4/V4-1</f>
        <v>0.25955293195594353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132041</v>
      </c>
      <c r="W5" s="108">
        <v>132990</v>
      </c>
      <c r="X5" s="108">
        <v>132564</v>
      </c>
      <c r="Y5" s="108">
        <v>142991</v>
      </c>
      <c r="Z5" s="108">
        <v>159968</v>
      </c>
      <c r="AB5" s="109" t="str">
        <f>TEXT(Z5,"###,###")</f>
        <v>159,968</v>
      </c>
      <c r="AD5" s="110">
        <f t="shared" ref="AD5:AD9" si="0">Z5/Y5-1</f>
        <v>0.11872775209628572</v>
      </c>
      <c r="AF5" s="110">
        <f t="shared" ref="AF5:AF9" si="1">Z5/V5-1</f>
        <v>0.21150248786361803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107841</v>
      </c>
      <c r="W6" s="108">
        <v>111912</v>
      </c>
      <c r="X6" s="108">
        <v>112655</v>
      </c>
      <c r="Y6" s="108">
        <v>121719</v>
      </c>
      <c r="Z6" s="108">
        <v>141981</v>
      </c>
      <c r="AB6" s="109" t="str">
        <f>TEXT(Z6,"###,###")</f>
        <v>141,981</v>
      </c>
      <c r="AD6" s="110">
        <f t="shared" si="0"/>
        <v>0.16646538338303807</v>
      </c>
      <c r="AF6" s="110">
        <f t="shared" si="1"/>
        <v>0.31657718307508276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170947</v>
      </c>
      <c r="W7" s="108">
        <v>174230</v>
      </c>
      <c r="X7" s="108">
        <v>177913</v>
      </c>
      <c r="Y7" s="108">
        <v>183938</v>
      </c>
      <c r="Z7" s="108">
        <v>197459</v>
      </c>
      <c r="AB7" s="109" t="str">
        <f>TEXT(Z7,"###,###")</f>
        <v>197,459</v>
      </c>
      <c r="AD7" s="110">
        <f t="shared" si="0"/>
        <v>7.3508464808794249E-2</v>
      </c>
      <c r="AF7" s="110">
        <f t="shared" si="1"/>
        <v>0.15508900419428251</v>
      </c>
    </row>
    <row r="8" spans="1:32" ht="17.25" customHeight="1" x14ac:dyDescent="0.25">
      <c r="A8" s="64" t="s">
        <v>12</v>
      </c>
      <c r="B8" s="65"/>
      <c r="C8" s="29"/>
      <c r="D8" s="66" t="str">
        <f>AB4</f>
        <v>302,134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197,459</v>
      </c>
      <c r="P8" s="67"/>
      <c r="S8" s="107" t="s">
        <v>83</v>
      </c>
      <c r="T8" s="108"/>
      <c r="U8" s="108"/>
      <c r="V8" s="108">
        <v>45575</v>
      </c>
      <c r="W8" s="108">
        <v>46700</v>
      </c>
      <c r="X8" s="108">
        <v>46415.83</v>
      </c>
      <c r="Y8" s="108">
        <v>47497</v>
      </c>
      <c r="Z8" s="108">
        <v>47847.38</v>
      </c>
      <c r="AB8" s="109" t="str">
        <f>TEXT(Z8,"$###,###")</f>
        <v>$47,847</v>
      </c>
      <c r="AD8" s="110">
        <f t="shared" si="0"/>
        <v>7.3768869612818033E-3</v>
      </c>
      <c r="AF8" s="110">
        <f t="shared" si="1"/>
        <v>4.9860230389467963E-2</v>
      </c>
    </row>
    <row r="9" spans="1:32" x14ac:dyDescent="0.25">
      <c r="A9" s="30" t="s">
        <v>14</v>
      </c>
      <c r="B9" s="71"/>
      <c r="C9" s="72"/>
      <c r="D9" s="73">
        <f>AD104</f>
        <v>81.526408811984084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52.567874849968852</v>
      </c>
      <c r="P9" s="74" t="s">
        <v>84</v>
      </c>
      <c r="S9" s="107" t="s">
        <v>7</v>
      </c>
      <c r="T9" s="108"/>
      <c r="U9" s="108"/>
      <c r="V9" s="108">
        <v>9022327460</v>
      </c>
      <c r="W9" s="108">
        <v>9372014857</v>
      </c>
      <c r="X9" s="108">
        <v>9738511259</v>
      </c>
      <c r="Y9" s="108">
        <v>10372855124</v>
      </c>
      <c r="Z9" s="108">
        <v>11570089946</v>
      </c>
      <c r="AB9" s="109" t="str">
        <f>TEXT(Z9/1000000,"$#,###.0")&amp;" mil"</f>
        <v>$11,570.1 mil</v>
      </c>
      <c r="AD9" s="110">
        <f t="shared" si="0"/>
        <v>0.11541998877723847</v>
      </c>
      <c r="AF9" s="110">
        <f t="shared" si="1"/>
        <v>0.28238417385041359</v>
      </c>
    </row>
    <row r="10" spans="1:32" x14ac:dyDescent="0.25">
      <c r="A10" s="30" t="s">
        <v>17</v>
      </c>
      <c r="B10" s="71"/>
      <c r="C10" s="72"/>
      <c r="D10" s="73">
        <f>AD105</f>
        <v>12.706944600740069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47.350082801999406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86.89500098754678</v>
      </c>
      <c r="P11" s="74" t="s">
        <v>84</v>
      </c>
      <c r="S11" s="107" t="s">
        <v>29</v>
      </c>
      <c r="T11" s="112"/>
      <c r="U11" s="112"/>
      <c r="V11" s="112">
        <v>219438</v>
      </c>
      <c r="W11" s="112">
        <v>223675</v>
      </c>
      <c r="X11" s="112">
        <v>223065</v>
      </c>
      <c r="Y11" s="112">
        <v>240971</v>
      </c>
      <c r="Z11" s="112">
        <v>276260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5.8604571075514409</v>
      </c>
      <c r="P12" s="74" t="s">
        <v>84</v>
      </c>
      <c r="S12" s="107" t="s">
        <v>30</v>
      </c>
      <c r="T12" s="112"/>
      <c r="U12" s="112"/>
      <c r="V12" s="112">
        <v>20442</v>
      </c>
      <c r="W12" s="112">
        <v>21227</v>
      </c>
      <c r="X12" s="112">
        <v>22150</v>
      </c>
      <c r="Y12" s="112">
        <v>23958</v>
      </c>
      <c r="Z12" s="112">
        <v>25877</v>
      </c>
    </row>
    <row r="13" spans="1:32" ht="15" customHeight="1" x14ac:dyDescent="0.25">
      <c r="A13" s="30" t="s">
        <v>19</v>
      </c>
      <c r="B13" s="72"/>
      <c r="C13" s="72"/>
      <c r="D13" s="73">
        <f>AD108</f>
        <v>12.697346210621777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7.2475805103844344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13.675720044748358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39.2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24.013848160087907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18.528028035631991</v>
      </c>
      <c r="P15" s="74" t="s">
        <v>84</v>
      </c>
      <c r="S15" s="115" t="s">
        <v>60</v>
      </c>
      <c r="T15" s="115"/>
      <c r="U15" s="116"/>
      <c r="V15" s="116">
        <v>1948</v>
      </c>
      <c r="W15" s="116">
        <v>2107</v>
      </c>
      <c r="X15" s="116">
        <v>2118</v>
      </c>
      <c r="Y15" s="112">
        <v>1973</v>
      </c>
      <c r="Z15" s="112">
        <v>1888</v>
      </c>
      <c r="AB15" s="117">
        <f t="shared" ref="AB15:AB34" si="2">IF(Z15="np",0,Z15/$Z$34)</f>
        <v>6.2488415812746575E-3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43.844784102418132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81.471971964368009</v>
      </c>
      <c r="P16" s="37" t="s">
        <v>84</v>
      </c>
      <c r="S16" s="115" t="s">
        <v>61</v>
      </c>
      <c r="T16" s="115"/>
      <c r="U16" s="116"/>
      <c r="V16" s="116">
        <v>1038</v>
      </c>
      <c r="W16" s="116">
        <v>1170</v>
      </c>
      <c r="X16" s="116">
        <v>1196</v>
      </c>
      <c r="Y16" s="112">
        <v>1193</v>
      </c>
      <c r="Z16" s="112">
        <v>1380</v>
      </c>
      <c r="AB16" s="117">
        <f t="shared" si="2"/>
        <v>4.5674795456350781E-3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21065</v>
      </c>
      <c r="W17" s="116">
        <v>21127</v>
      </c>
      <c r="X17" s="116">
        <v>20457</v>
      </c>
      <c r="Y17" s="112">
        <v>22222</v>
      </c>
      <c r="Z17" s="112">
        <v>24455</v>
      </c>
      <c r="AB17" s="117">
        <f t="shared" si="2"/>
        <v>8.0940371223554949E-2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1755</v>
      </c>
      <c r="W18" s="116">
        <v>2005</v>
      </c>
      <c r="X18" s="116">
        <v>2015</v>
      </c>
      <c r="Y18" s="112">
        <v>2194</v>
      </c>
      <c r="Z18" s="112">
        <v>2350</v>
      </c>
      <c r="AB18" s="117">
        <f t="shared" si="2"/>
        <v>7.7779542987264014E-3</v>
      </c>
    </row>
    <row r="19" spans="1:28" x14ac:dyDescent="0.25">
      <c r="A19" s="63" t="str">
        <f>$S$1&amp;" ("&amp;$V$2&amp;" to "&amp;$Z$2&amp;")"</f>
        <v>Logan (2017-18 to 2021-22)</v>
      </c>
      <c r="B19" s="63"/>
      <c r="C19" s="63"/>
      <c r="D19" s="63"/>
      <c r="E19" s="63"/>
      <c r="F19" s="63"/>
      <c r="G19" s="63" t="str">
        <f>$S$1&amp;" ("&amp;$V$2&amp;" to "&amp;$Z$2&amp;")"</f>
        <v>Logan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24815</v>
      </c>
      <c r="W19" s="116">
        <v>24884</v>
      </c>
      <c r="X19" s="116">
        <v>24190</v>
      </c>
      <c r="Y19" s="112">
        <v>25539</v>
      </c>
      <c r="Z19" s="112">
        <v>28112</v>
      </c>
      <c r="AB19" s="117">
        <f t="shared" si="2"/>
        <v>9.3044192019487909E-2</v>
      </c>
    </row>
    <row r="20" spans="1:28" x14ac:dyDescent="0.25">
      <c r="S20" s="115" t="s">
        <v>65</v>
      </c>
      <c r="T20" s="115"/>
      <c r="U20" s="116"/>
      <c r="V20" s="116">
        <v>11242</v>
      </c>
      <c r="W20" s="116">
        <v>11828</v>
      </c>
      <c r="X20" s="116">
        <v>11595</v>
      </c>
      <c r="Y20" s="112">
        <v>12575</v>
      </c>
      <c r="Z20" s="112">
        <v>13547</v>
      </c>
      <c r="AB20" s="117">
        <f t="shared" si="2"/>
        <v>4.4837424206317686E-2</v>
      </c>
    </row>
    <row r="21" spans="1:28" x14ac:dyDescent="0.25">
      <c r="S21" s="115" t="s">
        <v>66</v>
      </c>
      <c r="T21" s="115"/>
      <c r="U21" s="116"/>
      <c r="V21" s="116">
        <v>22936</v>
      </c>
      <c r="W21" s="116">
        <v>23293</v>
      </c>
      <c r="X21" s="116">
        <v>23210</v>
      </c>
      <c r="Y21" s="112">
        <v>24866</v>
      </c>
      <c r="Z21" s="112">
        <v>28684</v>
      </c>
      <c r="AB21" s="117">
        <f t="shared" si="2"/>
        <v>9.4937379193475779E-2</v>
      </c>
    </row>
    <row r="22" spans="1:28" x14ac:dyDescent="0.25">
      <c r="S22" s="115" t="s">
        <v>67</v>
      </c>
      <c r="T22" s="115"/>
      <c r="U22" s="116"/>
      <c r="V22" s="116">
        <v>13044</v>
      </c>
      <c r="W22" s="116">
        <v>12837</v>
      </c>
      <c r="X22" s="116">
        <v>13093</v>
      </c>
      <c r="Y22" s="112">
        <v>14964</v>
      </c>
      <c r="Z22" s="112">
        <v>18767</v>
      </c>
      <c r="AB22" s="117">
        <f t="shared" si="2"/>
        <v>6.2114412052850371E-2</v>
      </c>
    </row>
    <row r="23" spans="1:28" x14ac:dyDescent="0.25">
      <c r="S23" s="115" t="s">
        <v>68</v>
      </c>
      <c r="T23" s="115"/>
      <c r="U23" s="116"/>
      <c r="V23" s="116">
        <v>12953</v>
      </c>
      <c r="W23" s="116">
        <v>13609</v>
      </c>
      <c r="X23" s="116">
        <v>14402</v>
      </c>
      <c r="Y23" s="112">
        <v>15755</v>
      </c>
      <c r="Z23" s="112">
        <v>18211</v>
      </c>
      <c r="AB23" s="117">
        <f t="shared" si="2"/>
        <v>6.0274181163449569E-2</v>
      </c>
    </row>
    <row r="24" spans="1:28" x14ac:dyDescent="0.25">
      <c r="S24" s="115" t="s">
        <v>69</v>
      </c>
      <c r="T24" s="115"/>
      <c r="U24" s="116"/>
      <c r="V24" s="116">
        <v>1876</v>
      </c>
      <c r="W24" s="116">
        <v>1971</v>
      </c>
      <c r="X24" s="116">
        <v>1680</v>
      </c>
      <c r="Y24" s="112">
        <v>2057</v>
      </c>
      <c r="Z24" s="112">
        <v>2301</v>
      </c>
      <c r="AB24" s="117">
        <f t="shared" si="2"/>
        <v>7.6157756771784895E-3</v>
      </c>
    </row>
    <row r="25" spans="1:28" x14ac:dyDescent="0.25">
      <c r="S25" s="115" t="s">
        <v>70</v>
      </c>
      <c r="T25" s="115"/>
      <c r="U25" s="116"/>
      <c r="V25" s="116">
        <v>7583</v>
      </c>
      <c r="W25" s="116">
        <v>7881</v>
      </c>
      <c r="X25" s="116">
        <v>7889</v>
      </c>
      <c r="Y25" s="112">
        <v>8578</v>
      </c>
      <c r="Z25" s="112">
        <v>9557</v>
      </c>
      <c r="AB25" s="117">
        <f t="shared" si="2"/>
        <v>3.1631450737416265E-2</v>
      </c>
    </row>
    <row r="26" spans="1:28" x14ac:dyDescent="0.25">
      <c r="S26" s="115" t="s">
        <v>71</v>
      </c>
      <c r="T26" s="115"/>
      <c r="U26" s="116"/>
      <c r="V26" s="116">
        <v>4891</v>
      </c>
      <c r="W26" s="116">
        <v>5046</v>
      </c>
      <c r="X26" s="116">
        <v>4802</v>
      </c>
      <c r="Y26" s="112">
        <v>5153</v>
      </c>
      <c r="Z26" s="112">
        <v>6163</v>
      </c>
      <c r="AB26" s="117">
        <f t="shared" si="2"/>
        <v>2.0398098869383326E-2</v>
      </c>
    </row>
    <row r="27" spans="1:28" x14ac:dyDescent="0.25">
      <c r="S27" s="115" t="s">
        <v>72</v>
      </c>
      <c r="T27" s="115"/>
      <c r="U27" s="116"/>
      <c r="V27" s="116">
        <v>12564</v>
      </c>
      <c r="W27" s="116">
        <v>12871</v>
      </c>
      <c r="X27" s="116">
        <v>13001</v>
      </c>
      <c r="Y27" s="112">
        <v>14082</v>
      </c>
      <c r="Z27" s="112">
        <v>15993</v>
      </c>
      <c r="AB27" s="117">
        <f t="shared" si="2"/>
        <v>5.2933116212566529E-2</v>
      </c>
    </row>
    <row r="28" spans="1:28" x14ac:dyDescent="0.25">
      <c r="S28" s="115" t="s">
        <v>73</v>
      </c>
      <c r="T28" s="115"/>
      <c r="U28" s="116"/>
      <c r="V28" s="116">
        <v>28030</v>
      </c>
      <c r="W28" s="116">
        <v>28790</v>
      </c>
      <c r="X28" s="116">
        <v>30044</v>
      </c>
      <c r="Y28" s="112">
        <v>34270</v>
      </c>
      <c r="Z28" s="112">
        <v>41540</v>
      </c>
      <c r="AB28" s="117">
        <f t="shared" si="2"/>
        <v>0.13748775385918924</v>
      </c>
    </row>
    <row r="29" spans="1:28" x14ac:dyDescent="0.25">
      <c r="S29" s="115" t="s">
        <v>74</v>
      </c>
      <c r="T29" s="115"/>
      <c r="U29" s="116"/>
      <c r="V29" s="116">
        <v>10191</v>
      </c>
      <c r="W29" s="116">
        <v>11120</v>
      </c>
      <c r="X29" s="116">
        <v>10670</v>
      </c>
      <c r="Y29" s="112">
        <v>10620</v>
      </c>
      <c r="Z29" s="112">
        <v>11714</v>
      </c>
      <c r="AB29" s="117">
        <f t="shared" si="2"/>
        <v>3.8770619853311095E-2</v>
      </c>
    </row>
    <row r="30" spans="1:28" x14ac:dyDescent="0.25">
      <c r="S30" s="115" t="s">
        <v>75</v>
      </c>
      <c r="T30" s="115"/>
      <c r="U30" s="116"/>
      <c r="V30" s="116">
        <v>14521</v>
      </c>
      <c r="W30" s="116">
        <v>14835</v>
      </c>
      <c r="X30" s="116">
        <v>14987</v>
      </c>
      <c r="Y30" s="112">
        <v>15525</v>
      </c>
      <c r="Z30" s="112">
        <v>16207</v>
      </c>
      <c r="AB30" s="117">
        <f t="shared" si="2"/>
        <v>5.3641406518918633E-2</v>
      </c>
    </row>
    <row r="31" spans="1:28" x14ac:dyDescent="0.25">
      <c r="S31" s="115" t="s">
        <v>76</v>
      </c>
      <c r="T31" s="115"/>
      <c r="U31" s="116"/>
      <c r="V31" s="116">
        <v>24126</v>
      </c>
      <c r="W31" s="116">
        <v>26177</v>
      </c>
      <c r="X31" s="116">
        <v>27434</v>
      </c>
      <c r="Y31" s="112">
        <v>31165</v>
      </c>
      <c r="Z31" s="112">
        <v>37092</v>
      </c>
      <c r="AB31" s="117">
        <f t="shared" si="2"/>
        <v>0.12276590674398284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3309</v>
      </c>
      <c r="W32" s="116">
        <v>3479</v>
      </c>
      <c r="X32" s="116">
        <v>3514</v>
      </c>
      <c r="Y32" s="112">
        <v>3568</v>
      </c>
      <c r="Z32" s="112">
        <v>4272</v>
      </c>
      <c r="AB32" s="117">
        <f t="shared" si="2"/>
        <v>1.413932798474859E-2</v>
      </c>
    </row>
    <row r="33" spans="19:32" x14ac:dyDescent="0.25">
      <c r="S33" s="115" t="s">
        <v>78</v>
      </c>
      <c r="T33" s="115"/>
      <c r="U33" s="116"/>
      <c r="V33" s="116">
        <v>10788</v>
      </c>
      <c r="W33" s="116">
        <v>11291</v>
      </c>
      <c r="X33" s="116">
        <v>11594</v>
      </c>
      <c r="Y33" s="112">
        <v>12377</v>
      </c>
      <c r="Z33" s="112">
        <v>13896</v>
      </c>
      <c r="AB33" s="117">
        <f t="shared" si="2"/>
        <v>4.5992533163873223E-2</v>
      </c>
    </row>
    <row r="34" spans="19:32" x14ac:dyDescent="0.25">
      <c r="S34" s="118" t="s">
        <v>53</v>
      </c>
      <c r="T34" s="118"/>
      <c r="U34" s="119"/>
      <c r="V34" s="119">
        <v>239875</v>
      </c>
      <c r="W34" s="119">
        <v>244900</v>
      </c>
      <c r="X34" s="119">
        <v>245217</v>
      </c>
      <c r="Y34" s="120">
        <v>264929</v>
      </c>
      <c r="Z34" s="120">
        <v>302136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146885</v>
      </c>
      <c r="W37" s="112">
        <v>148015</v>
      </c>
      <c r="X37" s="112">
        <v>150781</v>
      </c>
      <c r="Y37" s="112">
        <v>154213</v>
      </c>
      <c r="Z37" s="112">
        <v>160877</v>
      </c>
      <c r="AB37" s="132">
        <f>Z37/Z40*100</f>
        <v>81.471971964368009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24063</v>
      </c>
      <c r="W38" s="112">
        <v>26213</v>
      </c>
      <c r="X38" s="112">
        <v>27134</v>
      </c>
      <c r="Y38" s="112">
        <v>29725</v>
      </c>
      <c r="Z38" s="112">
        <v>36586</v>
      </c>
      <c r="AB38" s="132">
        <f>Z38/Z40*100</f>
        <v>18.528028035631991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170948</v>
      </c>
      <c r="W40" s="112">
        <v>174228</v>
      </c>
      <c r="X40" s="112">
        <v>177915</v>
      </c>
      <c r="Y40" s="112">
        <v>183938</v>
      </c>
      <c r="Z40" s="112">
        <v>197463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103</v>
      </c>
      <c r="W44" s="112">
        <v>112</v>
      </c>
      <c r="X44" s="112">
        <v>114</v>
      </c>
      <c r="Y44" s="112">
        <v>171</v>
      </c>
      <c r="Z44" s="112">
        <v>222</v>
      </c>
    </row>
    <row r="45" spans="19:32" x14ac:dyDescent="0.25">
      <c r="S45" s="115" t="s">
        <v>37</v>
      </c>
      <c r="T45" s="115"/>
      <c r="U45" s="112"/>
      <c r="V45" s="112">
        <v>2758</v>
      </c>
      <c r="W45" s="112">
        <v>2668</v>
      </c>
      <c r="X45" s="112">
        <v>2517</v>
      </c>
      <c r="Y45" s="112">
        <v>3033</v>
      </c>
      <c r="Z45" s="112">
        <v>4240</v>
      </c>
    </row>
    <row r="46" spans="19:32" x14ac:dyDescent="0.25">
      <c r="S46" s="115" t="s">
        <v>38</v>
      </c>
      <c r="T46" s="115"/>
      <c r="U46" s="112"/>
      <c r="V46" s="112">
        <v>9035</v>
      </c>
      <c r="W46" s="112">
        <v>8333</v>
      </c>
      <c r="X46" s="112">
        <v>7990</v>
      </c>
      <c r="Y46" s="112">
        <v>9440</v>
      </c>
      <c r="Z46" s="112">
        <v>11381</v>
      </c>
    </row>
    <row r="47" spans="19:32" x14ac:dyDescent="0.25">
      <c r="S47" s="115" t="s">
        <v>39</v>
      </c>
      <c r="T47" s="115"/>
      <c r="U47" s="112"/>
      <c r="V47" s="112">
        <v>14088</v>
      </c>
      <c r="W47" s="112">
        <v>13902</v>
      </c>
      <c r="X47" s="112">
        <v>13287</v>
      </c>
      <c r="Y47" s="112">
        <v>15007</v>
      </c>
      <c r="Z47" s="112">
        <v>16954</v>
      </c>
    </row>
    <row r="48" spans="19:32" x14ac:dyDescent="0.25">
      <c r="S48" s="115" t="s">
        <v>40</v>
      </c>
      <c r="T48" s="115"/>
      <c r="U48" s="112"/>
      <c r="V48" s="112">
        <v>17322</v>
      </c>
      <c r="W48" s="112">
        <v>17318</v>
      </c>
      <c r="X48" s="112">
        <v>17506</v>
      </c>
      <c r="Y48" s="112">
        <v>19145</v>
      </c>
      <c r="Z48" s="112">
        <v>21790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16545</v>
      </c>
      <c r="W49" s="112">
        <v>16838</v>
      </c>
      <c r="X49" s="112">
        <v>16775</v>
      </c>
      <c r="Y49" s="112">
        <v>18184</v>
      </c>
      <c r="Z49" s="112">
        <v>20379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Logan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14741</v>
      </c>
      <c r="W50" s="112">
        <v>15286</v>
      </c>
      <c r="X50" s="112">
        <v>15676</v>
      </c>
      <c r="Y50" s="112">
        <v>16688</v>
      </c>
      <c r="Z50" s="112">
        <v>18623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13305</v>
      </c>
      <c r="W51" s="112">
        <v>13521</v>
      </c>
      <c r="X51" s="112">
        <v>13390</v>
      </c>
      <c r="Y51" s="112">
        <v>14019</v>
      </c>
      <c r="Z51" s="112">
        <v>15499</v>
      </c>
    </row>
    <row r="52" spans="1:26" ht="15" customHeight="1" x14ac:dyDescent="0.25">
      <c r="S52" s="115" t="s">
        <v>44</v>
      </c>
      <c r="T52" s="115"/>
      <c r="U52" s="112"/>
      <c r="V52" s="112">
        <v>12795</v>
      </c>
      <c r="W52" s="112">
        <v>13055</v>
      </c>
      <c r="X52" s="112">
        <v>12903</v>
      </c>
      <c r="Y52" s="112">
        <v>13313</v>
      </c>
      <c r="Z52" s="112">
        <v>14068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10812</v>
      </c>
      <c r="W53" s="112">
        <v>10840</v>
      </c>
      <c r="X53" s="112">
        <v>10977</v>
      </c>
      <c r="Y53" s="112">
        <v>11613</v>
      </c>
      <c r="Z53" s="112">
        <v>12741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9320</v>
      </c>
      <c r="W54" s="112">
        <v>9406</v>
      </c>
      <c r="X54" s="112">
        <v>9456</v>
      </c>
      <c r="Y54" s="112">
        <v>9793</v>
      </c>
      <c r="Z54" s="112">
        <v>10360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6520</v>
      </c>
      <c r="W55" s="112">
        <v>6780</v>
      </c>
      <c r="X55" s="112">
        <v>6888</v>
      </c>
      <c r="Y55" s="112">
        <v>7318</v>
      </c>
      <c r="Z55" s="112">
        <v>7912</v>
      </c>
    </row>
    <row r="56" spans="1:26" ht="15" customHeight="1" x14ac:dyDescent="0.25">
      <c r="S56" s="115" t="s">
        <v>48</v>
      </c>
      <c r="T56" s="115"/>
      <c r="U56" s="112"/>
      <c r="V56" s="112">
        <v>3106</v>
      </c>
      <c r="W56" s="112">
        <v>3272</v>
      </c>
      <c r="X56" s="112">
        <v>3337</v>
      </c>
      <c r="Y56" s="112">
        <v>3474</v>
      </c>
      <c r="Z56" s="112">
        <v>3842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1116</v>
      </c>
      <c r="W57" s="112">
        <v>1194</v>
      </c>
      <c r="X57" s="112">
        <v>1224</v>
      </c>
      <c r="Y57" s="112">
        <v>1232</v>
      </c>
      <c r="Z57" s="112">
        <v>1318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299</v>
      </c>
      <c r="W58" s="112">
        <v>291</v>
      </c>
      <c r="X58" s="112">
        <v>340</v>
      </c>
      <c r="Y58" s="112">
        <v>382</v>
      </c>
      <c r="Z58" s="112">
        <v>445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119</v>
      </c>
      <c r="W59" s="112">
        <v>120</v>
      </c>
      <c r="X59" s="112">
        <v>130</v>
      </c>
      <c r="Y59" s="112">
        <v>131</v>
      </c>
      <c r="Z59" s="112">
        <v>124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60</v>
      </c>
      <c r="W60" s="112">
        <v>48</v>
      </c>
      <c r="X60" s="112">
        <v>55</v>
      </c>
      <c r="Y60" s="112">
        <v>48</v>
      </c>
      <c r="Z60" s="112">
        <v>58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132039</v>
      </c>
      <c r="W61" s="112">
        <v>132992</v>
      </c>
      <c r="X61" s="112">
        <v>132562</v>
      </c>
      <c r="Y61" s="112">
        <v>142991</v>
      </c>
      <c r="Z61" s="112">
        <v>159967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176</v>
      </c>
      <c r="W63" s="112">
        <v>152</v>
      </c>
      <c r="X63" s="112">
        <v>167</v>
      </c>
      <c r="Y63" s="112">
        <v>232</v>
      </c>
      <c r="Z63" s="112">
        <v>389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3387</v>
      </c>
      <c r="W64" s="112">
        <v>3391</v>
      </c>
      <c r="X64" s="112">
        <v>3251</v>
      </c>
      <c r="Y64" s="112">
        <v>3549</v>
      </c>
      <c r="Z64" s="112">
        <v>4846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Logan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8051</v>
      </c>
      <c r="W65" s="112">
        <v>8175</v>
      </c>
      <c r="X65" s="112">
        <v>7931</v>
      </c>
      <c r="Y65" s="112">
        <v>8918</v>
      </c>
      <c r="Z65" s="112">
        <v>11016</v>
      </c>
    </row>
    <row r="66" spans="1:26" x14ac:dyDescent="0.25">
      <c r="S66" s="115" t="s">
        <v>39</v>
      </c>
      <c r="T66" s="115"/>
      <c r="U66" s="112"/>
      <c r="V66" s="112">
        <v>11345</v>
      </c>
      <c r="W66" s="112">
        <v>11286</v>
      </c>
      <c r="X66" s="112">
        <v>11114</v>
      </c>
      <c r="Y66" s="112">
        <v>12611</v>
      </c>
      <c r="Z66" s="112">
        <v>15362</v>
      </c>
    </row>
    <row r="67" spans="1:26" x14ac:dyDescent="0.25">
      <c r="S67" s="115" t="s">
        <v>40</v>
      </c>
      <c r="T67" s="115"/>
      <c r="U67" s="112"/>
      <c r="V67" s="112">
        <v>13274</v>
      </c>
      <c r="W67" s="112">
        <v>13734</v>
      </c>
      <c r="X67" s="112">
        <v>13850</v>
      </c>
      <c r="Y67" s="112">
        <v>15178</v>
      </c>
      <c r="Z67" s="112">
        <v>18456</v>
      </c>
    </row>
    <row r="68" spans="1:26" x14ac:dyDescent="0.25">
      <c r="S68" s="115" t="s">
        <v>41</v>
      </c>
      <c r="T68" s="115"/>
      <c r="U68" s="112"/>
      <c r="V68" s="112">
        <v>12368</v>
      </c>
      <c r="W68" s="112">
        <v>13198</v>
      </c>
      <c r="X68" s="112">
        <v>13227</v>
      </c>
      <c r="Y68" s="112">
        <v>14407</v>
      </c>
      <c r="Z68" s="112">
        <v>17119</v>
      </c>
    </row>
    <row r="69" spans="1:26" x14ac:dyDescent="0.25">
      <c r="S69" s="115" t="s">
        <v>42</v>
      </c>
      <c r="T69" s="115"/>
      <c r="U69" s="112"/>
      <c r="V69" s="112">
        <v>11372</v>
      </c>
      <c r="W69" s="112">
        <v>11965</v>
      </c>
      <c r="X69" s="112">
        <v>12670</v>
      </c>
      <c r="Y69" s="112">
        <v>13523</v>
      </c>
      <c r="Z69" s="112">
        <v>15818</v>
      </c>
    </row>
    <row r="70" spans="1:26" x14ac:dyDescent="0.25">
      <c r="S70" s="115" t="s">
        <v>43</v>
      </c>
      <c r="T70" s="115"/>
      <c r="U70" s="112"/>
      <c r="V70" s="112">
        <v>10561</v>
      </c>
      <c r="W70" s="112">
        <v>11170</v>
      </c>
      <c r="X70" s="112">
        <v>11221</v>
      </c>
      <c r="Y70" s="112">
        <v>12115</v>
      </c>
      <c r="Z70" s="112">
        <v>13811</v>
      </c>
    </row>
    <row r="71" spans="1:26" x14ac:dyDescent="0.25">
      <c r="S71" s="115" t="s">
        <v>44</v>
      </c>
      <c r="T71" s="115"/>
      <c r="U71" s="112"/>
      <c r="V71" s="112">
        <v>11058</v>
      </c>
      <c r="W71" s="112">
        <v>11404</v>
      </c>
      <c r="X71" s="112">
        <v>11352</v>
      </c>
      <c r="Y71" s="112">
        <v>11595</v>
      </c>
      <c r="Z71" s="112">
        <v>12762</v>
      </c>
    </row>
    <row r="72" spans="1:26" x14ac:dyDescent="0.25">
      <c r="S72" s="115" t="s">
        <v>45</v>
      </c>
      <c r="T72" s="115"/>
      <c r="U72" s="112"/>
      <c r="V72" s="112">
        <v>9392</v>
      </c>
      <c r="W72" s="112">
        <v>9724</v>
      </c>
      <c r="X72" s="112">
        <v>9896</v>
      </c>
      <c r="Y72" s="112">
        <v>10739</v>
      </c>
      <c r="Z72" s="112">
        <v>11993</v>
      </c>
    </row>
    <row r="73" spans="1:26" x14ac:dyDescent="0.25">
      <c r="S73" s="115" t="s">
        <v>46</v>
      </c>
      <c r="T73" s="115"/>
      <c r="U73" s="112"/>
      <c r="V73" s="112">
        <v>8267</v>
      </c>
      <c r="W73" s="112">
        <v>8452</v>
      </c>
      <c r="X73" s="112">
        <v>8421</v>
      </c>
      <c r="Y73" s="112">
        <v>8690</v>
      </c>
      <c r="Z73" s="112">
        <v>9260</v>
      </c>
    </row>
    <row r="74" spans="1:26" x14ac:dyDescent="0.25">
      <c r="S74" s="115" t="s">
        <v>47</v>
      </c>
      <c r="T74" s="115"/>
      <c r="U74" s="112"/>
      <c r="V74" s="112">
        <v>5246</v>
      </c>
      <c r="W74" s="112">
        <v>5714</v>
      </c>
      <c r="X74" s="112">
        <v>5864</v>
      </c>
      <c r="Y74" s="112">
        <v>6210</v>
      </c>
      <c r="Z74" s="112">
        <v>6733</v>
      </c>
    </row>
    <row r="75" spans="1:26" x14ac:dyDescent="0.25">
      <c r="S75" s="115" t="s">
        <v>48</v>
      </c>
      <c r="T75" s="115"/>
      <c r="U75" s="112"/>
      <c r="V75" s="112">
        <v>2223</v>
      </c>
      <c r="W75" s="112">
        <v>2350</v>
      </c>
      <c r="X75" s="112">
        <v>2429</v>
      </c>
      <c r="Y75" s="112">
        <v>2647</v>
      </c>
      <c r="Z75" s="112">
        <v>2965</v>
      </c>
    </row>
    <row r="76" spans="1:26" x14ac:dyDescent="0.25">
      <c r="S76" s="115" t="s">
        <v>49</v>
      </c>
      <c r="T76" s="115"/>
      <c r="U76" s="112"/>
      <c r="V76" s="112">
        <v>681</v>
      </c>
      <c r="W76" s="112">
        <v>784</v>
      </c>
      <c r="X76" s="112">
        <v>833</v>
      </c>
      <c r="Y76" s="112">
        <v>890</v>
      </c>
      <c r="Z76" s="112">
        <v>962</v>
      </c>
    </row>
    <row r="77" spans="1:26" x14ac:dyDescent="0.25">
      <c r="S77" s="115" t="s">
        <v>50</v>
      </c>
      <c r="T77" s="115"/>
      <c r="U77" s="112"/>
      <c r="V77" s="112">
        <v>230</v>
      </c>
      <c r="W77" s="112">
        <v>230</v>
      </c>
      <c r="X77" s="112">
        <v>244</v>
      </c>
      <c r="Y77" s="112">
        <v>242</v>
      </c>
      <c r="Z77" s="112">
        <v>320</v>
      </c>
    </row>
    <row r="78" spans="1:26" x14ac:dyDescent="0.25">
      <c r="S78" s="115" t="s">
        <v>51</v>
      </c>
      <c r="T78" s="115"/>
      <c r="U78" s="112"/>
      <c r="V78" s="112">
        <v>91</v>
      </c>
      <c r="W78" s="112">
        <v>103</v>
      </c>
      <c r="X78" s="112">
        <v>96</v>
      </c>
      <c r="Y78" s="112">
        <v>92</v>
      </c>
      <c r="Z78" s="112">
        <v>102</v>
      </c>
    </row>
    <row r="79" spans="1:26" x14ac:dyDescent="0.25">
      <c r="S79" s="115" t="s">
        <v>52</v>
      </c>
      <c r="T79" s="115"/>
      <c r="U79" s="112"/>
      <c r="V79" s="112">
        <v>93</v>
      </c>
      <c r="W79" s="112">
        <v>76</v>
      </c>
      <c r="X79" s="112">
        <v>90</v>
      </c>
      <c r="Y79" s="112">
        <v>81</v>
      </c>
      <c r="Z79" s="112">
        <v>69</v>
      </c>
    </row>
    <row r="80" spans="1:26" x14ac:dyDescent="0.25">
      <c r="S80" s="118" t="s">
        <v>53</v>
      </c>
      <c r="T80" s="118"/>
      <c r="U80" s="112"/>
      <c r="V80" s="112">
        <v>107837</v>
      </c>
      <c r="W80" s="112">
        <v>111907</v>
      </c>
      <c r="X80" s="112">
        <v>112652</v>
      </c>
      <c r="Y80" s="112">
        <v>121719</v>
      </c>
      <c r="Z80" s="112">
        <v>141983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Logan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8358</v>
      </c>
      <c r="W83" s="112">
        <v>8517</v>
      </c>
      <c r="X83" s="112">
        <v>8801</v>
      </c>
      <c r="Y83" s="112">
        <v>9016</v>
      </c>
      <c r="Z83" s="112">
        <v>9388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7537</v>
      </c>
      <c r="W84" s="112">
        <v>7788</v>
      </c>
      <c r="X84" s="112">
        <v>8052</v>
      </c>
      <c r="Y84" s="112">
        <v>8204</v>
      </c>
      <c r="Z84" s="112">
        <v>8928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18691</v>
      </c>
      <c r="W85" s="112">
        <v>19184</v>
      </c>
      <c r="X85" s="112">
        <v>19123</v>
      </c>
      <c r="Y85" s="112">
        <v>19552</v>
      </c>
      <c r="Z85" s="112">
        <v>20815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302,134</v>
      </c>
      <c r="D86" s="96">
        <f t="shared" ref="D86:D91" si="4">AD4</f>
        <v>0.14043385208867276</v>
      </c>
      <c r="E86" s="97">
        <f t="shared" ref="E86:E91" si="5">AD4</f>
        <v>0.14043385208867276</v>
      </c>
      <c r="F86" s="96">
        <f t="shared" ref="F86:F91" si="6">AF4</f>
        <v>0.25955293195594353</v>
      </c>
      <c r="G86" s="97">
        <f t="shared" ref="G86:G91" si="7">AF4</f>
        <v>0.25955293195594353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3985</v>
      </c>
      <c r="W86" s="112">
        <v>4156</v>
      </c>
      <c r="X86" s="112">
        <v>4381</v>
      </c>
      <c r="Y86" s="112">
        <v>4771</v>
      </c>
      <c r="Z86" s="112">
        <v>5244</v>
      </c>
    </row>
    <row r="87" spans="1:30" ht="15" customHeight="1" x14ac:dyDescent="0.25">
      <c r="A87" s="98" t="s">
        <v>4</v>
      </c>
      <c r="B87" s="49"/>
      <c r="C87" s="57" t="str">
        <f t="shared" si="3"/>
        <v>159,968</v>
      </c>
      <c r="D87" s="96">
        <f t="shared" si="4"/>
        <v>0.11872775209628572</v>
      </c>
      <c r="E87" s="97">
        <f t="shared" si="5"/>
        <v>0.11872775209628572</v>
      </c>
      <c r="F87" s="96">
        <f t="shared" si="6"/>
        <v>0.21150248786361803</v>
      </c>
      <c r="G87" s="97">
        <f t="shared" si="7"/>
        <v>0.21150248786361803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4304</v>
      </c>
      <c r="W87" s="112">
        <v>4454</v>
      </c>
      <c r="X87" s="112">
        <v>4399</v>
      </c>
      <c r="Y87" s="112">
        <v>4473</v>
      </c>
      <c r="Z87" s="112">
        <v>4830</v>
      </c>
    </row>
    <row r="88" spans="1:30" ht="15" customHeight="1" x14ac:dyDescent="0.25">
      <c r="A88" s="98" t="s">
        <v>5</v>
      </c>
      <c r="B88" s="49"/>
      <c r="C88" s="57" t="str">
        <f t="shared" si="3"/>
        <v>141,981</v>
      </c>
      <c r="D88" s="96">
        <f t="shared" si="4"/>
        <v>0.16646538338303807</v>
      </c>
      <c r="E88" s="97">
        <f t="shared" si="5"/>
        <v>0.16646538338303807</v>
      </c>
      <c r="F88" s="96">
        <f t="shared" si="6"/>
        <v>0.31657718307508276</v>
      </c>
      <c r="G88" s="97">
        <f t="shared" si="7"/>
        <v>0.31657718307508276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4368</v>
      </c>
      <c r="W88" s="112">
        <v>4453</v>
      </c>
      <c r="X88" s="112">
        <v>4646</v>
      </c>
      <c r="Y88" s="112">
        <v>4761</v>
      </c>
      <c r="Z88" s="112">
        <v>5133</v>
      </c>
    </row>
    <row r="89" spans="1:30" ht="15" customHeight="1" x14ac:dyDescent="0.25">
      <c r="A89" s="49" t="s">
        <v>6</v>
      </c>
      <c r="B89" s="49"/>
      <c r="C89" s="57" t="str">
        <f t="shared" si="3"/>
        <v>197,459</v>
      </c>
      <c r="D89" s="96">
        <f t="shared" si="4"/>
        <v>7.3508464808794249E-2</v>
      </c>
      <c r="E89" s="97">
        <f t="shared" si="5"/>
        <v>7.3508464808794249E-2</v>
      </c>
      <c r="F89" s="96">
        <f t="shared" si="6"/>
        <v>0.15508900419428251</v>
      </c>
      <c r="G89" s="97">
        <f t="shared" si="7"/>
        <v>0.15508900419428251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13374</v>
      </c>
      <c r="W89" s="112">
        <v>13939</v>
      </c>
      <c r="X89" s="112">
        <v>14104</v>
      </c>
      <c r="Y89" s="112">
        <v>14324</v>
      </c>
      <c r="Z89" s="112">
        <v>15018</v>
      </c>
    </row>
    <row r="90" spans="1:30" ht="15" customHeight="1" x14ac:dyDescent="0.25">
      <c r="A90" s="49" t="s">
        <v>96</v>
      </c>
      <c r="B90" s="49"/>
      <c r="C90" s="57" t="str">
        <f t="shared" si="3"/>
        <v>$47,847</v>
      </c>
      <c r="D90" s="96">
        <f t="shared" si="4"/>
        <v>7.3768869612818033E-3</v>
      </c>
      <c r="E90" s="97">
        <f t="shared" si="5"/>
        <v>7.3768869612818033E-3</v>
      </c>
      <c r="F90" s="96">
        <f t="shared" si="6"/>
        <v>4.9860230389467963E-2</v>
      </c>
      <c r="G90" s="97">
        <f t="shared" si="7"/>
        <v>4.9860230389467963E-2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14554</v>
      </c>
      <c r="W90" s="112">
        <v>14862</v>
      </c>
      <c r="X90" s="112">
        <v>14925</v>
      </c>
      <c r="Y90" s="112">
        <v>15677</v>
      </c>
      <c r="Z90" s="112">
        <v>17150</v>
      </c>
    </row>
    <row r="91" spans="1:30" ht="15" customHeight="1" x14ac:dyDescent="0.25">
      <c r="A91" s="49" t="s">
        <v>7</v>
      </c>
      <c r="B91" s="49"/>
      <c r="C91" s="57" t="str">
        <f t="shared" si="3"/>
        <v>$11,570.1 mil</v>
      </c>
      <c r="D91" s="96">
        <f t="shared" si="4"/>
        <v>0.11541998877723847</v>
      </c>
      <c r="E91" s="97">
        <f t="shared" si="5"/>
        <v>0.11541998877723847</v>
      </c>
      <c r="F91" s="96">
        <f t="shared" si="6"/>
        <v>0.28238417385041359</v>
      </c>
      <c r="G91" s="97">
        <f t="shared" si="7"/>
        <v>0.28238417385041359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91704</v>
      </c>
      <c r="W91" s="112">
        <v>92738</v>
      </c>
      <c r="X91" s="112">
        <v>94373</v>
      </c>
      <c r="Y91" s="112">
        <v>97242</v>
      </c>
      <c r="Z91" s="112">
        <v>103798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6470</v>
      </c>
      <c r="W93" s="112">
        <v>6696</v>
      </c>
      <c r="X93" s="112">
        <v>7018</v>
      </c>
      <c r="Y93" s="112">
        <v>7266</v>
      </c>
      <c r="Z93" s="112">
        <v>7743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11500</v>
      </c>
      <c r="W94" s="112">
        <v>12110</v>
      </c>
      <c r="X94" s="112">
        <v>12622</v>
      </c>
      <c r="Y94" s="112">
        <v>13081</v>
      </c>
      <c r="Z94" s="112">
        <v>14103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2682</v>
      </c>
      <c r="W95" s="112">
        <v>2838</v>
      </c>
      <c r="X95" s="112">
        <v>3033</v>
      </c>
      <c r="Y95" s="112">
        <v>3204</v>
      </c>
      <c r="Z95" s="112">
        <v>3561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12726</v>
      </c>
      <c r="W96" s="112">
        <v>13668</v>
      </c>
      <c r="X96" s="112">
        <v>14325</v>
      </c>
      <c r="Y96" s="112">
        <v>15263</v>
      </c>
      <c r="Z96" s="112">
        <v>16891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16795</v>
      </c>
      <c r="W97" s="112">
        <v>17034</v>
      </c>
      <c r="X97" s="112">
        <v>16884</v>
      </c>
      <c r="Y97" s="112">
        <v>16841</v>
      </c>
      <c r="Z97" s="112">
        <v>17664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8705</v>
      </c>
      <c r="W98" s="112">
        <v>8776</v>
      </c>
      <c r="X98" s="112">
        <v>8990</v>
      </c>
      <c r="Y98" s="112">
        <v>9189</v>
      </c>
      <c r="Z98" s="112">
        <v>9862</v>
      </c>
    </row>
    <row r="99" spans="1:32" ht="15" customHeight="1" x14ac:dyDescent="0.25">
      <c r="S99" s="115" t="s">
        <v>197</v>
      </c>
      <c r="T99" s="115"/>
      <c r="U99" s="112"/>
      <c r="V99" s="112">
        <v>1836</v>
      </c>
      <c r="W99" s="112">
        <v>1979</v>
      </c>
      <c r="X99" s="112">
        <v>2043</v>
      </c>
      <c r="Y99" s="112">
        <v>2163</v>
      </c>
      <c r="Z99" s="112">
        <v>2514</v>
      </c>
    </row>
    <row r="100" spans="1:32" ht="15" customHeight="1" x14ac:dyDescent="0.25">
      <c r="S100" s="115" t="s">
        <v>58</v>
      </c>
      <c r="T100" s="115"/>
      <c r="U100" s="112"/>
      <c r="V100" s="112">
        <v>7273</v>
      </c>
      <c r="W100" s="112">
        <v>7701</v>
      </c>
      <c r="X100" s="112">
        <v>7875</v>
      </c>
      <c r="Y100" s="112">
        <v>8313</v>
      </c>
      <c r="Z100" s="112">
        <v>9196</v>
      </c>
    </row>
    <row r="101" spans="1:32" x14ac:dyDescent="0.25">
      <c r="A101" s="18"/>
      <c r="S101" s="118" t="s">
        <v>53</v>
      </c>
      <c r="T101" s="118"/>
      <c r="U101" s="112"/>
      <c r="V101" s="112">
        <v>79240</v>
      </c>
      <c r="W101" s="112">
        <v>81489</v>
      </c>
      <c r="X101" s="112">
        <v>83541</v>
      </c>
      <c r="Y101" s="112">
        <v>86494</v>
      </c>
      <c r="Z101" s="112">
        <v>93492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189820</v>
      </c>
      <c r="W104" s="112">
        <v>193483</v>
      </c>
      <c r="X104" s="112">
        <v>210470</v>
      </c>
      <c r="Y104" s="112">
        <v>213249</v>
      </c>
      <c r="Z104" s="112">
        <v>246319</v>
      </c>
      <c r="AB104" s="109" t="str">
        <f>TEXT(Z104,"###,###")</f>
        <v>246,319</v>
      </c>
      <c r="AD104" s="130">
        <f>Z104/($Z$4)*100</f>
        <v>81.526408811984084</v>
      </c>
      <c r="AF104" s="109"/>
    </row>
    <row r="105" spans="1:32" x14ac:dyDescent="0.25">
      <c r="S105" s="115" t="s">
        <v>17</v>
      </c>
      <c r="T105" s="115"/>
      <c r="U105" s="112"/>
      <c r="V105" s="112">
        <v>34103</v>
      </c>
      <c r="W105" s="112">
        <v>35733</v>
      </c>
      <c r="X105" s="112">
        <v>35578</v>
      </c>
      <c r="Y105" s="112">
        <v>35547</v>
      </c>
      <c r="Z105" s="112">
        <v>38392</v>
      </c>
      <c r="AB105" s="109" t="str">
        <f>TEXT(Z105,"###,###")</f>
        <v>38,392</v>
      </c>
      <c r="AD105" s="130">
        <f>Z105/($Z$4)*100</f>
        <v>12.706944600740069</v>
      </c>
      <c r="AF105" s="109"/>
    </row>
    <row r="106" spans="1:32" x14ac:dyDescent="0.25">
      <c r="S106" s="118" t="s">
        <v>53</v>
      </c>
      <c r="T106" s="118"/>
      <c r="U106" s="120"/>
      <c r="V106" s="120">
        <v>223923</v>
      </c>
      <c r="W106" s="120">
        <v>229216</v>
      </c>
      <c r="X106" s="120">
        <v>246048</v>
      </c>
      <c r="Y106" s="120">
        <v>248796</v>
      </c>
      <c r="Z106" s="120">
        <v>284711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36890</v>
      </c>
      <c r="W108" s="112">
        <v>32324</v>
      </c>
      <c r="X108" s="112">
        <v>34090</v>
      </c>
      <c r="Y108" s="112">
        <v>35150</v>
      </c>
      <c r="Z108" s="112">
        <v>38363</v>
      </c>
      <c r="AB108" s="109" t="str">
        <f>TEXT(Z108,"###,###")</f>
        <v>38,363</v>
      </c>
      <c r="AD108" s="130">
        <f>Z108/($Z$4)*100</f>
        <v>12.697346210621777</v>
      </c>
      <c r="AF108" s="109"/>
    </row>
    <row r="109" spans="1:32" x14ac:dyDescent="0.25">
      <c r="S109" s="115" t="s">
        <v>20</v>
      </c>
      <c r="T109" s="115"/>
      <c r="U109" s="112"/>
      <c r="V109" s="112">
        <v>32648</v>
      </c>
      <c r="W109" s="112">
        <v>32124</v>
      </c>
      <c r="X109" s="112">
        <v>31962</v>
      </c>
      <c r="Y109" s="112">
        <v>37670</v>
      </c>
      <c r="Z109" s="112">
        <v>41319</v>
      </c>
      <c r="AB109" s="109" t="str">
        <f>TEXT(Z109,"###,###")</f>
        <v>41,319</v>
      </c>
      <c r="AD109" s="130">
        <f>Z109/($Z$4)*100</f>
        <v>13.675720044748358</v>
      </c>
      <c r="AF109" s="109"/>
    </row>
    <row r="110" spans="1:32" x14ac:dyDescent="0.25">
      <c r="S110" s="115" t="s">
        <v>21</v>
      </c>
      <c r="T110" s="115"/>
      <c r="U110" s="112"/>
      <c r="V110" s="112">
        <v>53920</v>
      </c>
      <c r="W110" s="112">
        <v>57213</v>
      </c>
      <c r="X110" s="112">
        <v>55563</v>
      </c>
      <c r="Y110" s="112">
        <v>61670</v>
      </c>
      <c r="Z110" s="112">
        <v>72554</v>
      </c>
      <c r="AB110" s="109" t="str">
        <f>TEXT(Z110,"###,###")</f>
        <v>72,554</v>
      </c>
      <c r="AD110" s="130">
        <f>Z110/($Z$4)*100</f>
        <v>24.013848160087907</v>
      </c>
      <c r="AF110" s="109"/>
    </row>
    <row r="111" spans="1:32" x14ac:dyDescent="0.25">
      <c r="S111" s="115" t="s">
        <v>22</v>
      </c>
      <c r="T111" s="115"/>
      <c r="U111" s="112"/>
      <c r="V111" s="112">
        <v>99041</v>
      </c>
      <c r="W111" s="112">
        <v>106753</v>
      </c>
      <c r="X111" s="112">
        <v>107336</v>
      </c>
      <c r="Y111" s="112">
        <v>114306</v>
      </c>
      <c r="Z111" s="112">
        <v>132470</v>
      </c>
      <c r="AB111" s="109" t="str">
        <f>TEXT(Z111,"###,###")</f>
        <v>132,470</v>
      </c>
      <c r="AD111" s="130">
        <f>Z111/($Z$4)*100</f>
        <v>43.844784102418132</v>
      </c>
      <c r="AF111" s="109"/>
    </row>
    <row r="112" spans="1:32" x14ac:dyDescent="0.25">
      <c r="S112" s="118" t="s">
        <v>53</v>
      </c>
      <c r="T112" s="118"/>
      <c r="U112" s="112"/>
      <c r="V112" s="112">
        <v>239875</v>
      </c>
      <c r="W112" s="112">
        <v>244901</v>
      </c>
      <c r="X112" s="112">
        <v>245216</v>
      </c>
      <c r="Y112" s="112">
        <v>264929</v>
      </c>
      <c r="Z112" s="112">
        <v>302134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39.39</v>
      </c>
      <c r="W118" s="131">
        <v>39.5</v>
      </c>
      <c r="X118" s="131">
        <v>39.630000000000003</v>
      </c>
      <c r="Y118" s="131">
        <v>39.49</v>
      </c>
      <c r="Z118" s="131">
        <v>39.15</v>
      </c>
      <c r="AB118" s="109" t="str">
        <f>TEXT(Z118,"##.0")</f>
        <v>39.2</v>
      </c>
    </row>
    <row r="120" spans="19:32" x14ac:dyDescent="0.25">
      <c r="S120" s="101" t="s">
        <v>98</v>
      </c>
      <c r="T120" s="112"/>
      <c r="U120" s="112"/>
      <c r="V120" s="112">
        <v>150507</v>
      </c>
      <c r="W120" s="112">
        <v>153001</v>
      </c>
      <c r="X120" s="112">
        <v>155766</v>
      </c>
      <c r="Y120" s="112">
        <v>159979</v>
      </c>
      <c r="Z120" s="112">
        <v>171582</v>
      </c>
      <c r="AB120" s="109" t="str">
        <f>TEXT(Z120,"###,###")</f>
        <v>171,582</v>
      </c>
    </row>
    <row r="121" spans="19:32" x14ac:dyDescent="0.25">
      <c r="S121" s="101" t="s">
        <v>99</v>
      </c>
      <c r="T121" s="112"/>
      <c r="U121" s="112"/>
      <c r="V121" s="112">
        <v>10431</v>
      </c>
      <c r="W121" s="112">
        <v>10604</v>
      </c>
      <c r="X121" s="112">
        <v>11053</v>
      </c>
      <c r="Y121" s="112">
        <v>11390</v>
      </c>
      <c r="Z121" s="112">
        <v>11572</v>
      </c>
      <c r="AB121" s="109" t="str">
        <f>TEXT(Z121,"###,###")</f>
        <v>11,572</v>
      </c>
    </row>
    <row r="122" spans="19:32" x14ac:dyDescent="0.25">
      <c r="S122" s="101" t="s">
        <v>100</v>
      </c>
      <c r="T122" s="112"/>
      <c r="U122" s="112"/>
      <c r="V122" s="112">
        <v>10006</v>
      </c>
      <c r="W122" s="112">
        <v>10622</v>
      </c>
      <c r="X122" s="112">
        <v>11096</v>
      </c>
      <c r="Y122" s="112">
        <v>12569</v>
      </c>
      <c r="Z122" s="112">
        <v>14311</v>
      </c>
      <c r="AB122" s="109" t="str">
        <f>TEXT(Z122,"###,###")</f>
        <v>14,311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160513</v>
      </c>
      <c r="W124" s="112">
        <v>163623</v>
      </c>
      <c r="X124" s="112">
        <v>166862</v>
      </c>
      <c r="Y124" s="112">
        <v>172548</v>
      </c>
      <c r="Z124" s="112">
        <v>185893</v>
      </c>
      <c r="AB124" s="109" t="str">
        <f>TEXT(Z124,"###,###")</f>
        <v>185,893</v>
      </c>
      <c r="AD124" s="127">
        <f>Z124/$Z$7*100</f>
        <v>94.142581497931218</v>
      </c>
    </row>
    <row r="125" spans="19:32" x14ac:dyDescent="0.25">
      <c r="S125" s="101" t="s">
        <v>102</v>
      </c>
      <c r="T125" s="112"/>
      <c r="U125" s="112"/>
      <c r="V125" s="112">
        <v>20437</v>
      </c>
      <c r="W125" s="112">
        <v>21226</v>
      </c>
      <c r="X125" s="112">
        <v>22149</v>
      </c>
      <c r="Y125" s="112">
        <v>23959</v>
      </c>
      <c r="Z125" s="112">
        <v>25883</v>
      </c>
      <c r="AB125" s="109" t="str">
        <f>TEXT(Z125,"###,###")</f>
        <v>25,883</v>
      </c>
      <c r="AD125" s="127">
        <f>Z125/$Z$7*100</f>
        <v>13.108037617935874</v>
      </c>
    </row>
    <row r="127" spans="19:32" x14ac:dyDescent="0.25">
      <c r="S127" s="101" t="s">
        <v>103</v>
      </c>
      <c r="T127" s="112"/>
      <c r="U127" s="112"/>
      <c r="V127" s="112">
        <v>91704</v>
      </c>
      <c r="W127" s="112">
        <v>92741</v>
      </c>
      <c r="X127" s="112">
        <v>94376</v>
      </c>
      <c r="Y127" s="112">
        <v>97248</v>
      </c>
      <c r="Z127" s="112">
        <v>103800</v>
      </c>
      <c r="AB127" s="109" t="str">
        <f>TEXT(Z127,"###,###")</f>
        <v>103,800</v>
      </c>
      <c r="AD127" s="127">
        <f>Z127/$Z$7*100</f>
        <v>52.567874849968852</v>
      </c>
    </row>
    <row r="128" spans="19:32" x14ac:dyDescent="0.25">
      <c r="S128" s="101" t="s">
        <v>104</v>
      </c>
      <c r="T128" s="112"/>
      <c r="U128" s="112"/>
      <c r="V128" s="112">
        <v>79242</v>
      </c>
      <c r="W128" s="112">
        <v>81485</v>
      </c>
      <c r="X128" s="112">
        <v>83540</v>
      </c>
      <c r="Y128" s="112">
        <v>86498</v>
      </c>
      <c r="Z128" s="112">
        <v>93497</v>
      </c>
      <c r="AB128" s="109" t="str">
        <f>TEXT(Z128,"###,###")</f>
        <v>93,497</v>
      </c>
      <c r="AD128" s="127">
        <f>Z128/$Z$7*100</f>
        <v>47.350082801999406</v>
      </c>
    </row>
    <row r="130" spans="19:20" x14ac:dyDescent="0.25">
      <c r="S130" s="101" t="s">
        <v>278</v>
      </c>
      <c r="T130" s="127">
        <v>86.89500098754678</v>
      </c>
    </row>
    <row r="131" spans="19:20" x14ac:dyDescent="0.25">
      <c r="S131" s="101" t="s">
        <v>279</v>
      </c>
      <c r="T131" s="127">
        <v>5.8604571075514409</v>
      </c>
    </row>
    <row r="132" spans="19:20" x14ac:dyDescent="0.25">
      <c r="S132" s="101" t="s">
        <v>280</v>
      </c>
      <c r="T132" s="127">
        <v>7.2475805103844344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91CAC2-190E-445B-8DD5-CDADAC519A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F66C00E-C8C6-43F2-9B3A-AC5061B036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0F71D8E-49C5-4C2A-9AEE-82AB31B503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9847246-7FC7-4B1F-BEE6-E7393DE64A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AFD97-CA78-41AF-BDCE-EB4501F96AF1}">
  <sheetPr codeName="Sheet10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149</v>
      </c>
      <c r="T1" s="99"/>
      <c r="U1" s="99"/>
      <c r="V1" s="99"/>
      <c r="W1" s="99"/>
      <c r="X1" s="99"/>
      <c r="Y1" s="100" t="s">
        <v>238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149</v>
      </c>
      <c r="Y3" s="105" t="s">
        <v>238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9.41 Longreach,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3786</v>
      </c>
      <c r="W4" s="108">
        <v>3468</v>
      </c>
      <c r="X4" s="108">
        <v>3672</v>
      </c>
      <c r="Y4" s="108">
        <v>3694</v>
      </c>
      <c r="Z4" s="108">
        <v>3713</v>
      </c>
      <c r="AB4" s="109" t="str">
        <f>TEXT(Z4,"###,###")</f>
        <v>3,713</v>
      </c>
      <c r="AD4" s="110">
        <f>Z4/Y4-1</f>
        <v>5.1434759068760272E-3</v>
      </c>
      <c r="AF4" s="110">
        <f>Z4/V4-1</f>
        <v>-1.9281563655573208E-2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1828</v>
      </c>
      <c r="W5" s="108">
        <v>1685</v>
      </c>
      <c r="X5" s="108">
        <v>1797</v>
      </c>
      <c r="Y5" s="108">
        <v>1759</v>
      </c>
      <c r="Z5" s="108">
        <v>1764</v>
      </c>
      <c r="AB5" s="109" t="str">
        <f>TEXT(Z5,"###,###")</f>
        <v>1,764</v>
      </c>
      <c r="AD5" s="110">
        <f t="shared" ref="AD5:AD9" si="0">Z5/Y5-1</f>
        <v>2.842524161455362E-3</v>
      </c>
      <c r="AF5" s="110">
        <f t="shared" ref="AF5:AF9" si="1">Z5/V5-1</f>
        <v>-3.5010940919037226E-2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1961</v>
      </c>
      <c r="W6" s="108">
        <v>1779</v>
      </c>
      <c r="X6" s="108">
        <v>1877</v>
      </c>
      <c r="Y6" s="108">
        <v>1926</v>
      </c>
      <c r="Z6" s="108">
        <v>1943</v>
      </c>
      <c r="AB6" s="109" t="str">
        <f>TEXT(Z6,"###,###")</f>
        <v>1,943</v>
      </c>
      <c r="AD6" s="110">
        <f t="shared" si="0"/>
        <v>8.8265835929386416E-3</v>
      </c>
      <c r="AF6" s="110">
        <f t="shared" si="1"/>
        <v>-9.1789903110658377E-3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2475</v>
      </c>
      <c r="W7" s="108">
        <v>2200</v>
      </c>
      <c r="X7" s="108">
        <v>2409</v>
      </c>
      <c r="Y7" s="108">
        <v>2387</v>
      </c>
      <c r="Z7" s="108">
        <v>2351</v>
      </c>
      <c r="AB7" s="109" t="str">
        <f>TEXT(Z7,"###,###")</f>
        <v>2,351</v>
      </c>
      <c r="AD7" s="110">
        <f t="shared" si="0"/>
        <v>-1.5081692501047295E-2</v>
      </c>
      <c r="AF7" s="110">
        <f t="shared" si="1"/>
        <v>-5.0101010101010091E-2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3,713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2,351</v>
      </c>
      <c r="P8" s="67"/>
      <c r="S8" s="107" t="s">
        <v>83</v>
      </c>
      <c r="T8" s="108"/>
      <c r="U8" s="108"/>
      <c r="V8" s="108">
        <v>41128</v>
      </c>
      <c r="W8" s="108">
        <v>41803</v>
      </c>
      <c r="X8" s="108">
        <v>41855.769999999997</v>
      </c>
      <c r="Y8" s="108">
        <v>44999</v>
      </c>
      <c r="Z8" s="108">
        <v>45973.26</v>
      </c>
      <c r="AB8" s="109" t="str">
        <f>TEXT(Z8,"$###,###")</f>
        <v>$45,973</v>
      </c>
      <c r="AD8" s="110">
        <f t="shared" si="0"/>
        <v>2.1650703348963463E-2</v>
      </c>
      <c r="AF8" s="110">
        <f t="shared" si="1"/>
        <v>0.11780927835051558</v>
      </c>
    </row>
    <row r="9" spans="1:32" x14ac:dyDescent="0.25">
      <c r="A9" s="30" t="s">
        <v>14</v>
      </c>
      <c r="B9" s="71"/>
      <c r="C9" s="72"/>
      <c r="D9" s="73">
        <f>AD104</f>
        <v>63.991381632103419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49.213100808166736</v>
      </c>
      <c r="P9" s="74" t="s">
        <v>84</v>
      </c>
      <c r="S9" s="107" t="s">
        <v>7</v>
      </c>
      <c r="T9" s="108"/>
      <c r="U9" s="108"/>
      <c r="V9" s="108">
        <v>121427840</v>
      </c>
      <c r="W9" s="108">
        <v>117407834</v>
      </c>
      <c r="X9" s="108">
        <v>137110561</v>
      </c>
      <c r="Y9" s="108">
        <v>135932107</v>
      </c>
      <c r="Z9" s="108">
        <v>130380669</v>
      </c>
      <c r="AB9" s="109" t="str">
        <f>TEXT(Z9/1000000,"$#,###.0")&amp;" mil"</f>
        <v>$130.4 mil</v>
      </c>
      <c r="AD9" s="110">
        <f t="shared" si="0"/>
        <v>-4.0839784819932223E-2</v>
      </c>
      <c r="AF9" s="110">
        <f t="shared" si="1"/>
        <v>7.3729624112559344E-2</v>
      </c>
    </row>
    <row r="10" spans="1:32" x14ac:dyDescent="0.25">
      <c r="A10" s="30" t="s">
        <v>17</v>
      </c>
      <c r="B10" s="71"/>
      <c r="C10" s="72"/>
      <c r="D10" s="73">
        <f>AD105</f>
        <v>23.26959332076488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50.786899191833271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73.925988940876223</v>
      </c>
      <c r="P11" s="74" t="s">
        <v>84</v>
      </c>
      <c r="S11" s="107" t="s">
        <v>29</v>
      </c>
      <c r="T11" s="112"/>
      <c r="U11" s="112"/>
      <c r="V11" s="112">
        <v>3143</v>
      </c>
      <c r="W11" s="112">
        <v>2948</v>
      </c>
      <c r="X11" s="112">
        <v>3038</v>
      </c>
      <c r="Y11" s="112">
        <v>3051</v>
      </c>
      <c r="Z11" s="112">
        <v>3097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13.143343258188006</v>
      </c>
      <c r="P12" s="74" t="s">
        <v>84</v>
      </c>
      <c r="S12" s="107" t="s">
        <v>30</v>
      </c>
      <c r="T12" s="112"/>
      <c r="U12" s="112"/>
      <c r="V12" s="112">
        <v>647</v>
      </c>
      <c r="W12" s="112">
        <v>523</v>
      </c>
      <c r="X12" s="112">
        <v>639</v>
      </c>
      <c r="Y12" s="112">
        <v>643</v>
      </c>
      <c r="Z12" s="112">
        <v>616</v>
      </c>
    </row>
    <row r="13" spans="1:32" ht="15" customHeight="1" x14ac:dyDescent="0.25">
      <c r="A13" s="30" t="s">
        <v>19</v>
      </c>
      <c r="B13" s="72"/>
      <c r="C13" s="72"/>
      <c r="D13" s="73">
        <f>AD108</f>
        <v>19.068138971182332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13.058273075287111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15.674656611904119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42.1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24.750875302989499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20.526986825329367</v>
      </c>
      <c r="P15" s="74" t="s">
        <v>84</v>
      </c>
      <c r="S15" s="115" t="s">
        <v>60</v>
      </c>
      <c r="T15" s="115"/>
      <c r="U15" s="116"/>
      <c r="V15" s="116">
        <v>444</v>
      </c>
      <c r="W15" s="116">
        <v>421</v>
      </c>
      <c r="X15" s="116">
        <v>514</v>
      </c>
      <c r="Y15" s="112">
        <v>497</v>
      </c>
      <c r="Z15" s="112">
        <v>495</v>
      </c>
      <c r="AB15" s="117">
        <f t="shared" ref="AB15:AB34" si="2">IF(Z15="np",0,Z15/$Z$34)</f>
        <v>0.13324360699865412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27.713439267438726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79.473013174670641</v>
      </c>
      <c r="P16" s="37" t="s">
        <v>84</v>
      </c>
      <c r="S16" s="115" t="s">
        <v>61</v>
      </c>
      <c r="T16" s="115"/>
      <c r="U16" s="116"/>
      <c r="V16" s="116">
        <v>30</v>
      </c>
      <c r="W16" s="116">
        <v>34</v>
      </c>
      <c r="X16" s="116">
        <v>41</v>
      </c>
      <c r="Y16" s="112">
        <v>27</v>
      </c>
      <c r="Z16" s="112">
        <v>14</v>
      </c>
      <c r="AB16" s="117">
        <f t="shared" si="2"/>
        <v>3.7685060565275908E-3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138</v>
      </c>
      <c r="W17" s="116">
        <v>80</v>
      </c>
      <c r="X17" s="116">
        <v>86</v>
      </c>
      <c r="Y17" s="112">
        <v>92</v>
      </c>
      <c r="Z17" s="112">
        <v>95</v>
      </c>
      <c r="AB17" s="117">
        <f t="shared" si="2"/>
        <v>2.5572005383580079E-2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10</v>
      </c>
      <c r="W18" s="116">
        <v>10</v>
      </c>
      <c r="X18" s="116">
        <v>11</v>
      </c>
      <c r="Y18" s="112">
        <v>9</v>
      </c>
      <c r="Z18" s="112">
        <v>13</v>
      </c>
      <c r="AB18" s="117">
        <f t="shared" si="2"/>
        <v>3.4993270524899056E-3</v>
      </c>
    </row>
    <row r="19" spans="1:28" x14ac:dyDescent="0.25">
      <c r="A19" s="63" t="str">
        <f>$S$1&amp;" ("&amp;$V$2&amp;" to "&amp;$Z$2&amp;")"</f>
        <v>Longreach (2017-18 to 2021-22)</v>
      </c>
      <c r="B19" s="63"/>
      <c r="C19" s="63"/>
      <c r="D19" s="63"/>
      <c r="E19" s="63"/>
      <c r="F19" s="63"/>
      <c r="G19" s="63" t="str">
        <f>$S$1&amp;" ("&amp;$V$2&amp;" to "&amp;$Z$2&amp;")"</f>
        <v>Longreach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212</v>
      </c>
      <c r="W19" s="116">
        <v>197</v>
      </c>
      <c r="X19" s="116">
        <v>214</v>
      </c>
      <c r="Y19" s="112">
        <v>215</v>
      </c>
      <c r="Z19" s="112">
        <v>228</v>
      </c>
      <c r="AB19" s="117">
        <f t="shared" si="2"/>
        <v>6.1372812920592192E-2</v>
      </c>
    </row>
    <row r="20" spans="1:28" x14ac:dyDescent="0.25">
      <c r="S20" s="115" t="s">
        <v>65</v>
      </c>
      <c r="T20" s="115"/>
      <c r="U20" s="116"/>
      <c r="V20" s="116">
        <v>59</v>
      </c>
      <c r="W20" s="116">
        <v>94</v>
      </c>
      <c r="X20" s="116">
        <v>82</v>
      </c>
      <c r="Y20" s="112">
        <v>81</v>
      </c>
      <c r="Z20" s="112">
        <v>80</v>
      </c>
      <c r="AB20" s="117">
        <f t="shared" si="2"/>
        <v>2.1534320323014805E-2</v>
      </c>
    </row>
    <row r="21" spans="1:28" x14ac:dyDescent="0.25">
      <c r="S21" s="115" t="s">
        <v>66</v>
      </c>
      <c r="T21" s="115"/>
      <c r="U21" s="116"/>
      <c r="V21" s="116">
        <v>309</v>
      </c>
      <c r="W21" s="116">
        <v>290</v>
      </c>
      <c r="X21" s="116">
        <v>300</v>
      </c>
      <c r="Y21" s="112">
        <v>334</v>
      </c>
      <c r="Z21" s="112">
        <v>347</v>
      </c>
      <c r="AB21" s="117">
        <f t="shared" si="2"/>
        <v>9.3405114401076711E-2</v>
      </c>
    </row>
    <row r="22" spans="1:28" x14ac:dyDescent="0.25">
      <c r="S22" s="115" t="s">
        <v>67</v>
      </c>
      <c r="T22" s="115"/>
      <c r="U22" s="116"/>
      <c r="V22" s="116">
        <v>301</v>
      </c>
      <c r="W22" s="116">
        <v>284</v>
      </c>
      <c r="X22" s="116">
        <v>265</v>
      </c>
      <c r="Y22" s="112">
        <v>324</v>
      </c>
      <c r="Z22" s="112">
        <v>363</v>
      </c>
      <c r="AB22" s="117">
        <f t="shared" si="2"/>
        <v>9.771197846567968E-2</v>
      </c>
    </row>
    <row r="23" spans="1:28" x14ac:dyDescent="0.25">
      <c r="S23" s="115" t="s">
        <v>68</v>
      </c>
      <c r="T23" s="115"/>
      <c r="U23" s="116"/>
      <c r="V23" s="116">
        <v>169</v>
      </c>
      <c r="W23" s="116">
        <v>127</v>
      </c>
      <c r="X23" s="116">
        <v>128</v>
      </c>
      <c r="Y23" s="112">
        <v>125</v>
      </c>
      <c r="Z23" s="112">
        <v>133</v>
      </c>
      <c r="AB23" s="117">
        <f t="shared" si="2"/>
        <v>3.5800807537012112E-2</v>
      </c>
    </row>
    <row r="24" spans="1:28" x14ac:dyDescent="0.25">
      <c r="S24" s="115" t="s">
        <v>69</v>
      </c>
      <c r="T24" s="115"/>
      <c r="U24" s="116"/>
      <c r="V24" s="116">
        <v>31</v>
      </c>
      <c r="W24" s="116">
        <v>27</v>
      </c>
      <c r="X24" s="116">
        <v>31</v>
      </c>
      <c r="Y24" s="112">
        <v>39</v>
      </c>
      <c r="Z24" s="112">
        <v>25</v>
      </c>
      <c r="AB24" s="117">
        <f t="shared" si="2"/>
        <v>6.7294751009421266E-3</v>
      </c>
    </row>
    <row r="25" spans="1:28" x14ac:dyDescent="0.25">
      <c r="S25" s="115" t="s">
        <v>70</v>
      </c>
      <c r="T25" s="115"/>
      <c r="U25" s="116"/>
      <c r="V25" s="116">
        <v>59</v>
      </c>
      <c r="W25" s="116">
        <v>71</v>
      </c>
      <c r="X25" s="116">
        <v>78</v>
      </c>
      <c r="Y25" s="112">
        <v>74</v>
      </c>
      <c r="Z25" s="112">
        <v>77</v>
      </c>
      <c r="AB25" s="117">
        <f t="shared" si="2"/>
        <v>2.0726783310901751E-2</v>
      </c>
    </row>
    <row r="26" spans="1:28" x14ac:dyDescent="0.25">
      <c r="S26" s="115" t="s">
        <v>71</v>
      </c>
      <c r="T26" s="115"/>
      <c r="U26" s="116"/>
      <c r="V26" s="116">
        <v>49</v>
      </c>
      <c r="W26" s="116">
        <v>46</v>
      </c>
      <c r="X26" s="116">
        <v>37</v>
      </c>
      <c r="Y26" s="112">
        <v>62</v>
      </c>
      <c r="Z26" s="112">
        <v>53</v>
      </c>
      <c r="AB26" s="117">
        <f t="shared" si="2"/>
        <v>1.4266487213997309E-2</v>
      </c>
    </row>
    <row r="27" spans="1:28" x14ac:dyDescent="0.25">
      <c r="S27" s="115" t="s">
        <v>72</v>
      </c>
      <c r="T27" s="115"/>
      <c r="U27" s="116"/>
      <c r="V27" s="116">
        <v>154</v>
      </c>
      <c r="W27" s="116">
        <v>144</v>
      </c>
      <c r="X27" s="116">
        <v>168</v>
      </c>
      <c r="Y27" s="112">
        <v>145</v>
      </c>
      <c r="Z27" s="112">
        <v>165</v>
      </c>
      <c r="AB27" s="117">
        <f t="shared" si="2"/>
        <v>4.4414535666218037E-2</v>
      </c>
    </row>
    <row r="28" spans="1:28" x14ac:dyDescent="0.25">
      <c r="S28" s="115" t="s">
        <v>73</v>
      </c>
      <c r="T28" s="115"/>
      <c r="U28" s="116"/>
      <c r="V28" s="116">
        <v>136</v>
      </c>
      <c r="W28" s="116">
        <v>146</v>
      </c>
      <c r="X28" s="116">
        <v>160</v>
      </c>
      <c r="Y28" s="112">
        <v>163</v>
      </c>
      <c r="Z28" s="112">
        <v>192</v>
      </c>
      <c r="AB28" s="117">
        <f t="shared" si="2"/>
        <v>5.1682368775235535E-2</v>
      </c>
    </row>
    <row r="29" spans="1:28" x14ac:dyDescent="0.25">
      <c r="S29" s="115" t="s">
        <v>74</v>
      </c>
      <c r="T29" s="115"/>
      <c r="U29" s="116"/>
      <c r="V29" s="116">
        <v>389</v>
      </c>
      <c r="W29" s="116">
        <v>383</v>
      </c>
      <c r="X29" s="116">
        <v>365</v>
      </c>
      <c r="Y29" s="112">
        <v>354</v>
      </c>
      <c r="Z29" s="112">
        <v>351</v>
      </c>
      <c r="AB29" s="117">
        <f t="shared" si="2"/>
        <v>9.448183041722745E-2</v>
      </c>
    </row>
    <row r="30" spans="1:28" x14ac:dyDescent="0.25">
      <c r="S30" s="115" t="s">
        <v>75</v>
      </c>
      <c r="T30" s="115"/>
      <c r="U30" s="116"/>
      <c r="V30" s="116">
        <v>283</v>
      </c>
      <c r="W30" s="116">
        <v>252</v>
      </c>
      <c r="X30" s="116">
        <v>268</v>
      </c>
      <c r="Y30" s="112">
        <v>237</v>
      </c>
      <c r="Z30" s="112">
        <v>223</v>
      </c>
      <c r="AB30" s="117">
        <f t="shared" si="2"/>
        <v>6.0026917900403771E-2</v>
      </c>
    </row>
    <row r="31" spans="1:28" x14ac:dyDescent="0.25">
      <c r="S31" s="115" t="s">
        <v>76</v>
      </c>
      <c r="T31" s="115"/>
      <c r="U31" s="116"/>
      <c r="V31" s="116">
        <v>403</v>
      </c>
      <c r="W31" s="116">
        <v>380</v>
      </c>
      <c r="X31" s="116">
        <v>396</v>
      </c>
      <c r="Y31" s="112">
        <v>390</v>
      </c>
      <c r="Z31" s="112">
        <v>397</v>
      </c>
      <c r="AB31" s="117">
        <f t="shared" si="2"/>
        <v>0.10686406460296097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102</v>
      </c>
      <c r="W32" s="116">
        <v>89</v>
      </c>
      <c r="X32" s="116">
        <v>84</v>
      </c>
      <c r="Y32" s="112">
        <v>101</v>
      </c>
      <c r="Z32" s="112">
        <v>95</v>
      </c>
      <c r="AB32" s="117">
        <f t="shared" si="2"/>
        <v>2.5572005383580079E-2</v>
      </c>
    </row>
    <row r="33" spans="19:32" x14ac:dyDescent="0.25">
      <c r="S33" s="115" t="s">
        <v>78</v>
      </c>
      <c r="T33" s="115"/>
      <c r="U33" s="116"/>
      <c r="V33" s="116">
        <v>139</v>
      </c>
      <c r="W33" s="116">
        <v>121</v>
      </c>
      <c r="X33" s="116">
        <v>131</v>
      </c>
      <c r="Y33" s="112">
        <v>150</v>
      </c>
      <c r="Z33" s="112">
        <v>142</v>
      </c>
      <c r="AB33" s="117">
        <f t="shared" si="2"/>
        <v>3.8223418573351278E-2</v>
      </c>
    </row>
    <row r="34" spans="19:32" x14ac:dyDescent="0.25">
      <c r="S34" s="118" t="s">
        <v>53</v>
      </c>
      <c r="T34" s="118"/>
      <c r="U34" s="119"/>
      <c r="V34" s="119">
        <v>3786</v>
      </c>
      <c r="W34" s="119">
        <v>3471</v>
      </c>
      <c r="X34" s="119">
        <v>3675</v>
      </c>
      <c r="Y34" s="120">
        <v>3694</v>
      </c>
      <c r="Z34" s="120">
        <v>3715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2024</v>
      </c>
      <c r="W37" s="112">
        <v>1732</v>
      </c>
      <c r="X37" s="112">
        <v>1932</v>
      </c>
      <c r="Y37" s="112">
        <v>1908</v>
      </c>
      <c r="Z37" s="112">
        <v>1870</v>
      </c>
      <c r="AB37" s="132">
        <f>Z37/Z40*100</f>
        <v>79.473013174670641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453</v>
      </c>
      <c r="W38" s="112">
        <v>464</v>
      </c>
      <c r="X38" s="112">
        <v>480</v>
      </c>
      <c r="Y38" s="112">
        <v>481</v>
      </c>
      <c r="Z38" s="112">
        <v>483</v>
      </c>
      <c r="AB38" s="132">
        <f>Z38/Z40*100</f>
        <v>20.526986825329367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2477</v>
      </c>
      <c r="W40" s="112">
        <v>2196</v>
      </c>
      <c r="X40" s="112">
        <v>2412</v>
      </c>
      <c r="Y40" s="112">
        <v>2389</v>
      </c>
      <c r="Z40" s="112">
        <v>2353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6</v>
      </c>
      <c r="X44" s="112">
        <v>9</v>
      </c>
      <c r="Y44" s="112">
        <v>15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66</v>
      </c>
      <c r="W45" s="112">
        <v>78</v>
      </c>
      <c r="X45" s="112">
        <v>66</v>
      </c>
      <c r="Y45" s="112">
        <v>62</v>
      </c>
      <c r="Z45" s="112">
        <v>59</v>
      </c>
    </row>
    <row r="46" spans="19:32" x14ac:dyDescent="0.25">
      <c r="S46" s="115" t="s">
        <v>38</v>
      </c>
      <c r="T46" s="115"/>
      <c r="U46" s="112"/>
      <c r="V46" s="112">
        <v>110</v>
      </c>
      <c r="W46" s="112">
        <v>94</v>
      </c>
      <c r="X46" s="112">
        <v>98</v>
      </c>
      <c r="Y46" s="112">
        <v>127</v>
      </c>
      <c r="Z46" s="112">
        <v>125</v>
      </c>
    </row>
    <row r="47" spans="19:32" x14ac:dyDescent="0.25">
      <c r="S47" s="115" t="s">
        <v>39</v>
      </c>
      <c r="T47" s="115"/>
      <c r="U47" s="112"/>
      <c r="V47" s="112">
        <v>178</v>
      </c>
      <c r="W47" s="112">
        <v>188</v>
      </c>
      <c r="X47" s="112">
        <v>170</v>
      </c>
      <c r="Y47" s="112">
        <v>158</v>
      </c>
      <c r="Z47" s="112">
        <v>140</v>
      </c>
    </row>
    <row r="48" spans="19:32" x14ac:dyDescent="0.25">
      <c r="S48" s="115" t="s">
        <v>40</v>
      </c>
      <c r="T48" s="115"/>
      <c r="U48" s="112"/>
      <c r="V48" s="112">
        <v>163</v>
      </c>
      <c r="W48" s="112">
        <v>151</v>
      </c>
      <c r="X48" s="112">
        <v>201</v>
      </c>
      <c r="Y48" s="112">
        <v>208</v>
      </c>
      <c r="Z48" s="112">
        <v>238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208</v>
      </c>
      <c r="W49" s="112">
        <v>186</v>
      </c>
      <c r="X49" s="112">
        <v>187</v>
      </c>
      <c r="Y49" s="112">
        <v>166</v>
      </c>
      <c r="Z49" s="112">
        <v>181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Longreach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127</v>
      </c>
      <c r="W50" s="112">
        <v>137</v>
      </c>
      <c r="X50" s="112">
        <v>173</v>
      </c>
      <c r="Y50" s="112">
        <v>189</v>
      </c>
      <c r="Z50" s="112">
        <v>187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135</v>
      </c>
      <c r="W51" s="112">
        <v>115</v>
      </c>
      <c r="X51" s="112">
        <v>106</v>
      </c>
      <c r="Y51" s="112">
        <v>104</v>
      </c>
      <c r="Z51" s="112">
        <v>118</v>
      </c>
    </row>
    <row r="52" spans="1:26" ht="15" customHeight="1" x14ac:dyDescent="0.25">
      <c r="S52" s="115" t="s">
        <v>44</v>
      </c>
      <c r="T52" s="115"/>
      <c r="U52" s="112"/>
      <c r="V52" s="112">
        <v>154</v>
      </c>
      <c r="W52" s="112">
        <v>123</v>
      </c>
      <c r="X52" s="112">
        <v>137</v>
      </c>
      <c r="Y52" s="112">
        <v>122</v>
      </c>
      <c r="Z52" s="112">
        <v>114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198</v>
      </c>
      <c r="W53" s="112">
        <v>164</v>
      </c>
      <c r="X53" s="112">
        <v>152</v>
      </c>
      <c r="Y53" s="112">
        <v>130</v>
      </c>
      <c r="Z53" s="112">
        <v>141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168</v>
      </c>
      <c r="W54" s="112">
        <v>170</v>
      </c>
      <c r="X54" s="112">
        <v>168</v>
      </c>
      <c r="Y54" s="112">
        <v>169</v>
      </c>
      <c r="Z54" s="112">
        <v>145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166</v>
      </c>
      <c r="W55" s="112">
        <v>142</v>
      </c>
      <c r="X55" s="112">
        <v>166</v>
      </c>
      <c r="Y55" s="112">
        <v>141</v>
      </c>
      <c r="Z55" s="112">
        <v>152</v>
      </c>
    </row>
    <row r="56" spans="1:26" ht="15" customHeight="1" x14ac:dyDescent="0.25">
      <c r="S56" s="115" t="s">
        <v>48</v>
      </c>
      <c r="T56" s="115"/>
      <c r="U56" s="112"/>
      <c r="V56" s="112">
        <v>77</v>
      </c>
      <c r="W56" s="112">
        <v>74</v>
      </c>
      <c r="X56" s="112">
        <v>87</v>
      </c>
      <c r="Y56" s="112">
        <v>95</v>
      </c>
      <c r="Z56" s="112">
        <v>91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46</v>
      </c>
      <c r="W57" s="112">
        <v>40</v>
      </c>
      <c r="X57" s="112">
        <v>38</v>
      </c>
      <c r="Y57" s="112">
        <v>49</v>
      </c>
      <c r="Z57" s="112">
        <v>46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12</v>
      </c>
      <c r="W58" s="112">
        <v>3</v>
      </c>
      <c r="X58" s="112">
        <v>17</v>
      </c>
      <c r="Y58" s="112">
        <v>13</v>
      </c>
      <c r="Z58" s="112">
        <v>15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</v>
      </c>
      <c r="W59" s="112">
        <v>5</v>
      </c>
      <c r="X59" s="112">
        <v>7</v>
      </c>
      <c r="Y59" s="112">
        <v>4</v>
      </c>
      <c r="Z59" s="112">
        <v>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</v>
      </c>
      <c r="W60" s="112">
        <v>7</v>
      </c>
      <c r="X60" s="112">
        <v>9</v>
      </c>
      <c r="Y60" s="112">
        <v>7</v>
      </c>
      <c r="Z60" s="112">
        <v>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1825</v>
      </c>
      <c r="W61" s="112">
        <v>1690</v>
      </c>
      <c r="X61" s="112">
        <v>1797</v>
      </c>
      <c r="Y61" s="112">
        <v>1759</v>
      </c>
      <c r="Z61" s="112">
        <v>1767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9</v>
      </c>
      <c r="X63" s="112">
        <v>9</v>
      </c>
      <c r="Y63" s="112">
        <v>14</v>
      </c>
      <c r="Z63" s="112">
        <v>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75</v>
      </c>
      <c r="W64" s="112">
        <v>78</v>
      </c>
      <c r="X64" s="112">
        <v>83</v>
      </c>
      <c r="Y64" s="112">
        <v>98</v>
      </c>
      <c r="Z64" s="112">
        <v>85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Longreach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197</v>
      </c>
      <c r="W65" s="112">
        <v>158</v>
      </c>
      <c r="X65" s="112">
        <v>132</v>
      </c>
      <c r="Y65" s="112">
        <v>124</v>
      </c>
      <c r="Z65" s="112">
        <v>144</v>
      </c>
    </row>
    <row r="66" spans="1:26" x14ac:dyDescent="0.25">
      <c r="S66" s="115" t="s">
        <v>39</v>
      </c>
      <c r="T66" s="115"/>
      <c r="U66" s="112"/>
      <c r="V66" s="112">
        <v>171</v>
      </c>
      <c r="W66" s="112">
        <v>152</v>
      </c>
      <c r="X66" s="112">
        <v>179</v>
      </c>
      <c r="Y66" s="112">
        <v>210</v>
      </c>
      <c r="Z66" s="112">
        <v>179</v>
      </c>
    </row>
    <row r="67" spans="1:26" x14ac:dyDescent="0.25">
      <c r="S67" s="115" t="s">
        <v>40</v>
      </c>
      <c r="T67" s="115"/>
      <c r="U67" s="112"/>
      <c r="V67" s="112">
        <v>187</v>
      </c>
      <c r="W67" s="112">
        <v>174</v>
      </c>
      <c r="X67" s="112">
        <v>212</v>
      </c>
      <c r="Y67" s="112">
        <v>213</v>
      </c>
      <c r="Z67" s="112">
        <v>214</v>
      </c>
    </row>
    <row r="68" spans="1:26" x14ac:dyDescent="0.25">
      <c r="S68" s="115" t="s">
        <v>41</v>
      </c>
      <c r="T68" s="115"/>
      <c r="U68" s="112"/>
      <c r="V68" s="112">
        <v>200</v>
      </c>
      <c r="W68" s="112">
        <v>184</v>
      </c>
      <c r="X68" s="112">
        <v>191</v>
      </c>
      <c r="Y68" s="112">
        <v>211</v>
      </c>
      <c r="Z68" s="112">
        <v>231</v>
      </c>
    </row>
    <row r="69" spans="1:26" x14ac:dyDescent="0.25">
      <c r="S69" s="115" t="s">
        <v>42</v>
      </c>
      <c r="T69" s="115"/>
      <c r="U69" s="112"/>
      <c r="V69" s="112">
        <v>128</v>
      </c>
      <c r="W69" s="112">
        <v>165</v>
      </c>
      <c r="X69" s="112">
        <v>166</v>
      </c>
      <c r="Y69" s="112">
        <v>170</v>
      </c>
      <c r="Z69" s="112">
        <v>200</v>
      </c>
    </row>
    <row r="70" spans="1:26" x14ac:dyDescent="0.25">
      <c r="S70" s="115" t="s">
        <v>43</v>
      </c>
      <c r="T70" s="115"/>
      <c r="U70" s="112"/>
      <c r="V70" s="112">
        <v>148</v>
      </c>
      <c r="W70" s="112">
        <v>143</v>
      </c>
      <c r="X70" s="112">
        <v>146</v>
      </c>
      <c r="Y70" s="112">
        <v>138</v>
      </c>
      <c r="Z70" s="112">
        <v>147</v>
      </c>
    </row>
    <row r="71" spans="1:26" x14ac:dyDescent="0.25">
      <c r="S71" s="115" t="s">
        <v>44</v>
      </c>
      <c r="T71" s="115"/>
      <c r="U71" s="112"/>
      <c r="V71" s="112">
        <v>176</v>
      </c>
      <c r="W71" s="112">
        <v>158</v>
      </c>
      <c r="X71" s="112">
        <v>148</v>
      </c>
      <c r="Y71" s="112">
        <v>141</v>
      </c>
      <c r="Z71" s="112">
        <v>142</v>
      </c>
    </row>
    <row r="72" spans="1:26" x14ac:dyDescent="0.25">
      <c r="S72" s="115" t="s">
        <v>45</v>
      </c>
      <c r="T72" s="115"/>
      <c r="U72" s="112"/>
      <c r="V72" s="112">
        <v>221</v>
      </c>
      <c r="W72" s="112">
        <v>159</v>
      </c>
      <c r="X72" s="112">
        <v>156</v>
      </c>
      <c r="Y72" s="112">
        <v>169</v>
      </c>
      <c r="Z72" s="112">
        <v>163</v>
      </c>
    </row>
    <row r="73" spans="1:26" x14ac:dyDescent="0.25">
      <c r="S73" s="115" t="s">
        <v>46</v>
      </c>
      <c r="T73" s="115"/>
      <c r="U73" s="112"/>
      <c r="V73" s="112">
        <v>176</v>
      </c>
      <c r="W73" s="112">
        <v>179</v>
      </c>
      <c r="X73" s="112">
        <v>219</v>
      </c>
      <c r="Y73" s="112">
        <v>177</v>
      </c>
      <c r="Z73" s="112">
        <v>164</v>
      </c>
    </row>
    <row r="74" spans="1:26" x14ac:dyDescent="0.25">
      <c r="S74" s="115" t="s">
        <v>47</v>
      </c>
      <c r="T74" s="115"/>
      <c r="U74" s="112"/>
      <c r="V74" s="112">
        <v>151</v>
      </c>
      <c r="W74" s="112">
        <v>133</v>
      </c>
      <c r="X74" s="112">
        <v>126</v>
      </c>
      <c r="Y74" s="112">
        <v>145</v>
      </c>
      <c r="Z74" s="112">
        <v>146</v>
      </c>
    </row>
    <row r="75" spans="1:26" x14ac:dyDescent="0.25">
      <c r="S75" s="115" t="s">
        <v>48</v>
      </c>
      <c r="T75" s="115"/>
      <c r="U75" s="112"/>
      <c r="V75" s="112">
        <v>74</v>
      </c>
      <c r="W75" s="112">
        <v>59</v>
      </c>
      <c r="X75" s="112">
        <v>51</v>
      </c>
      <c r="Y75" s="112">
        <v>63</v>
      </c>
      <c r="Z75" s="112">
        <v>71</v>
      </c>
    </row>
    <row r="76" spans="1:26" x14ac:dyDescent="0.25">
      <c r="S76" s="115" t="s">
        <v>49</v>
      </c>
      <c r="T76" s="115"/>
      <c r="U76" s="112"/>
      <c r="V76" s="112">
        <v>26</v>
      </c>
      <c r="W76" s="112">
        <v>21</v>
      </c>
      <c r="X76" s="112">
        <v>32</v>
      </c>
      <c r="Y76" s="112">
        <v>34</v>
      </c>
      <c r="Z76" s="112">
        <v>23</v>
      </c>
    </row>
    <row r="77" spans="1:26" x14ac:dyDescent="0.25">
      <c r="S77" s="115" t="s">
        <v>50</v>
      </c>
      <c r="T77" s="115"/>
      <c r="U77" s="112"/>
      <c r="V77" s="112">
        <v>12</v>
      </c>
      <c r="W77" s="112">
        <v>10</v>
      </c>
      <c r="X77" s="112">
        <v>10</v>
      </c>
      <c r="Y77" s="112">
        <v>8</v>
      </c>
      <c r="Z77" s="112">
        <v>13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6</v>
      </c>
      <c r="X78" s="112">
        <v>8</v>
      </c>
      <c r="Y78" s="112">
        <v>9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9</v>
      </c>
      <c r="X79" s="112">
        <v>7</v>
      </c>
      <c r="Y79" s="112">
        <v>2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1962</v>
      </c>
      <c r="W80" s="112">
        <v>1784</v>
      </c>
      <c r="X80" s="112">
        <v>1877</v>
      </c>
      <c r="Y80" s="112">
        <v>1926</v>
      </c>
      <c r="Z80" s="112">
        <v>1949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Longreach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101</v>
      </c>
      <c r="W83" s="112">
        <v>93</v>
      </c>
      <c r="X83" s="112">
        <v>115</v>
      </c>
      <c r="Y83" s="112">
        <v>102</v>
      </c>
      <c r="Z83" s="112">
        <v>107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116</v>
      </c>
      <c r="W84" s="112">
        <v>94</v>
      </c>
      <c r="X84" s="112">
        <v>88</v>
      </c>
      <c r="Y84" s="112">
        <v>81</v>
      </c>
      <c r="Z84" s="112">
        <v>81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220</v>
      </c>
      <c r="W85" s="112">
        <v>215</v>
      </c>
      <c r="X85" s="112">
        <v>216</v>
      </c>
      <c r="Y85" s="112">
        <v>210</v>
      </c>
      <c r="Z85" s="112">
        <v>205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3,713</v>
      </c>
      <c r="D86" s="96">
        <f t="shared" ref="D86:D91" si="4">AD4</f>
        <v>5.1434759068760272E-3</v>
      </c>
      <c r="E86" s="97">
        <f t="shared" ref="E86:E91" si="5">AD4</f>
        <v>5.1434759068760272E-3</v>
      </c>
      <c r="F86" s="96">
        <f t="shared" ref="F86:F91" si="6">AF4</f>
        <v>-1.9281563655573208E-2</v>
      </c>
      <c r="G86" s="97">
        <f t="shared" ref="G86:G91" si="7">AF4</f>
        <v>-1.9281563655573208E-2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53</v>
      </c>
      <c r="W86" s="112">
        <v>53</v>
      </c>
      <c r="X86" s="112">
        <v>66</v>
      </c>
      <c r="Y86" s="112">
        <v>62</v>
      </c>
      <c r="Z86" s="112">
        <v>66</v>
      </c>
    </row>
    <row r="87" spans="1:30" ht="15" customHeight="1" x14ac:dyDescent="0.25">
      <c r="A87" s="98" t="s">
        <v>4</v>
      </c>
      <c r="B87" s="49"/>
      <c r="C87" s="57" t="str">
        <f t="shared" si="3"/>
        <v>1,764</v>
      </c>
      <c r="D87" s="96">
        <f t="shared" si="4"/>
        <v>2.842524161455362E-3</v>
      </c>
      <c r="E87" s="97">
        <f t="shared" si="5"/>
        <v>2.842524161455362E-3</v>
      </c>
      <c r="F87" s="96">
        <f t="shared" si="6"/>
        <v>-3.5010940919037226E-2</v>
      </c>
      <c r="G87" s="97">
        <f t="shared" si="7"/>
        <v>-3.5010940919037226E-2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40</v>
      </c>
      <c r="W87" s="112">
        <v>46</v>
      </c>
      <c r="X87" s="112">
        <v>40</v>
      </c>
      <c r="Y87" s="112">
        <v>35</v>
      </c>
      <c r="Z87" s="112">
        <v>33</v>
      </c>
    </row>
    <row r="88" spans="1:30" ht="15" customHeight="1" x14ac:dyDescent="0.25">
      <c r="A88" s="98" t="s">
        <v>5</v>
      </c>
      <c r="B88" s="49"/>
      <c r="C88" s="57" t="str">
        <f t="shared" si="3"/>
        <v>1,943</v>
      </c>
      <c r="D88" s="96">
        <f t="shared" si="4"/>
        <v>8.8265835929386416E-3</v>
      </c>
      <c r="E88" s="97">
        <f t="shared" si="5"/>
        <v>8.8265835929386416E-3</v>
      </c>
      <c r="F88" s="96">
        <f t="shared" si="6"/>
        <v>-9.1789903110658377E-3</v>
      </c>
      <c r="G88" s="97">
        <f t="shared" si="7"/>
        <v>-9.1789903110658377E-3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55</v>
      </c>
      <c r="W88" s="112">
        <v>58</v>
      </c>
      <c r="X88" s="112">
        <v>52</v>
      </c>
      <c r="Y88" s="112">
        <v>49</v>
      </c>
      <c r="Z88" s="112">
        <v>38</v>
      </c>
    </row>
    <row r="89" spans="1:30" ht="15" customHeight="1" x14ac:dyDescent="0.25">
      <c r="A89" s="49" t="s">
        <v>6</v>
      </c>
      <c r="B89" s="49"/>
      <c r="C89" s="57" t="str">
        <f t="shared" si="3"/>
        <v>2,351</v>
      </c>
      <c r="D89" s="96">
        <f t="shared" si="4"/>
        <v>-1.5081692501047295E-2</v>
      </c>
      <c r="E89" s="97">
        <f t="shared" si="5"/>
        <v>-1.5081692501047295E-2</v>
      </c>
      <c r="F89" s="96">
        <f t="shared" si="6"/>
        <v>-5.0101010101010091E-2</v>
      </c>
      <c r="G89" s="97">
        <f t="shared" si="7"/>
        <v>-5.0101010101010091E-2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111</v>
      </c>
      <c r="W89" s="112">
        <v>94</v>
      </c>
      <c r="X89" s="112">
        <v>94</v>
      </c>
      <c r="Y89" s="112">
        <v>99</v>
      </c>
      <c r="Z89" s="112">
        <v>100</v>
      </c>
    </row>
    <row r="90" spans="1:30" ht="15" customHeight="1" x14ac:dyDescent="0.25">
      <c r="A90" s="49" t="s">
        <v>96</v>
      </c>
      <c r="B90" s="49"/>
      <c r="C90" s="57" t="str">
        <f t="shared" si="3"/>
        <v>$45,973</v>
      </c>
      <c r="D90" s="96">
        <f t="shared" si="4"/>
        <v>2.1650703348963463E-2</v>
      </c>
      <c r="E90" s="97">
        <f t="shared" si="5"/>
        <v>2.1650703348963463E-2</v>
      </c>
      <c r="F90" s="96">
        <f t="shared" si="6"/>
        <v>0.11780927835051558</v>
      </c>
      <c r="G90" s="97">
        <f t="shared" si="7"/>
        <v>0.11780927835051558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179</v>
      </c>
      <c r="W90" s="112">
        <v>162</v>
      </c>
      <c r="X90" s="112">
        <v>177</v>
      </c>
      <c r="Y90" s="112">
        <v>157</v>
      </c>
      <c r="Z90" s="112">
        <v>183</v>
      </c>
    </row>
    <row r="91" spans="1:30" ht="15" customHeight="1" x14ac:dyDescent="0.25">
      <c r="A91" s="49" t="s">
        <v>7</v>
      </c>
      <c r="B91" s="49"/>
      <c r="C91" s="57" t="str">
        <f t="shared" si="3"/>
        <v>$130.4 mil</v>
      </c>
      <c r="D91" s="96">
        <f t="shared" si="4"/>
        <v>-4.0839784819932223E-2</v>
      </c>
      <c r="E91" s="97">
        <f t="shared" si="5"/>
        <v>-4.0839784819932223E-2</v>
      </c>
      <c r="F91" s="96">
        <f t="shared" si="6"/>
        <v>7.3729624112559344E-2</v>
      </c>
      <c r="G91" s="97">
        <f t="shared" si="7"/>
        <v>7.3729624112559344E-2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1222</v>
      </c>
      <c r="W91" s="112">
        <v>1077</v>
      </c>
      <c r="X91" s="112">
        <v>1198</v>
      </c>
      <c r="Y91" s="112">
        <v>1175</v>
      </c>
      <c r="Z91" s="112">
        <v>1155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95</v>
      </c>
      <c r="W93" s="112">
        <v>97</v>
      </c>
      <c r="X93" s="112">
        <v>103</v>
      </c>
      <c r="Y93" s="112">
        <v>107</v>
      </c>
      <c r="Z93" s="112">
        <v>101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234</v>
      </c>
      <c r="W94" s="112">
        <v>219</v>
      </c>
      <c r="X94" s="112">
        <v>219</v>
      </c>
      <c r="Y94" s="112">
        <v>202</v>
      </c>
      <c r="Z94" s="112">
        <v>211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35</v>
      </c>
      <c r="W95" s="112">
        <v>35</v>
      </c>
      <c r="X95" s="112">
        <v>36</v>
      </c>
      <c r="Y95" s="112">
        <v>34</v>
      </c>
      <c r="Z95" s="112">
        <v>32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153</v>
      </c>
      <c r="W96" s="112">
        <v>147</v>
      </c>
      <c r="X96" s="112">
        <v>145</v>
      </c>
      <c r="Y96" s="112">
        <v>148</v>
      </c>
      <c r="Z96" s="112">
        <v>160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237</v>
      </c>
      <c r="W97" s="112">
        <v>213</v>
      </c>
      <c r="X97" s="112">
        <v>220</v>
      </c>
      <c r="Y97" s="112">
        <v>220</v>
      </c>
      <c r="Z97" s="112">
        <v>219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103</v>
      </c>
      <c r="W98" s="112">
        <v>106</v>
      </c>
      <c r="X98" s="112">
        <v>108</v>
      </c>
      <c r="Y98" s="112">
        <v>101</v>
      </c>
      <c r="Z98" s="112">
        <v>98</v>
      </c>
    </row>
    <row r="99" spans="1:32" ht="15" customHeight="1" x14ac:dyDescent="0.25">
      <c r="S99" s="115" t="s">
        <v>197</v>
      </c>
      <c r="T99" s="115"/>
      <c r="U99" s="112"/>
      <c r="V99" s="112">
        <v>8</v>
      </c>
      <c r="W99" s="112">
        <v>9</v>
      </c>
      <c r="X99" s="112">
        <v>5</v>
      </c>
      <c r="Y99" s="112">
        <v>5</v>
      </c>
      <c r="Z99" s="112">
        <v>3</v>
      </c>
    </row>
    <row r="100" spans="1:32" ht="15" customHeight="1" x14ac:dyDescent="0.25">
      <c r="S100" s="115" t="s">
        <v>58</v>
      </c>
      <c r="T100" s="115"/>
      <c r="U100" s="112"/>
      <c r="V100" s="112">
        <v>113</v>
      </c>
      <c r="W100" s="112">
        <v>95</v>
      </c>
      <c r="X100" s="112">
        <v>100</v>
      </c>
      <c r="Y100" s="112">
        <v>129</v>
      </c>
      <c r="Z100" s="112">
        <v>110</v>
      </c>
    </row>
    <row r="101" spans="1:32" x14ac:dyDescent="0.25">
      <c r="A101" s="18"/>
      <c r="S101" s="118" t="s">
        <v>53</v>
      </c>
      <c r="T101" s="118"/>
      <c r="U101" s="112"/>
      <c r="V101" s="112">
        <v>1252</v>
      </c>
      <c r="W101" s="112">
        <v>1118</v>
      </c>
      <c r="X101" s="112">
        <v>1211</v>
      </c>
      <c r="Y101" s="112">
        <v>1212</v>
      </c>
      <c r="Z101" s="112">
        <v>1197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2287</v>
      </c>
      <c r="W104" s="112">
        <v>2225</v>
      </c>
      <c r="X104" s="112">
        <v>2342</v>
      </c>
      <c r="Y104" s="112">
        <v>2314</v>
      </c>
      <c r="Z104" s="112">
        <v>2376</v>
      </c>
      <c r="AB104" s="109" t="str">
        <f>TEXT(Z104,"###,###")</f>
        <v>2,376</v>
      </c>
      <c r="AD104" s="130">
        <f>Z104/($Z$4)*100</f>
        <v>63.991381632103419</v>
      </c>
      <c r="AF104" s="109"/>
    </row>
    <row r="105" spans="1:32" x14ac:dyDescent="0.25">
      <c r="S105" s="115" t="s">
        <v>17</v>
      </c>
      <c r="T105" s="115"/>
      <c r="U105" s="112"/>
      <c r="V105" s="112">
        <v>943</v>
      </c>
      <c r="W105" s="112">
        <v>901</v>
      </c>
      <c r="X105" s="112">
        <v>932</v>
      </c>
      <c r="Y105" s="112">
        <v>855</v>
      </c>
      <c r="Z105" s="112">
        <v>864</v>
      </c>
      <c r="AB105" s="109" t="str">
        <f>TEXT(Z105,"###,###")</f>
        <v>864</v>
      </c>
      <c r="AD105" s="130">
        <f>Z105/($Z$4)*100</f>
        <v>23.26959332076488</v>
      </c>
      <c r="AF105" s="109"/>
    </row>
    <row r="106" spans="1:32" x14ac:dyDescent="0.25">
      <c r="S106" s="118" t="s">
        <v>53</v>
      </c>
      <c r="T106" s="118"/>
      <c r="U106" s="120"/>
      <c r="V106" s="120">
        <v>3230</v>
      </c>
      <c r="W106" s="120">
        <v>3126</v>
      </c>
      <c r="X106" s="120">
        <v>3274</v>
      </c>
      <c r="Y106" s="120">
        <v>3169</v>
      </c>
      <c r="Z106" s="120">
        <v>3240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733</v>
      </c>
      <c r="W108" s="112">
        <v>583</v>
      </c>
      <c r="X108" s="112">
        <v>663</v>
      </c>
      <c r="Y108" s="112">
        <v>700</v>
      </c>
      <c r="Z108" s="112">
        <v>708</v>
      </c>
      <c r="AB108" s="109" t="str">
        <f>TEXT(Z108,"###,###")</f>
        <v>708</v>
      </c>
      <c r="AD108" s="130">
        <f>Z108/($Z$4)*100</f>
        <v>19.068138971182332</v>
      </c>
      <c r="AF108" s="109"/>
    </row>
    <row r="109" spans="1:32" x14ac:dyDescent="0.25">
      <c r="S109" s="115" t="s">
        <v>20</v>
      </c>
      <c r="T109" s="115"/>
      <c r="U109" s="112"/>
      <c r="V109" s="112">
        <v>715</v>
      </c>
      <c r="W109" s="112">
        <v>559</v>
      </c>
      <c r="X109" s="112">
        <v>623</v>
      </c>
      <c r="Y109" s="112">
        <v>684</v>
      </c>
      <c r="Z109" s="112">
        <v>582</v>
      </c>
      <c r="AB109" s="109" t="str">
        <f>TEXT(Z109,"###,###")</f>
        <v>582</v>
      </c>
      <c r="AD109" s="130">
        <f>Z109/($Z$4)*100</f>
        <v>15.674656611904119</v>
      </c>
      <c r="AF109" s="109"/>
    </row>
    <row r="110" spans="1:32" x14ac:dyDescent="0.25">
      <c r="S110" s="115" t="s">
        <v>21</v>
      </c>
      <c r="T110" s="115"/>
      <c r="U110" s="112"/>
      <c r="V110" s="112">
        <v>772</v>
      </c>
      <c r="W110" s="112">
        <v>848</v>
      </c>
      <c r="X110" s="112">
        <v>812</v>
      </c>
      <c r="Y110" s="112">
        <v>748</v>
      </c>
      <c r="Z110" s="112">
        <v>919</v>
      </c>
      <c r="AB110" s="109" t="str">
        <f>TEXT(Z110,"###,###")</f>
        <v>919</v>
      </c>
      <c r="AD110" s="130">
        <f>Z110/($Z$4)*100</f>
        <v>24.750875302989499</v>
      </c>
      <c r="AF110" s="109"/>
    </row>
    <row r="111" spans="1:32" x14ac:dyDescent="0.25">
      <c r="S111" s="115" t="s">
        <v>22</v>
      </c>
      <c r="T111" s="115"/>
      <c r="U111" s="112"/>
      <c r="V111" s="112">
        <v>1045</v>
      </c>
      <c r="W111" s="112">
        <v>1041</v>
      </c>
      <c r="X111" s="112">
        <v>1082</v>
      </c>
      <c r="Y111" s="112">
        <v>1037</v>
      </c>
      <c r="Z111" s="112">
        <v>1029</v>
      </c>
      <c r="AB111" s="109" t="str">
        <f>TEXT(Z111,"###,###")</f>
        <v>1,029</v>
      </c>
      <c r="AD111" s="130">
        <f>Z111/($Z$4)*100</f>
        <v>27.713439267438726</v>
      </c>
      <c r="AF111" s="109"/>
    </row>
    <row r="112" spans="1:32" x14ac:dyDescent="0.25">
      <c r="S112" s="118" t="s">
        <v>53</v>
      </c>
      <c r="T112" s="118"/>
      <c r="U112" s="112"/>
      <c r="V112" s="112">
        <v>3785</v>
      </c>
      <c r="W112" s="112">
        <v>3471</v>
      </c>
      <c r="X112" s="112">
        <v>3677</v>
      </c>
      <c r="Y112" s="112">
        <v>3694</v>
      </c>
      <c r="Z112" s="112">
        <v>3712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42.21</v>
      </c>
      <c r="W118" s="131">
        <v>41.81</v>
      </c>
      <c r="X118" s="131">
        <v>42.28</v>
      </c>
      <c r="Y118" s="131">
        <v>42.16</v>
      </c>
      <c r="Z118" s="131">
        <v>42.06</v>
      </c>
      <c r="AB118" s="109" t="str">
        <f>TEXT(Z118,"##.0")</f>
        <v>42.1</v>
      </c>
    </row>
    <row r="120" spans="19:32" x14ac:dyDescent="0.25">
      <c r="S120" s="101" t="s">
        <v>98</v>
      </c>
      <c r="T120" s="112"/>
      <c r="U120" s="112"/>
      <c r="V120" s="112">
        <v>1826</v>
      </c>
      <c r="W120" s="112">
        <v>1676</v>
      </c>
      <c r="X120" s="112">
        <v>1774</v>
      </c>
      <c r="Y120" s="112">
        <v>1744</v>
      </c>
      <c r="Z120" s="112">
        <v>1738</v>
      </c>
      <c r="AB120" s="109" t="str">
        <f>TEXT(Z120,"###,###")</f>
        <v>1,738</v>
      </c>
    </row>
    <row r="121" spans="19:32" x14ac:dyDescent="0.25">
      <c r="S121" s="101" t="s">
        <v>99</v>
      </c>
      <c r="T121" s="112"/>
      <c r="U121" s="112"/>
      <c r="V121" s="112">
        <v>334</v>
      </c>
      <c r="W121" s="112">
        <v>229</v>
      </c>
      <c r="X121" s="112">
        <v>324</v>
      </c>
      <c r="Y121" s="112">
        <v>336</v>
      </c>
      <c r="Z121" s="112">
        <v>309</v>
      </c>
      <c r="AB121" s="109" t="str">
        <f>TEXT(Z121,"###,###")</f>
        <v>309</v>
      </c>
    </row>
    <row r="122" spans="19:32" x14ac:dyDescent="0.25">
      <c r="S122" s="101" t="s">
        <v>100</v>
      </c>
      <c r="T122" s="112"/>
      <c r="U122" s="112"/>
      <c r="V122" s="112">
        <v>309</v>
      </c>
      <c r="W122" s="112">
        <v>290</v>
      </c>
      <c r="X122" s="112">
        <v>316</v>
      </c>
      <c r="Y122" s="112">
        <v>306</v>
      </c>
      <c r="Z122" s="112">
        <v>307</v>
      </c>
      <c r="AB122" s="109" t="str">
        <f>TEXT(Z122,"###,###")</f>
        <v>307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2135</v>
      </c>
      <c r="W124" s="112">
        <v>1966</v>
      </c>
      <c r="X124" s="112">
        <v>2090</v>
      </c>
      <c r="Y124" s="112">
        <v>2050</v>
      </c>
      <c r="Z124" s="112">
        <v>2045</v>
      </c>
      <c r="AB124" s="109" t="str">
        <f>TEXT(Z124,"###,###")</f>
        <v>2,045</v>
      </c>
      <c r="AD124" s="127">
        <f>Z124/$Z$7*100</f>
        <v>86.984262016163342</v>
      </c>
    </row>
    <row r="125" spans="19:32" x14ac:dyDescent="0.25">
      <c r="S125" s="101" t="s">
        <v>102</v>
      </c>
      <c r="T125" s="112"/>
      <c r="U125" s="112"/>
      <c r="V125" s="112">
        <v>643</v>
      </c>
      <c r="W125" s="112">
        <v>519</v>
      </c>
      <c r="X125" s="112">
        <v>640</v>
      </c>
      <c r="Y125" s="112">
        <v>642</v>
      </c>
      <c r="Z125" s="112">
        <v>616</v>
      </c>
      <c r="AB125" s="109" t="str">
        <f>TEXT(Z125,"###,###")</f>
        <v>616</v>
      </c>
      <c r="AD125" s="127">
        <f>Z125/$Z$7*100</f>
        <v>26.201616333475119</v>
      </c>
    </row>
    <row r="127" spans="19:32" x14ac:dyDescent="0.25">
      <c r="S127" s="101" t="s">
        <v>103</v>
      </c>
      <c r="T127" s="112"/>
      <c r="U127" s="112"/>
      <c r="V127" s="112">
        <v>1227</v>
      </c>
      <c r="W127" s="112">
        <v>1074</v>
      </c>
      <c r="X127" s="112">
        <v>1193</v>
      </c>
      <c r="Y127" s="112">
        <v>1172</v>
      </c>
      <c r="Z127" s="112">
        <v>1157</v>
      </c>
      <c r="AB127" s="109" t="str">
        <f>TEXT(Z127,"###,###")</f>
        <v>1,157</v>
      </c>
      <c r="AD127" s="127">
        <f>Z127/$Z$7*100</f>
        <v>49.213100808166736</v>
      </c>
    </row>
    <row r="128" spans="19:32" x14ac:dyDescent="0.25">
      <c r="S128" s="101" t="s">
        <v>104</v>
      </c>
      <c r="T128" s="112"/>
      <c r="U128" s="112"/>
      <c r="V128" s="112">
        <v>1251</v>
      </c>
      <c r="W128" s="112">
        <v>1122</v>
      </c>
      <c r="X128" s="112">
        <v>1215</v>
      </c>
      <c r="Y128" s="112">
        <v>1207</v>
      </c>
      <c r="Z128" s="112">
        <v>1194</v>
      </c>
      <c r="AB128" s="109" t="str">
        <f>TEXT(Z128,"###,###")</f>
        <v>1,194</v>
      </c>
      <c r="AD128" s="127">
        <f>Z128/$Z$7*100</f>
        <v>50.786899191833271</v>
      </c>
    </row>
    <row r="130" spans="19:20" x14ac:dyDescent="0.25">
      <c r="S130" s="101" t="s">
        <v>278</v>
      </c>
      <c r="T130" s="127">
        <v>73.925988940876223</v>
      </c>
    </row>
    <row r="131" spans="19:20" x14ac:dyDescent="0.25">
      <c r="S131" s="101" t="s">
        <v>279</v>
      </c>
      <c r="T131" s="127">
        <v>13.143343258188006</v>
      </c>
    </row>
    <row r="132" spans="19:20" x14ac:dyDescent="0.25">
      <c r="S132" s="101" t="s">
        <v>280</v>
      </c>
      <c r="T132" s="127">
        <v>13.058273075287111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148398B-142E-4E88-B80E-BE62766325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9EA09A2-20E4-4A06-93CF-9012E725B1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AD480B7-58A4-4365-914C-6DCE49E3AF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C927C03-E6F3-494D-8B05-3D87981746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58B53-D511-4A6C-A5B0-DFCE8A840557}">
  <sheetPr codeName="Sheet10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150</v>
      </c>
      <c r="T1" s="99"/>
      <c r="U1" s="99"/>
      <c r="V1" s="99"/>
      <c r="W1" s="99"/>
      <c r="X1" s="99"/>
      <c r="Y1" s="100" t="s">
        <v>239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150</v>
      </c>
      <c r="Y3" s="105" t="s">
        <v>239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9.42 Mackay,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100808</v>
      </c>
      <c r="W4" s="108">
        <v>101220</v>
      </c>
      <c r="X4" s="108">
        <v>104045</v>
      </c>
      <c r="Y4" s="108">
        <v>110014</v>
      </c>
      <c r="Z4" s="108">
        <v>117304</v>
      </c>
      <c r="AB4" s="109" t="str">
        <f>TEXT(Z4,"###,###")</f>
        <v>117,304</v>
      </c>
      <c r="AD4" s="110">
        <f>Z4/Y4-1</f>
        <v>6.6264293635355465E-2</v>
      </c>
      <c r="AF4" s="110">
        <f>Z4/V4-1</f>
        <v>0.16363780652329174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56042</v>
      </c>
      <c r="W5" s="108">
        <v>55279</v>
      </c>
      <c r="X5" s="108">
        <v>56722</v>
      </c>
      <c r="Y5" s="108">
        <v>58571</v>
      </c>
      <c r="Z5" s="108">
        <v>62364</v>
      </c>
      <c r="AB5" s="109" t="str">
        <f>TEXT(Z5,"###,###")</f>
        <v>62,364</v>
      </c>
      <c r="AD5" s="110">
        <f t="shared" ref="AD5:AD9" si="0">Z5/Y5-1</f>
        <v>6.475901043178367E-2</v>
      </c>
      <c r="AF5" s="110">
        <f t="shared" ref="AF5:AF9" si="1">Z5/V5-1</f>
        <v>0.11280825095464109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44765</v>
      </c>
      <c r="W6" s="108">
        <v>45941</v>
      </c>
      <c r="X6" s="108">
        <v>47320</v>
      </c>
      <c r="Y6" s="108">
        <v>51295</v>
      </c>
      <c r="Z6" s="108">
        <v>54789</v>
      </c>
      <c r="AB6" s="109" t="str">
        <f>TEXT(Z6,"###,###")</f>
        <v>54,789</v>
      </c>
      <c r="AD6" s="110">
        <f t="shared" si="0"/>
        <v>6.8115800760307987E-2</v>
      </c>
      <c r="AF6" s="110">
        <f t="shared" si="1"/>
        <v>0.22392494136043783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68932</v>
      </c>
      <c r="W7" s="108">
        <v>69701</v>
      </c>
      <c r="X7" s="108">
        <v>72935</v>
      </c>
      <c r="Y7" s="108">
        <v>74960</v>
      </c>
      <c r="Z7" s="108">
        <v>77770</v>
      </c>
      <c r="AB7" s="109" t="str">
        <f>TEXT(Z7,"###,###")</f>
        <v>77,770</v>
      </c>
      <c r="AD7" s="110">
        <f t="shared" si="0"/>
        <v>3.7486659551760892E-2</v>
      </c>
      <c r="AF7" s="110">
        <f t="shared" si="1"/>
        <v>0.12821331166947125</v>
      </c>
    </row>
    <row r="8" spans="1:32" ht="17.25" customHeight="1" x14ac:dyDescent="0.25">
      <c r="A8" s="64" t="s">
        <v>12</v>
      </c>
      <c r="B8" s="65"/>
      <c r="C8" s="29"/>
      <c r="D8" s="66" t="str">
        <f>AB4</f>
        <v>117,304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77,770</v>
      </c>
      <c r="P8" s="67"/>
      <c r="S8" s="107" t="s">
        <v>83</v>
      </c>
      <c r="T8" s="108"/>
      <c r="U8" s="108"/>
      <c r="V8" s="108">
        <v>51367.69</v>
      </c>
      <c r="W8" s="108">
        <v>52331</v>
      </c>
      <c r="X8" s="108">
        <v>52227.91</v>
      </c>
      <c r="Y8" s="108">
        <v>52637</v>
      </c>
      <c r="Z8" s="108">
        <v>55025.47</v>
      </c>
      <c r="AB8" s="109" t="str">
        <f>TEXT(Z8,"$###,###")</f>
        <v>$55,025</v>
      </c>
      <c r="AD8" s="110">
        <f t="shared" si="0"/>
        <v>4.5376256245606816E-2</v>
      </c>
      <c r="AF8" s="110">
        <f t="shared" si="1"/>
        <v>7.1207796184722394E-2</v>
      </c>
    </row>
    <row r="9" spans="1:32" x14ac:dyDescent="0.25">
      <c r="A9" s="30" t="s">
        <v>14</v>
      </c>
      <c r="B9" s="71"/>
      <c r="C9" s="72"/>
      <c r="D9" s="73">
        <f>AD104</f>
        <v>81.469515106049244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53.65436543654365</v>
      </c>
      <c r="P9" s="74" t="s">
        <v>84</v>
      </c>
      <c r="S9" s="107" t="s">
        <v>7</v>
      </c>
      <c r="T9" s="108"/>
      <c r="U9" s="108"/>
      <c r="V9" s="108">
        <v>4584761413</v>
      </c>
      <c r="W9" s="108">
        <v>4811241156</v>
      </c>
      <c r="X9" s="108">
        <v>5138470699</v>
      </c>
      <c r="Y9" s="108">
        <v>5400277514</v>
      </c>
      <c r="Z9" s="108">
        <v>5814274041</v>
      </c>
      <c r="AB9" s="109" t="str">
        <f>TEXT(Z9/1000000,"$#,###.0")&amp;" mil"</f>
        <v>$5,814.3 mil</v>
      </c>
      <c r="AD9" s="110">
        <f t="shared" si="0"/>
        <v>7.6662083740461684E-2</v>
      </c>
      <c r="AF9" s="110">
        <f t="shared" si="1"/>
        <v>0.26817374280671213</v>
      </c>
    </row>
    <row r="10" spans="1:32" x14ac:dyDescent="0.25">
      <c r="A10" s="30" t="s">
        <v>17</v>
      </c>
      <c r="B10" s="71"/>
      <c r="C10" s="72"/>
      <c r="D10" s="73">
        <f>AD105</f>
        <v>12.869126372502215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46.195190947666191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88.30911662594832</v>
      </c>
      <c r="P11" s="74" t="s">
        <v>84</v>
      </c>
      <c r="S11" s="107" t="s">
        <v>29</v>
      </c>
      <c r="T11" s="112"/>
      <c r="U11" s="112"/>
      <c r="V11" s="112">
        <v>92318</v>
      </c>
      <c r="W11" s="112">
        <v>93366</v>
      </c>
      <c r="X11" s="112">
        <v>95575</v>
      </c>
      <c r="Y11" s="112">
        <v>101103</v>
      </c>
      <c r="Z11" s="112">
        <v>108210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5.2050919377652054</v>
      </c>
      <c r="P12" s="74" t="s">
        <v>84</v>
      </c>
      <c r="S12" s="107" t="s">
        <v>30</v>
      </c>
      <c r="T12" s="112"/>
      <c r="U12" s="112"/>
      <c r="V12" s="112">
        <v>8487</v>
      </c>
      <c r="W12" s="112">
        <v>7857</v>
      </c>
      <c r="X12" s="112">
        <v>8468</v>
      </c>
      <c r="Y12" s="112">
        <v>8911</v>
      </c>
      <c r="Z12" s="112">
        <v>9095</v>
      </c>
    </row>
    <row r="13" spans="1:32" ht="15" customHeight="1" x14ac:dyDescent="0.25">
      <c r="A13" s="30" t="s">
        <v>19</v>
      </c>
      <c r="B13" s="72"/>
      <c r="C13" s="72"/>
      <c r="D13" s="73">
        <f>AD108</f>
        <v>10.77456864216054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6.494792336376495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14.137625315419763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40.9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23.872161222123715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18.490658231428974</v>
      </c>
      <c r="P15" s="74" t="s">
        <v>84</v>
      </c>
      <c r="S15" s="115" t="s">
        <v>60</v>
      </c>
      <c r="T15" s="115"/>
      <c r="U15" s="116"/>
      <c r="V15" s="116">
        <v>2425</v>
      </c>
      <c r="W15" s="116">
        <v>2391</v>
      </c>
      <c r="X15" s="116">
        <v>2828</v>
      </c>
      <c r="Y15" s="112">
        <v>3095</v>
      </c>
      <c r="Z15" s="112">
        <v>3449</v>
      </c>
      <c r="AB15" s="117">
        <f t="shared" ref="AB15:AB34" si="2">IF(Z15="np",0,Z15/$Z$34)</f>
        <v>2.9402487574912834E-2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45.550023869603763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81.509341768571019</v>
      </c>
      <c r="P16" s="37" t="s">
        <v>84</v>
      </c>
      <c r="S16" s="115" t="s">
        <v>61</v>
      </c>
      <c r="T16" s="115"/>
      <c r="U16" s="116"/>
      <c r="V16" s="116">
        <v>4780</v>
      </c>
      <c r="W16" s="116">
        <v>5104</v>
      </c>
      <c r="X16" s="116">
        <v>5269</v>
      </c>
      <c r="Y16" s="112">
        <v>6011</v>
      </c>
      <c r="Z16" s="112">
        <v>6963</v>
      </c>
      <c r="AB16" s="117">
        <f t="shared" si="2"/>
        <v>5.9359095675302419E-2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6706</v>
      </c>
      <c r="W17" s="116">
        <v>6296</v>
      </c>
      <c r="X17" s="116">
        <v>6455</v>
      </c>
      <c r="Y17" s="112">
        <v>6515</v>
      </c>
      <c r="Z17" s="112">
        <v>6976</v>
      </c>
      <c r="AB17" s="117">
        <f t="shared" si="2"/>
        <v>5.946991978039777E-2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705</v>
      </c>
      <c r="W18" s="116">
        <v>713</v>
      </c>
      <c r="X18" s="116">
        <v>772</v>
      </c>
      <c r="Y18" s="112">
        <v>778</v>
      </c>
      <c r="Z18" s="112">
        <v>839</v>
      </c>
      <c r="AB18" s="117">
        <f t="shared" si="2"/>
        <v>7.1524172442307531E-3</v>
      </c>
    </row>
    <row r="19" spans="1:28" x14ac:dyDescent="0.25">
      <c r="A19" s="63" t="str">
        <f>$S$1&amp;" ("&amp;$V$2&amp;" to "&amp;$Z$2&amp;")"</f>
        <v>Mackay (2017-18 to 2021-22)</v>
      </c>
      <c r="B19" s="63"/>
      <c r="C19" s="63"/>
      <c r="D19" s="63"/>
      <c r="E19" s="63"/>
      <c r="F19" s="63"/>
      <c r="G19" s="63" t="str">
        <f>$S$1&amp;" ("&amp;$V$2&amp;" to "&amp;$Z$2&amp;")"</f>
        <v>Mackay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9217</v>
      </c>
      <c r="W19" s="116">
        <v>9178</v>
      </c>
      <c r="X19" s="116">
        <v>9423</v>
      </c>
      <c r="Y19" s="112">
        <v>9776</v>
      </c>
      <c r="Z19" s="112">
        <v>10088</v>
      </c>
      <c r="AB19" s="117">
        <f t="shared" si="2"/>
        <v>8.5999505553992647E-2</v>
      </c>
    </row>
    <row r="20" spans="1:28" x14ac:dyDescent="0.25">
      <c r="S20" s="115" t="s">
        <v>65</v>
      </c>
      <c r="T20" s="115"/>
      <c r="U20" s="116"/>
      <c r="V20" s="116">
        <v>4643</v>
      </c>
      <c r="W20" s="116">
        <v>4964</v>
      </c>
      <c r="X20" s="116">
        <v>5154</v>
      </c>
      <c r="Y20" s="112">
        <v>5406</v>
      </c>
      <c r="Z20" s="112">
        <v>5829</v>
      </c>
      <c r="AB20" s="117">
        <f t="shared" si="2"/>
        <v>4.9691823738523308E-2</v>
      </c>
    </row>
    <row r="21" spans="1:28" x14ac:dyDescent="0.25">
      <c r="S21" s="115" t="s">
        <v>66</v>
      </c>
      <c r="T21" s="115"/>
      <c r="U21" s="116"/>
      <c r="V21" s="116">
        <v>9521</v>
      </c>
      <c r="W21" s="116">
        <v>9659</v>
      </c>
      <c r="X21" s="116">
        <v>9782</v>
      </c>
      <c r="Y21" s="112">
        <v>10661</v>
      </c>
      <c r="Z21" s="112">
        <v>11227</v>
      </c>
      <c r="AB21" s="117">
        <f t="shared" si="2"/>
        <v>9.5709402146577666E-2</v>
      </c>
    </row>
    <row r="22" spans="1:28" x14ac:dyDescent="0.25">
      <c r="S22" s="115" t="s">
        <v>67</v>
      </c>
      <c r="T22" s="115"/>
      <c r="U22" s="116"/>
      <c r="V22" s="116">
        <v>6530</v>
      </c>
      <c r="W22" s="116">
        <v>6936</v>
      </c>
      <c r="X22" s="116">
        <v>7211</v>
      </c>
      <c r="Y22" s="112">
        <v>8209</v>
      </c>
      <c r="Z22" s="112">
        <v>8754</v>
      </c>
      <c r="AB22" s="117">
        <f t="shared" si="2"/>
        <v>7.4627247384977363E-2</v>
      </c>
    </row>
    <row r="23" spans="1:28" x14ac:dyDescent="0.25">
      <c r="S23" s="115" t="s">
        <v>68</v>
      </c>
      <c r="T23" s="115"/>
      <c r="U23" s="116"/>
      <c r="V23" s="116">
        <v>4859</v>
      </c>
      <c r="W23" s="116">
        <v>4649</v>
      </c>
      <c r="X23" s="116">
        <v>4861</v>
      </c>
      <c r="Y23" s="112">
        <v>5114</v>
      </c>
      <c r="Z23" s="112">
        <v>5564</v>
      </c>
      <c r="AB23" s="117">
        <f t="shared" si="2"/>
        <v>4.7432716980810377E-2</v>
      </c>
    </row>
    <row r="24" spans="1:28" x14ac:dyDescent="0.25">
      <c r="S24" s="115" t="s">
        <v>69</v>
      </c>
      <c r="T24" s="115"/>
      <c r="U24" s="116"/>
      <c r="V24" s="116">
        <v>270</v>
      </c>
      <c r="W24" s="116">
        <v>297</v>
      </c>
      <c r="X24" s="116">
        <v>289</v>
      </c>
      <c r="Y24" s="112">
        <v>263</v>
      </c>
      <c r="Z24" s="112">
        <v>308</v>
      </c>
      <c r="AB24" s="117">
        <f t="shared" si="2"/>
        <v>2.6256787976437091E-3</v>
      </c>
    </row>
    <row r="25" spans="1:28" x14ac:dyDescent="0.25">
      <c r="S25" s="115" t="s">
        <v>70</v>
      </c>
      <c r="T25" s="115"/>
      <c r="U25" s="116"/>
      <c r="V25" s="116">
        <v>2457</v>
      </c>
      <c r="W25" s="116">
        <v>2373</v>
      </c>
      <c r="X25" s="116">
        <v>2343</v>
      </c>
      <c r="Y25" s="112">
        <v>2526</v>
      </c>
      <c r="Z25" s="112">
        <v>2722</v>
      </c>
      <c r="AB25" s="117">
        <f t="shared" si="2"/>
        <v>2.3204862620734339E-2</v>
      </c>
    </row>
    <row r="26" spans="1:28" x14ac:dyDescent="0.25">
      <c r="S26" s="115" t="s">
        <v>71</v>
      </c>
      <c r="T26" s="115"/>
      <c r="U26" s="116"/>
      <c r="V26" s="116">
        <v>1888</v>
      </c>
      <c r="W26" s="116">
        <v>2037</v>
      </c>
      <c r="X26" s="116">
        <v>2133</v>
      </c>
      <c r="Y26" s="112">
        <v>2520</v>
      </c>
      <c r="Z26" s="112">
        <v>2701</v>
      </c>
      <c r="AB26" s="117">
        <f t="shared" si="2"/>
        <v>2.302583906634954E-2</v>
      </c>
    </row>
    <row r="27" spans="1:28" x14ac:dyDescent="0.25">
      <c r="S27" s="115" t="s">
        <v>72</v>
      </c>
      <c r="T27" s="115"/>
      <c r="U27" s="116"/>
      <c r="V27" s="116">
        <v>5881</v>
      </c>
      <c r="W27" s="116">
        <v>6057</v>
      </c>
      <c r="X27" s="116">
        <v>6236</v>
      </c>
      <c r="Y27" s="112">
        <v>6781</v>
      </c>
      <c r="Z27" s="112">
        <v>7334</v>
      </c>
      <c r="AB27" s="117">
        <f t="shared" si="2"/>
        <v>6.2521845136100526E-2</v>
      </c>
    </row>
    <row r="28" spans="1:28" x14ac:dyDescent="0.25">
      <c r="S28" s="115" t="s">
        <v>73</v>
      </c>
      <c r="T28" s="115"/>
      <c r="U28" s="116"/>
      <c r="V28" s="116">
        <v>10391</v>
      </c>
      <c r="W28" s="116">
        <v>9936</v>
      </c>
      <c r="X28" s="116">
        <v>9418</v>
      </c>
      <c r="Y28" s="112">
        <v>9248</v>
      </c>
      <c r="Z28" s="112">
        <v>9537</v>
      </c>
      <c r="AB28" s="117">
        <f t="shared" si="2"/>
        <v>8.1302268484181997E-2</v>
      </c>
    </row>
    <row r="29" spans="1:28" x14ac:dyDescent="0.25">
      <c r="S29" s="115" t="s">
        <v>74</v>
      </c>
      <c r="T29" s="115"/>
      <c r="U29" s="116"/>
      <c r="V29" s="116">
        <v>3338</v>
      </c>
      <c r="W29" s="116">
        <v>3754</v>
      </c>
      <c r="X29" s="116">
        <v>3496</v>
      </c>
      <c r="Y29" s="112">
        <v>3407</v>
      </c>
      <c r="Z29" s="112">
        <v>3726</v>
      </c>
      <c r="AB29" s="117">
        <f t="shared" si="2"/>
        <v>3.1763893506559934E-2</v>
      </c>
    </row>
    <row r="30" spans="1:28" x14ac:dyDescent="0.25">
      <c r="S30" s="115" t="s">
        <v>75</v>
      </c>
      <c r="T30" s="115"/>
      <c r="U30" s="116"/>
      <c r="V30" s="116">
        <v>5605</v>
      </c>
      <c r="W30" s="116">
        <v>5727</v>
      </c>
      <c r="X30" s="116">
        <v>5961</v>
      </c>
      <c r="Y30" s="112">
        <v>6080</v>
      </c>
      <c r="Z30" s="112">
        <v>6269</v>
      </c>
      <c r="AB30" s="117">
        <f t="shared" si="2"/>
        <v>5.3442793449442895E-2</v>
      </c>
    </row>
    <row r="31" spans="1:28" x14ac:dyDescent="0.25">
      <c r="S31" s="115" t="s">
        <v>76</v>
      </c>
      <c r="T31" s="115"/>
      <c r="U31" s="116"/>
      <c r="V31" s="116">
        <v>9250</v>
      </c>
      <c r="W31" s="116">
        <v>9824</v>
      </c>
      <c r="X31" s="116">
        <v>9922</v>
      </c>
      <c r="Y31" s="112">
        <v>11844</v>
      </c>
      <c r="Z31" s="112">
        <v>12722</v>
      </c>
      <c r="AB31" s="117">
        <f t="shared" si="2"/>
        <v>0.10845417423254307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923</v>
      </c>
      <c r="W32" s="116">
        <v>1075</v>
      </c>
      <c r="X32" s="116">
        <v>994</v>
      </c>
      <c r="Y32" s="112">
        <v>1134</v>
      </c>
      <c r="Z32" s="112">
        <v>1258</v>
      </c>
      <c r="AB32" s="117">
        <f t="shared" si="2"/>
        <v>1.0724363400765539E-2</v>
      </c>
    </row>
    <row r="33" spans="19:32" x14ac:dyDescent="0.25">
      <c r="S33" s="115" t="s">
        <v>78</v>
      </c>
      <c r="T33" s="115"/>
      <c r="U33" s="116"/>
      <c r="V33" s="116">
        <v>6236</v>
      </c>
      <c r="W33" s="116">
        <v>6208</v>
      </c>
      <c r="X33" s="116">
        <v>6725</v>
      </c>
      <c r="Y33" s="112">
        <v>6987</v>
      </c>
      <c r="Z33" s="112">
        <v>7586</v>
      </c>
      <c r="AB33" s="117">
        <f t="shared" si="2"/>
        <v>6.4670127788718113E-2</v>
      </c>
    </row>
    <row r="34" spans="19:32" x14ac:dyDescent="0.25">
      <c r="S34" s="118" t="s">
        <v>53</v>
      </c>
      <c r="T34" s="118"/>
      <c r="U34" s="119"/>
      <c r="V34" s="119">
        <v>100807</v>
      </c>
      <c r="W34" s="119">
        <v>101222</v>
      </c>
      <c r="X34" s="119">
        <v>104043</v>
      </c>
      <c r="Y34" s="120">
        <v>110014</v>
      </c>
      <c r="Z34" s="120">
        <v>117303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57935</v>
      </c>
      <c r="W37" s="112">
        <v>57681</v>
      </c>
      <c r="X37" s="112">
        <v>60450</v>
      </c>
      <c r="Y37" s="112">
        <v>61610</v>
      </c>
      <c r="Z37" s="112">
        <v>63389</v>
      </c>
      <c r="AB37" s="132">
        <f>Z37/Z40*100</f>
        <v>81.509341768571019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10995</v>
      </c>
      <c r="W38" s="112">
        <v>12014</v>
      </c>
      <c r="X38" s="112">
        <v>12488</v>
      </c>
      <c r="Y38" s="112">
        <v>13351</v>
      </c>
      <c r="Z38" s="112">
        <v>14380</v>
      </c>
      <c r="AB38" s="132">
        <f>Z38/Z40*100</f>
        <v>18.490658231428974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68930</v>
      </c>
      <c r="W40" s="112">
        <v>69695</v>
      </c>
      <c r="X40" s="112">
        <v>72938</v>
      </c>
      <c r="Y40" s="112">
        <v>74961</v>
      </c>
      <c r="Z40" s="112">
        <v>77769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73</v>
      </c>
      <c r="W44" s="112">
        <v>68</v>
      </c>
      <c r="X44" s="112">
        <v>84</v>
      </c>
      <c r="Y44" s="112">
        <v>142</v>
      </c>
      <c r="Z44" s="112">
        <v>170</v>
      </c>
    </row>
    <row r="45" spans="19:32" x14ac:dyDescent="0.25">
      <c r="S45" s="115" t="s">
        <v>37</v>
      </c>
      <c r="T45" s="115"/>
      <c r="U45" s="112"/>
      <c r="V45" s="112">
        <v>1325</v>
      </c>
      <c r="W45" s="112">
        <v>1343</v>
      </c>
      <c r="X45" s="112">
        <v>1386</v>
      </c>
      <c r="Y45" s="112">
        <v>1635</v>
      </c>
      <c r="Z45" s="112">
        <v>2035</v>
      </c>
    </row>
    <row r="46" spans="19:32" x14ac:dyDescent="0.25">
      <c r="S46" s="115" t="s">
        <v>38</v>
      </c>
      <c r="T46" s="115"/>
      <c r="U46" s="112"/>
      <c r="V46" s="112">
        <v>3237</v>
      </c>
      <c r="W46" s="112">
        <v>3341</v>
      </c>
      <c r="X46" s="112">
        <v>3289</v>
      </c>
      <c r="Y46" s="112">
        <v>3535</v>
      </c>
      <c r="Z46" s="112">
        <v>3789</v>
      </c>
    </row>
    <row r="47" spans="19:32" x14ac:dyDescent="0.25">
      <c r="S47" s="115" t="s">
        <v>39</v>
      </c>
      <c r="T47" s="115"/>
      <c r="U47" s="112"/>
      <c r="V47" s="112">
        <v>4970</v>
      </c>
      <c r="W47" s="112">
        <v>4839</v>
      </c>
      <c r="X47" s="112">
        <v>4810</v>
      </c>
      <c r="Y47" s="112">
        <v>4937</v>
      </c>
      <c r="Z47" s="112">
        <v>5304</v>
      </c>
    </row>
    <row r="48" spans="19:32" x14ac:dyDescent="0.25">
      <c r="S48" s="115" t="s">
        <v>40</v>
      </c>
      <c r="T48" s="115"/>
      <c r="U48" s="112"/>
      <c r="V48" s="112">
        <v>6391</v>
      </c>
      <c r="W48" s="112">
        <v>6367</v>
      </c>
      <c r="X48" s="112">
        <v>6622</v>
      </c>
      <c r="Y48" s="112">
        <v>6838</v>
      </c>
      <c r="Z48" s="112">
        <v>7196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6319</v>
      </c>
      <c r="W49" s="112">
        <v>6136</v>
      </c>
      <c r="X49" s="112">
        <v>6240</v>
      </c>
      <c r="Y49" s="112">
        <v>6392</v>
      </c>
      <c r="Z49" s="112">
        <v>6779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Mackay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5975</v>
      </c>
      <c r="W50" s="112">
        <v>5910</v>
      </c>
      <c r="X50" s="112">
        <v>6206</v>
      </c>
      <c r="Y50" s="112">
        <v>6282</v>
      </c>
      <c r="Z50" s="112">
        <v>6626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5391</v>
      </c>
      <c r="W51" s="112">
        <v>5277</v>
      </c>
      <c r="X51" s="112">
        <v>5340</v>
      </c>
      <c r="Y51" s="112">
        <v>5586</v>
      </c>
      <c r="Z51" s="112">
        <v>5974</v>
      </c>
    </row>
    <row r="52" spans="1:26" ht="15" customHeight="1" x14ac:dyDescent="0.25">
      <c r="S52" s="115" t="s">
        <v>44</v>
      </c>
      <c r="T52" s="115"/>
      <c r="U52" s="112"/>
      <c r="V52" s="112">
        <v>5695</v>
      </c>
      <c r="W52" s="112">
        <v>5558</v>
      </c>
      <c r="X52" s="112">
        <v>5518</v>
      </c>
      <c r="Y52" s="112">
        <v>5451</v>
      </c>
      <c r="Z52" s="112">
        <v>5677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5448</v>
      </c>
      <c r="W53" s="112">
        <v>5254</v>
      </c>
      <c r="X53" s="112">
        <v>5379</v>
      </c>
      <c r="Y53" s="112">
        <v>5535</v>
      </c>
      <c r="Z53" s="112">
        <v>5786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5143</v>
      </c>
      <c r="W54" s="112">
        <v>4994</v>
      </c>
      <c r="X54" s="112">
        <v>5015</v>
      </c>
      <c r="Y54" s="112">
        <v>5055</v>
      </c>
      <c r="Z54" s="112">
        <v>5318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3510</v>
      </c>
      <c r="W55" s="112">
        <v>3586</v>
      </c>
      <c r="X55" s="112">
        <v>3869</v>
      </c>
      <c r="Y55" s="112">
        <v>4035</v>
      </c>
      <c r="Z55" s="112">
        <v>4254</v>
      </c>
    </row>
    <row r="56" spans="1:26" ht="15" customHeight="1" x14ac:dyDescent="0.25">
      <c r="S56" s="115" t="s">
        <v>48</v>
      </c>
      <c r="T56" s="115"/>
      <c r="U56" s="112"/>
      <c r="V56" s="112">
        <v>1594</v>
      </c>
      <c r="W56" s="112">
        <v>1662</v>
      </c>
      <c r="X56" s="112">
        <v>1844</v>
      </c>
      <c r="Y56" s="112">
        <v>2018</v>
      </c>
      <c r="Z56" s="112">
        <v>2234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576</v>
      </c>
      <c r="W57" s="112">
        <v>566</v>
      </c>
      <c r="X57" s="112">
        <v>682</v>
      </c>
      <c r="Y57" s="112">
        <v>685</v>
      </c>
      <c r="Z57" s="112">
        <v>787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216</v>
      </c>
      <c r="W58" s="112">
        <v>214</v>
      </c>
      <c r="X58" s="112">
        <v>247</v>
      </c>
      <c r="Y58" s="112">
        <v>265</v>
      </c>
      <c r="Z58" s="112">
        <v>268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130</v>
      </c>
      <c r="W59" s="112">
        <v>113</v>
      </c>
      <c r="X59" s="112">
        <v>112</v>
      </c>
      <c r="Y59" s="112">
        <v>106</v>
      </c>
      <c r="Z59" s="112">
        <v>102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63</v>
      </c>
      <c r="W60" s="112">
        <v>57</v>
      </c>
      <c r="X60" s="112">
        <v>71</v>
      </c>
      <c r="Y60" s="112">
        <v>74</v>
      </c>
      <c r="Z60" s="112">
        <v>77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56041</v>
      </c>
      <c r="W61" s="112">
        <v>55281</v>
      </c>
      <c r="X61" s="112">
        <v>56722</v>
      </c>
      <c r="Y61" s="112">
        <v>58571</v>
      </c>
      <c r="Z61" s="112">
        <v>62364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78</v>
      </c>
      <c r="W63" s="112">
        <v>106</v>
      </c>
      <c r="X63" s="112">
        <v>146</v>
      </c>
      <c r="Y63" s="112">
        <v>221</v>
      </c>
      <c r="Z63" s="112">
        <v>282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1553</v>
      </c>
      <c r="W64" s="112">
        <v>1567</v>
      </c>
      <c r="X64" s="112">
        <v>1651</v>
      </c>
      <c r="Y64" s="112">
        <v>2017</v>
      </c>
      <c r="Z64" s="112">
        <v>2266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Mackay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3318</v>
      </c>
      <c r="W65" s="112">
        <v>3441</v>
      </c>
      <c r="X65" s="112">
        <v>3412</v>
      </c>
      <c r="Y65" s="112">
        <v>3716</v>
      </c>
      <c r="Z65" s="112">
        <v>4073</v>
      </c>
    </row>
    <row r="66" spans="1:26" x14ac:dyDescent="0.25">
      <c r="S66" s="115" t="s">
        <v>39</v>
      </c>
      <c r="T66" s="115"/>
      <c r="U66" s="112"/>
      <c r="V66" s="112">
        <v>4011</v>
      </c>
      <c r="W66" s="112">
        <v>4170</v>
      </c>
      <c r="X66" s="112">
        <v>4312</v>
      </c>
      <c r="Y66" s="112">
        <v>4728</v>
      </c>
      <c r="Z66" s="112">
        <v>4884</v>
      </c>
    </row>
    <row r="67" spans="1:26" x14ac:dyDescent="0.25">
      <c r="S67" s="115" t="s">
        <v>40</v>
      </c>
      <c r="T67" s="115"/>
      <c r="U67" s="112"/>
      <c r="V67" s="112">
        <v>4790</v>
      </c>
      <c r="W67" s="112">
        <v>4916</v>
      </c>
      <c r="X67" s="112">
        <v>5131</v>
      </c>
      <c r="Y67" s="112">
        <v>5507</v>
      </c>
      <c r="Z67" s="112">
        <v>5746</v>
      </c>
    </row>
    <row r="68" spans="1:26" x14ac:dyDescent="0.25">
      <c r="S68" s="115" t="s">
        <v>41</v>
      </c>
      <c r="T68" s="115"/>
      <c r="U68" s="112"/>
      <c r="V68" s="112">
        <v>4741</v>
      </c>
      <c r="W68" s="112">
        <v>4763</v>
      </c>
      <c r="X68" s="112">
        <v>4890</v>
      </c>
      <c r="Y68" s="112">
        <v>5267</v>
      </c>
      <c r="Z68" s="112">
        <v>5850</v>
      </c>
    </row>
    <row r="69" spans="1:26" x14ac:dyDescent="0.25">
      <c r="S69" s="115" t="s">
        <v>42</v>
      </c>
      <c r="T69" s="115"/>
      <c r="U69" s="112"/>
      <c r="V69" s="112">
        <v>4316</v>
      </c>
      <c r="W69" s="112">
        <v>4596</v>
      </c>
      <c r="X69" s="112">
        <v>4905</v>
      </c>
      <c r="Y69" s="112">
        <v>5373</v>
      </c>
      <c r="Z69" s="112">
        <v>5889</v>
      </c>
    </row>
    <row r="70" spans="1:26" x14ac:dyDescent="0.25">
      <c r="S70" s="115" t="s">
        <v>43</v>
      </c>
      <c r="T70" s="115"/>
      <c r="U70" s="112"/>
      <c r="V70" s="112">
        <v>4340</v>
      </c>
      <c r="W70" s="112">
        <v>4498</v>
      </c>
      <c r="X70" s="112">
        <v>4579</v>
      </c>
      <c r="Y70" s="112">
        <v>4846</v>
      </c>
      <c r="Z70" s="112">
        <v>5290</v>
      </c>
    </row>
    <row r="71" spans="1:26" x14ac:dyDescent="0.25">
      <c r="S71" s="115" t="s">
        <v>44</v>
      </c>
      <c r="T71" s="115"/>
      <c r="U71" s="112"/>
      <c r="V71" s="112">
        <v>4981</v>
      </c>
      <c r="W71" s="112">
        <v>5076</v>
      </c>
      <c r="X71" s="112">
        <v>4968</v>
      </c>
      <c r="Y71" s="112">
        <v>5052</v>
      </c>
      <c r="Z71" s="112">
        <v>5199</v>
      </c>
    </row>
    <row r="72" spans="1:26" x14ac:dyDescent="0.25">
      <c r="S72" s="115" t="s">
        <v>45</v>
      </c>
      <c r="T72" s="115"/>
      <c r="U72" s="112"/>
      <c r="V72" s="112">
        <v>4392</v>
      </c>
      <c r="W72" s="112">
        <v>4420</v>
      </c>
      <c r="X72" s="112">
        <v>4477</v>
      </c>
      <c r="Y72" s="112">
        <v>5018</v>
      </c>
      <c r="Z72" s="112">
        <v>5280</v>
      </c>
    </row>
    <row r="73" spans="1:26" x14ac:dyDescent="0.25">
      <c r="S73" s="115" t="s">
        <v>46</v>
      </c>
      <c r="T73" s="115"/>
      <c r="U73" s="112"/>
      <c r="V73" s="112">
        <v>4090</v>
      </c>
      <c r="W73" s="112">
        <v>4105</v>
      </c>
      <c r="X73" s="112">
        <v>4190</v>
      </c>
      <c r="Y73" s="112">
        <v>4418</v>
      </c>
      <c r="Z73" s="112">
        <v>4470</v>
      </c>
    </row>
    <row r="74" spans="1:26" x14ac:dyDescent="0.25">
      <c r="S74" s="115" t="s">
        <v>47</v>
      </c>
      <c r="T74" s="115"/>
      <c r="U74" s="112"/>
      <c r="V74" s="112">
        <v>2446</v>
      </c>
      <c r="W74" s="112">
        <v>2570</v>
      </c>
      <c r="X74" s="112">
        <v>2745</v>
      </c>
      <c r="Y74" s="112">
        <v>3028</v>
      </c>
      <c r="Z74" s="112">
        <v>3299</v>
      </c>
    </row>
    <row r="75" spans="1:26" x14ac:dyDescent="0.25">
      <c r="S75" s="115" t="s">
        <v>48</v>
      </c>
      <c r="T75" s="115"/>
      <c r="U75" s="112"/>
      <c r="V75" s="112">
        <v>972</v>
      </c>
      <c r="W75" s="112">
        <v>1013</v>
      </c>
      <c r="X75" s="112">
        <v>1153</v>
      </c>
      <c r="Y75" s="112">
        <v>1333</v>
      </c>
      <c r="Z75" s="112">
        <v>1427</v>
      </c>
    </row>
    <row r="76" spans="1:26" x14ac:dyDescent="0.25">
      <c r="S76" s="115" t="s">
        <v>49</v>
      </c>
      <c r="T76" s="115"/>
      <c r="U76" s="112"/>
      <c r="V76" s="112">
        <v>381</v>
      </c>
      <c r="W76" s="112">
        <v>376</v>
      </c>
      <c r="X76" s="112">
        <v>424</v>
      </c>
      <c r="Y76" s="112">
        <v>433</v>
      </c>
      <c r="Z76" s="112">
        <v>485</v>
      </c>
    </row>
    <row r="77" spans="1:26" x14ac:dyDescent="0.25">
      <c r="S77" s="115" t="s">
        <v>50</v>
      </c>
      <c r="T77" s="115"/>
      <c r="U77" s="112"/>
      <c r="V77" s="112">
        <v>161</v>
      </c>
      <c r="W77" s="112">
        <v>153</v>
      </c>
      <c r="X77" s="112">
        <v>181</v>
      </c>
      <c r="Y77" s="112">
        <v>193</v>
      </c>
      <c r="Z77" s="112">
        <v>207</v>
      </c>
    </row>
    <row r="78" spans="1:26" x14ac:dyDescent="0.25">
      <c r="S78" s="115" t="s">
        <v>51</v>
      </c>
      <c r="T78" s="115"/>
      <c r="U78" s="112"/>
      <c r="V78" s="112">
        <v>127</v>
      </c>
      <c r="W78" s="112">
        <v>105</v>
      </c>
      <c r="X78" s="112">
        <v>101</v>
      </c>
      <c r="Y78" s="112">
        <v>78</v>
      </c>
      <c r="Z78" s="112">
        <v>77</v>
      </c>
    </row>
    <row r="79" spans="1:26" x14ac:dyDescent="0.25">
      <c r="S79" s="115" t="s">
        <v>52</v>
      </c>
      <c r="T79" s="115"/>
      <c r="U79" s="112"/>
      <c r="V79" s="112">
        <v>66</v>
      </c>
      <c r="W79" s="112">
        <v>58</v>
      </c>
      <c r="X79" s="112">
        <v>58</v>
      </c>
      <c r="Y79" s="112">
        <v>67</v>
      </c>
      <c r="Z79" s="112">
        <v>63</v>
      </c>
    </row>
    <row r="80" spans="1:26" x14ac:dyDescent="0.25">
      <c r="S80" s="118" t="s">
        <v>53</v>
      </c>
      <c r="T80" s="118"/>
      <c r="U80" s="112"/>
      <c r="V80" s="112">
        <v>44766</v>
      </c>
      <c r="W80" s="112">
        <v>45939</v>
      </c>
      <c r="X80" s="112">
        <v>47320</v>
      </c>
      <c r="Y80" s="112">
        <v>51295</v>
      </c>
      <c r="Z80" s="112">
        <v>54788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Mackay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2878</v>
      </c>
      <c r="W83" s="112">
        <v>2883</v>
      </c>
      <c r="X83" s="112">
        <v>3039</v>
      </c>
      <c r="Y83" s="112">
        <v>3016</v>
      </c>
      <c r="Z83" s="112">
        <v>3004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2969</v>
      </c>
      <c r="W84" s="112">
        <v>3035</v>
      </c>
      <c r="X84" s="112">
        <v>3158</v>
      </c>
      <c r="Y84" s="112">
        <v>3211</v>
      </c>
      <c r="Z84" s="112">
        <v>3270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11083</v>
      </c>
      <c r="W85" s="112">
        <v>11363</v>
      </c>
      <c r="X85" s="112">
        <v>11845</v>
      </c>
      <c r="Y85" s="112">
        <v>12012</v>
      </c>
      <c r="Z85" s="112">
        <v>12235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117,304</v>
      </c>
      <c r="D86" s="96">
        <f t="shared" ref="D86:D91" si="4">AD4</f>
        <v>6.6264293635355465E-2</v>
      </c>
      <c r="E86" s="97">
        <f t="shared" ref="E86:E91" si="5">AD4</f>
        <v>6.6264293635355465E-2</v>
      </c>
      <c r="F86" s="96">
        <f t="shared" ref="F86:F91" si="6">AF4</f>
        <v>0.16363780652329174</v>
      </c>
      <c r="G86" s="97">
        <f t="shared" ref="G86:G91" si="7">AF4</f>
        <v>0.16363780652329174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1068</v>
      </c>
      <c r="W86" s="112">
        <v>1123</v>
      </c>
      <c r="X86" s="112">
        <v>1115</v>
      </c>
      <c r="Y86" s="112">
        <v>1202</v>
      </c>
      <c r="Z86" s="112">
        <v>1321</v>
      </c>
    </row>
    <row r="87" spans="1:30" ht="15" customHeight="1" x14ac:dyDescent="0.25">
      <c r="A87" s="98" t="s">
        <v>4</v>
      </c>
      <c r="B87" s="49"/>
      <c r="C87" s="57" t="str">
        <f t="shared" si="3"/>
        <v>62,364</v>
      </c>
      <c r="D87" s="96">
        <f t="shared" si="4"/>
        <v>6.475901043178367E-2</v>
      </c>
      <c r="E87" s="97">
        <f t="shared" si="5"/>
        <v>6.475901043178367E-2</v>
      </c>
      <c r="F87" s="96">
        <f t="shared" si="6"/>
        <v>0.11280825095464109</v>
      </c>
      <c r="G87" s="97">
        <f t="shared" si="7"/>
        <v>0.11280825095464109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899</v>
      </c>
      <c r="W87" s="112">
        <v>934</v>
      </c>
      <c r="X87" s="112">
        <v>951</v>
      </c>
      <c r="Y87" s="112">
        <v>941</v>
      </c>
      <c r="Z87" s="112">
        <v>967</v>
      </c>
    </row>
    <row r="88" spans="1:30" ht="15" customHeight="1" x14ac:dyDescent="0.25">
      <c r="A88" s="98" t="s">
        <v>5</v>
      </c>
      <c r="B88" s="49"/>
      <c r="C88" s="57" t="str">
        <f t="shared" si="3"/>
        <v>54,789</v>
      </c>
      <c r="D88" s="96">
        <f t="shared" si="4"/>
        <v>6.8115800760307987E-2</v>
      </c>
      <c r="E88" s="97">
        <f t="shared" si="5"/>
        <v>6.8115800760307987E-2</v>
      </c>
      <c r="F88" s="96">
        <f t="shared" si="6"/>
        <v>0.22392494136043783</v>
      </c>
      <c r="G88" s="97">
        <f t="shared" si="7"/>
        <v>0.22392494136043783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1286</v>
      </c>
      <c r="W88" s="112">
        <v>1303</v>
      </c>
      <c r="X88" s="112">
        <v>1370</v>
      </c>
      <c r="Y88" s="112">
        <v>1409</v>
      </c>
      <c r="Z88" s="112">
        <v>1515</v>
      </c>
    </row>
    <row r="89" spans="1:30" ht="15" customHeight="1" x14ac:dyDescent="0.25">
      <c r="A89" s="49" t="s">
        <v>6</v>
      </c>
      <c r="B89" s="49"/>
      <c r="C89" s="57" t="str">
        <f t="shared" si="3"/>
        <v>77,770</v>
      </c>
      <c r="D89" s="96">
        <f t="shared" si="4"/>
        <v>3.7486659551760892E-2</v>
      </c>
      <c r="E89" s="97">
        <f t="shared" si="5"/>
        <v>3.7486659551760892E-2</v>
      </c>
      <c r="F89" s="96">
        <f t="shared" si="6"/>
        <v>0.12821331166947125</v>
      </c>
      <c r="G89" s="97">
        <f t="shared" si="7"/>
        <v>0.12821331166947125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6893</v>
      </c>
      <c r="W89" s="112">
        <v>7056</v>
      </c>
      <c r="X89" s="112">
        <v>7218</v>
      </c>
      <c r="Y89" s="112">
        <v>7186</v>
      </c>
      <c r="Z89" s="112">
        <v>7276</v>
      </c>
    </row>
    <row r="90" spans="1:30" ht="15" customHeight="1" x14ac:dyDescent="0.25">
      <c r="A90" s="49" t="s">
        <v>96</v>
      </c>
      <c r="B90" s="49"/>
      <c r="C90" s="57" t="str">
        <f t="shared" si="3"/>
        <v>$55,025</v>
      </c>
      <c r="D90" s="96">
        <f t="shared" si="4"/>
        <v>4.5376256245606816E-2</v>
      </c>
      <c r="E90" s="97">
        <f t="shared" si="5"/>
        <v>4.5376256245606816E-2</v>
      </c>
      <c r="F90" s="96">
        <f t="shared" si="6"/>
        <v>7.1207796184722394E-2</v>
      </c>
      <c r="G90" s="97">
        <f t="shared" si="7"/>
        <v>7.1207796184722394E-2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4903</v>
      </c>
      <c r="W90" s="112">
        <v>4903</v>
      </c>
      <c r="X90" s="112">
        <v>4949</v>
      </c>
      <c r="Y90" s="112">
        <v>5055</v>
      </c>
      <c r="Z90" s="112">
        <v>5225</v>
      </c>
    </row>
    <row r="91" spans="1:30" ht="15" customHeight="1" x14ac:dyDescent="0.25">
      <c r="A91" s="49" t="s">
        <v>7</v>
      </c>
      <c r="B91" s="49"/>
      <c r="C91" s="57" t="str">
        <f t="shared" si="3"/>
        <v>$5,814.3 mil</v>
      </c>
      <c r="D91" s="96">
        <f t="shared" si="4"/>
        <v>7.6662083740461684E-2</v>
      </c>
      <c r="E91" s="97">
        <f t="shared" si="5"/>
        <v>7.6662083740461684E-2</v>
      </c>
      <c r="F91" s="96">
        <f t="shared" si="6"/>
        <v>0.26817374280671213</v>
      </c>
      <c r="G91" s="97">
        <f t="shared" si="7"/>
        <v>0.26817374280671213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37634</v>
      </c>
      <c r="W91" s="112">
        <v>37740</v>
      </c>
      <c r="X91" s="112">
        <v>39594</v>
      </c>
      <c r="Y91" s="112">
        <v>40262</v>
      </c>
      <c r="Z91" s="112">
        <v>41724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2148</v>
      </c>
      <c r="W93" s="112">
        <v>2177</v>
      </c>
      <c r="X93" s="112">
        <v>2291</v>
      </c>
      <c r="Y93" s="112">
        <v>2363</v>
      </c>
      <c r="Z93" s="112">
        <v>2428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5339</v>
      </c>
      <c r="W94" s="112">
        <v>5519</v>
      </c>
      <c r="X94" s="112">
        <v>5740</v>
      </c>
      <c r="Y94" s="112">
        <v>5926</v>
      </c>
      <c r="Z94" s="112">
        <v>6170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1330</v>
      </c>
      <c r="W95" s="112">
        <v>1365</v>
      </c>
      <c r="X95" s="112">
        <v>1489</v>
      </c>
      <c r="Y95" s="112">
        <v>1580</v>
      </c>
      <c r="Z95" s="112">
        <v>1677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4389</v>
      </c>
      <c r="W96" s="112">
        <v>4635</v>
      </c>
      <c r="X96" s="112">
        <v>4799</v>
      </c>
      <c r="Y96" s="112">
        <v>5211</v>
      </c>
      <c r="Z96" s="112">
        <v>5501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6279</v>
      </c>
      <c r="W97" s="112">
        <v>6375</v>
      </c>
      <c r="X97" s="112">
        <v>6434</v>
      </c>
      <c r="Y97" s="112">
        <v>6451</v>
      </c>
      <c r="Z97" s="112">
        <v>6588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3671</v>
      </c>
      <c r="W98" s="112">
        <v>3733</v>
      </c>
      <c r="X98" s="112">
        <v>3858</v>
      </c>
      <c r="Y98" s="112">
        <v>3912</v>
      </c>
      <c r="Z98" s="112">
        <v>4001</v>
      </c>
    </row>
    <row r="99" spans="1:32" ht="15" customHeight="1" x14ac:dyDescent="0.25">
      <c r="S99" s="115" t="s">
        <v>197</v>
      </c>
      <c r="T99" s="115"/>
      <c r="U99" s="112"/>
      <c r="V99" s="112">
        <v>1043</v>
      </c>
      <c r="W99" s="112">
        <v>1161</v>
      </c>
      <c r="X99" s="112">
        <v>1290</v>
      </c>
      <c r="Y99" s="112">
        <v>1308</v>
      </c>
      <c r="Z99" s="112">
        <v>1372</v>
      </c>
    </row>
    <row r="100" spans="1:32" ht="15" customHeight="1" x14ac:dyDescent="0.25">
      <c r="S100" s="115" t="s">
        <v>58</v>
      </c>
      <c r="T100" s="115"/>
      <c r="U100" s="112"/>
      <c r="V100" s="112">
        <v>2473</v>
      </c>
      <c r="W100" s="112">
        <v>2654</v>
      </c>
      <c r="X100" s="112">
        <v>2859</v>
      </c>
      <c r="Y100" s="112">
        <v>3003</v>
      </c>
      <c r="Z100" s="112">
        <v>3109</v>
      </c>
    </row>
    <row r="101" spans="1:32" x14ac:dyDescent="0.25">
      <c r="A101" s="18"/>
      <c r="S101" s="118" t="s">
        <v>53</v>
      </c>
      <c r="T101" s="118"/>
      <c r="U101" s="112"/>
      <c r="V101" s="112">
        <v>31297</v>
      </c>
      <c r="W101" s="112">
        <v>31955</v>
      </c>
      <c r="X101" s="112">
        <v>33344</v>
      </c>
      <c r="Y101" s="112">
        <v>34582</v>
      </c>
      <c r="Z101" s="112">
        <v>35925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79741</v>
      </c>
      <c r="W104" s="112">
        <v>80766</v>
      </c>
      <c r="X104" s="112">
        <v>87841</v>
      </c>
      <c r="Y104" s="112">
        <v>89060</v>
      </c>
      <c r="Z104" s="112">
        <v>95567</v>
      </c>
      <c r="AB104" s="109" t="str">
        <f>TEXT(Z104,"###,###")</f>
        <v>95,567</v>
      </c>
      <c r="AD104" s="130">
        <f>Z104/($Z$4)*100</f>
        <v>81.469515106049244</v>
      </c>
      <c r="AF104" s="109"/>
    </row>
    <row r="105" spans="1:32" x14ac:dyDescent="0.25">
      <c r="S105" s="115" t="s">
        <v>17</v>
      </c>
      <c r="T105" s="115"/>
      <c r="U105" s="112"/>
      <c r="V105" s="112">
        <v>13360</v>
      </c>
      <c r="W105" s="112">
        <v>13960</v>
      </c>
      <c r="X105" s="112">
        <v>14175</v>
      </c>
      <c r="Y105" s="112">
        <v>14301</v>
      </c>
      <c r="Z105" s="112">
        <v>15096</v>
      </c>
      <c r="AB105" s="109" t="str">
        <f>TEXT(Z105,"###,###")</f>
        <v>15,096</v>
      </c>
      <c r="AD105" s="130">
        <f>Z105/($Z$4)*100</f>
        <v>12.869126372502215</v>
      </c>
      <c r="AF105" s="109"/>
    </row>
    <row r="106" spans="1:32" x14ac:dyDescent="0.25">
      <c r="S106" s="118" t="s">
        <v>53</v>
      </c>
      <c r="T106" s="118"/>
      <c r="U106" s="120"/>
      <c r="V106" s="120">
        <v>93101</v>
      </c>
      <c r="W106" s="120">
        <v>94726</v>
      </c>
      <c r="X106" s="120">
        <v>102016</v>
      </c>
      <c r="Y106" s="120">
        <v>103361</v>
      </c>
      <c r="Z106" s="120">
        <v>110663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13964</v>
      </c>
      <c r="W108" s="112">
        <v>11569</v>
      </c>
      <c r="X108" s="112">
        <v>12140</v>
      </c>
      <c r="Y108" s="112">
        <v>12458</v>
      </c>
      <c r="Z108" s="112">
        <v>12639</v>
      </c>
      <c r="AB108" s="109" t="str">
        <f>TEXT(Z108,"###,###")</f>
        <v>12,639</v>
      </c>
      <c r="AD108" s="130">
        <f>Z108/($Z$4)*100</f>
        <v>10.77456864216054</v>
      </c>
      <c r="AF108" s="109"/>
    </row>
    <row r="109" spans="1:32" x14ac:dyDescent="0.25">
      <c r="S109" s="115" t="s">
        <v>20</v>
      </c>
      <c r="T109" s="115"/>
      <c r="U109" s="112"/>
      <c r="V109" s="112">
        <v>14954</v>
      </c>
      <c r="W109" s="112">
        <v>14169</v>
      </c>
      <c r="X109" s="112">
        <v>14331</v>
      </c>
      <c r="Y109" s="112">
        <v>16200</v>
      </c>
      <c r="Z109" s="112">
        <v>16584</v>
      </c>
      <c r="AB109" s="109" t="str">
        <f>TEXT(Z109,"###,###")</f>
        <v>16,584</v>
      </c>
      <c r="AD109" s="130">
        <f>Z109/($Z$4)*100</f>
        <v>14.137625315419763</v>
      </c>
      <c r="AF109" s="109"/>
    </row>
    <row r="110" spans="1:32" x14ac:dyDescent="0.25">
      <c r="S110" s="115" t="s">
        <v>21</v>
      </c>
      <c r="T110" s="115"/>
      <c r="U110" s="112"/>
      <c r="V110" s="112">
        <v>20562</v>
      </c>
      <c r="W110" s="112">
        <v>23007</v>
      </c>
      <c r="X110" s="112">
        <v>22975</v>
      </c>
      <c r="Y110" s="112">
        <v>24787</v>
      </c>
      <c r="Z110" s="112">
        <v>28003</v>
      </c>
      <c r="AB110" s="109" t="str">
        <f>TEXT(Z110,"###,###")</f>
        <v>28,003</v>
      </c>
      <c r="AD110" s="130">
        <f>Z110/($Z$4)*100</f>
        <v>23.872161222123715</v>
      </c>
      <c r="AF110" s="109"/>
    </row>
    <row r="111" spans="1:32" x14ac:dyDescent="0.25">
      <c r="S111" s="115" t="s">
        <v>22</v>
      </c>
      <c r="T111" s="115"/>
      <c r="U111" s="112"/>
      <c r="V111" s="112">
        <v>43898</v>
      </c>
      <c r="W111" s="112">
        <v>46019</v>
      </c>
      <c r="X111" s="112">
        <v>47072</v>
      </c>
      <c r="Y111" s="112">
        <v>49916</v>
      </c>
      <c r="Z111" s="112">
        <v>53432</v>
      </c>
      <c r="AB111" s="109" t="str">
        <f>TEXT(Z111,"###,###")</f>
        <v>53,432</v>
      </c>
      <c r="AD111" s="130">
        <f>Z111/($Z$4)*100</f>
        <v>45.550023869603763</v>
      </c>
      <c r="AF111" s="109"/>
    </row>
    <row r="112" spans="1:32" x14ac:dyDescent="0.25">
      <c r="S112" s="118" t="s">
        <v>53</v>
      </c>
      <c r="T112" s="118"/>
      <c r="U112" s="112"/>
      <c r="V112" s="112">
        <v>100803</v>
      </c>
      <c r="W112" s="112">
        <v>101224</v>
      </c>
      <c r="X112" s="112">
        <v>104040</v>
      </c>
      <c r="Y112" s="112">
        <v>110014</v>
      </c>
      <c r="Z112" s="112">
        <v>117307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41.1</v>
      </c>
      <c r="W118" s="131">
        <v>40.92</v>
      </c>
      <c r="X118" s="131">
        <v>41.05</v>
      </c>
      <c r="Y118" s="131">
        <v>40.98</v>
      </c>
      <c r="Z118" s="131">
        <v>40.9</v>
      </c>
      <c r="AB118" s="109" t="str">
        <f>TEXT(Z118,"##.0")</f>
        <v>40.9</v>
      </c>
    </row>
    <row r="120" spans="19:32" x14ac:dyDescent="0.25">
      <c r="S120" s="101" t="s">
        <v>98</v>
      </c>
      <c r="T120" s="112"/>
      <c r="U120" s="112"/>
      <c r="V120" s="112">
        <v>60443</v>
      </c>
      <c r="W120" s="112">
        <v>61843</v>
      </c>
      <c r="X120" s="112">
        <v>64471</v>
      </c>
      <c r="Y120" s="112">
        <v>66053</v>
      </c>
      <c r="Z120" s="112">
        <v>68678</v>
      </c>
      <c r="AB120" s="109" t="str">
        <f>TEXT(Z120,"###,###")</f>
        <v>68,678</v>
      </c>
    </row>
    <row r="121" spans="19:32" x14ac:dyDescent="0.25">
      <c r="S121" s="101" t="s">
        <v>99</v>
      </c>
      <c r="T121" s="112"/>
      <c r="U121" s="112"/>
      <c r="V121" s="112">
        <v>4054</v>
      </c>
      <c r="W121" s="112">
        <v>3640</v>
      </c>
      <c r="X121" s="112">
        <v>3914</v>
      </c>
      <c r="Y121" s="112">
        <v>4046</v>
      </c>
      <c r="Z121" s="112">
        <v>4048</v>
      </c>
      <c r="AB121" s="109" t="str">
        <f>TEXT(Z121,"###,###")</f>
        <v>4,048</v>
      </c>
    </row>
    <row r="122" spans="19:32" x14ac:dyDescent="0.25">
      <c r="S122" s="101" t="s">
        <v>100</v>
      </c>
      <c r="T122" s="112"/>
      <c r="U122" s="112"/>
      <c r="V122" s="112">
        <v>4434</v>
      </c>
      <c r="W122" s="112">
        <v>4211</v>
      </c>
      <c r="X122" s="112">
        <v>4553</v>
      </c>
      <c r="Y122" s="112">
        <v>4865</v>
      </c>
      <c r="Z122" s="112">
        <v>5051</v>
      </c>
      <c r="AB122" s="109" t="str">
        <f>TEXT(Z122,"###,###")</f>
        <v>5,051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64877</v>
      </c>
      <c r="W124" s="112">
        <v>66054</v>
      </c>
      <c r="X124" s="112">
        <v>69024</v>
      </c>
      <c r="Y124" s="112">
        <v>70918</v>
      </c>
      <c r="Z124" s="112">
        <v>73729</v>
      </c>
      <c r="AB124" s="109" t="str">
        <f>TEXT(Z124,"###,###")</f>
        <v>73,729</v>
      </c>
      <c r="AD124" s="127">
        <f>Z124/$Z$7*100</f>
        <v>94.803908962324797</v>
      </c>
    </row>
    <row r="125" spans="19:32" x14ac:dyDescent="0.25">
      <c r="S125" s="101" t="s">
        <v>102</v>
      </c>
      <c r="T125" s="112"/>
      <c r="U125" s="112"/>
      <c r="V125" s="112">
        <v>8488</v>
      </c>
      <c r="W125" s="112">
        <v>7851</v>
      </c>
      <c r="X125" s="112">
        <v>8467</v>
      </c>
      <c r="Y125" s="112">
        <v>8911</v>
      </c>
      <c r="Z125" s="112">
        <v>9099</v>
      </c>
      <c r="AB125" s="109" t="str">
        <f>TEXT(Z125,"###,###")</f>
        <v>9,099</v>
      </c>
      <c r="AD125" s="127">
        <f>Z125/$Z$7*100</f>
        <v>11.6998842741417</v>
      </c>
    </row>
    <row r="127" spans="19:32" x14ac:dyDescent="0.25">
      <c r="S127" s="101" t="s">
        <v>103</v>
      </c>
      <c r="T127" s="112"/>
      <c r="U127" s="112"/>
      <c r="V127" s="112">
        <v>37633</v>
      </c>
      <c r="W127" s="112">
        <v>37745</v>
      </c>
      <c r="X127" s="112">
        <v>39599</v>
      </c>
      <c r="Y127" s="112">
        <v>40259</v>
      </c>
      <c r="Z127" s="112">
        <v>41727</v>
      </c>
      <c r="AB127" s="109" t="str">
        <f>TEXT(Z127,"###,###")</f>
        <v>41,727</v>
      </c>
      <c r="AD127" s="127">
        <f>Z127/$Z$7*100</f>
        <v>53.65436543654365</v>
      </c>
    </row>
    <row r="128" spans="19:32" x14ac:dyDescent="0.25">
      <c r="S128" s="101" t="s">
        <v>104</v>
      </c>
      <c r="T128" s="112"/>
      <c r="U128" s="112"/>
      <c r="V128" s="112">
        <v>31296</v>
      </c>
      <c r="W128" s="112">
        <v>31958</v>
      </c>
      <c r="X128" s="112">
        <v>33341</v>
      </c>
      <c r="Y128" s="112">
        <v>34577</v>
      </c>
      <c r="Z128" s="112">
        <v>35926</v>
      </c>
      <c r="AB128" s="109" t="str">
        <f>TEXT(Z128,"###,###")</f>
        <v>35,926</v>
      </c>
      <c r="AD128" s="127">
        <f>Z128/$Z$7*100</f>
        <v>46.195190947666191</v>
      </c>
    </row>
    <row r="130" spans="19:20" x14ac:dyDescent="0.25">
      <c r="S130" s="101" t="s">
        <v>278</v>
      </c>
      <c r="T130" s="127">
        <v>88.30911662594832</v>
      </c>
    </row>
    <row r="131" spans="19:20" x14ac:dyDescent="0.25">
      <c r="S131" s="101" t="s">
        <v>279</v>
      </c>
      <c r="T131" s="127">
        <v>5.2050919377652054</v>
      </c>
    </row>
    <row r="132" spans="19:20" x14ac:dyDescent="0.25">
      <c r="S132" s="101" t="s">
        <v>280</v>
      </c>
      <c r="T132" s="127">
        <v>6.494792336376495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4D2748C-692F-49A3-AC2C-CBD5009E6E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AE09708-ADF5-4B6C-8EF4-87DCE10D17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32CFED2-0EF2-423B-BF19-2408516B2F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F555C98-0F85-4BD9-BA0B-2B5540223E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32574-81B3-40E5-AFCA-F65BB43B19C3}">
  <sheetPr codeName="Sheet10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151</v>
      </c>
      <c r="T1" s="99"/>
      <c r="U1" s="99"/>
      <c r="V1" s="99"/>
      <c r="W1" s="99"/>
      <c r="X1" s="99"/>
      <c r="Y1" s="100" t="s">
        <v>240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151</v>
      </c>
      <c r="Y3" s="105" t="s">
        <v>240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9.43 McKinlay,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843</v>
      </c>
      <c r="W4" s="108">
        <v>496</v>
      </c>
      <c r="X4" s="108">
        <v>962</v>
      </c>
      <c r="Y4" s="108">
        <v>898</v>
      </c>
      <c r="Z4" s="108">
        <v>856</v>
      </c>
      <c r="AB4" s="109" t="str">
        <f>TEXT(Z4,"###,###")</f>
        <v>856</v>
      </c>
      <c r="AD4" s="110">
        <f>Z4/Y4-1</f>
        <v>-4.6770601336302842E-2</v>
      </c>
      <c r="AF4" s="110">
        <f>Z4/V4-1</f>
        <v>1.542111506524324E-2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428</v>
      </c>
      <c r="W5" s="108">
        <v>251</v>
      </c>
      <c r="X5" s="108">
        <v>487</v>
      </c>
      <c r="Y5" s="108">
        <v>439</v>
      </c>
      <c r="Z5" s="108">
        <v>426</v>
      </c>
      <c r="AB5" s="109" t="str">
        <f>TEXT(Z5,"###,###")</f>
        <v>426</v>
      </c>
      <c r="AD5" s="110">
        <f t="shared" ref="AD5:AD9" si="0">Z5/Y5-1</f>
        <v>-2.9612756264236872E-2</v>
      </c>
      <c r="AF5" s="110">
        <f t="shared" ref="AF5:AF9" si="1">Z5/V5-1</f>
        <v>-4.6728971962616273E-3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415</v>
      </c>
      <c r="W6" s="108">
        <v>241</v>
      </c>
      <c r="X6" s="108">
        <v>475</v>
      </c>
      <c r="Y6" s="108">
        <v>459</v>
      </c>
      <c r="Z6" s="108">
        <v>424</v>
      </c>
      <c r="AB6" s="109" t="str">
        <f>TEXT(Z6,"###,###")</f>
        <v>424</v>
      </c>
      <c r="AD6" s="110">
        <f t="shared" si="0"/>
        <v>-7.6252723311546866E-2</v>
      </c>
      <c r="AF6" s="110">
        <f t="shared" si="1"/>
        <v>2.168674698795181E-2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557</v>
      </c>
      <c r="W7" s="108">
        <v>317</v>
      </c>
      <c r="X7" s="108">
        <v>610</v>
      </c>
      <c r="Y7" s="108">
        <v>566</v>
      </c>
      <c r="Z7" s="108">
        <v>550</v>
      </c>
      <c r="AB7" s="109" t="str">
        <f>TEXT(Z7,"###,###")</f>
        <v>550</v>
      </c>
      <c r="AD7" s="110">
        <f t="shared" si="0"/>
        <v>-2.8268551236749095E-2</v>
      </c>
      <c r="AF7" s="110">
        <f t="shared" si="1"/>
        <v>-1.2567324955116699E-2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856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550</v>
      </c>
      <c r="P8" s="67"/>
      <c r="S8" s="107" t="s">
        <v>83</v>
      </c>
      <c r="T8" s="108"/>
      <c r="U8" s="108"/>
      <c r="V8" s="108">
        <v>39447</v>
      </c>
      <c r="W8" s="108">
        <v>48700</v>
      </c>
      <c r="X8" s="108">
        <v>43229</v>
      </c>
      <c r="Y8" s="108">
        <v>43228.35</v>
      </c>
      <c r="Z8" s="108">
        <v>49828</v>
      </c>
      <c r="AB8" s="109" t="str">
        <f>TEXT(Z8,"$###,###")</f>
        <v>$49,828</v>
      </c>
      <c r="AD8" s="110">
        <f t="shared" si="0"/>
        <v>0.15266948657536084</v>
      </c>
      <c r="AF8" s="110">
        <f t="shared" si="1"/>
        <v>0.26316323167794753</v>
      </c>
    </row>
    <row r="9" spans="1:32" x14ac:dyDescent="0.25">
      <c r="A9" s="30" t="s">
        <v>14</v>
      </c>
      <c r="B9" s="71"/>
      <c r="C9" s="72"/>
      <c r="D9" s="73">
        <f>AD104</f>
        <v>63.317757009345797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52.909090909090907</v>
      </c>
      <c r="P9" s="74" t="s">
        <v>84</v>
      </c>
      <c r="S9" s="107" t="s">
        <v>7</v>
      </c>
      <c r="T9" s="108"/>
      <c r="U9" s="108"/>
      <c r="V9" s="108">
        <v>27898063</v>
      </c>
      <c r="W9" s="108">
        <v>12092869</v>
      </c>
      <c r="X9" s="108">
        <v>42488148</v>
      </c>
      <c r="Y9" s="108">
        <v>31634312</v>
      </c>
      <c r="Z9" s="108">
        <v>41674406</v>
      </c>
      <c r="AB9" s="109" t="str">
        <f>TEXT(Z9/1000000,"$#,###.0")&amp;" mil"</f>
        <v>$41.7 mil</v>
      </c>
      <c r="AD9" s="110">
        <f t="shared" si="0"/>
        <v>0.31737987537076839</v>
      </c>
      <c r="AF9" s="110">
        <f t="shared" si="1"/>
        <v>0.49381001827976378</v>
      </c>
    </row>
    <row r="10" spans="1:32" x14ac:dyDescent="0.25">
      <c r="A10" s="30" t="s">
        <v>17</v>
      </c>
      <c r="B10" s="71"/>
      <c r="C10" s="72"/>
      <c r="D10" s="73">
        <f>AD105</f>
        <v>17.172897196261683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46.545454545454547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59.090909090909093</v>
      </c>
      <c r="P11" s="74" t="s">
        <v>84</v>
      </c>
      <c r="S11" s="107" t="s">
        <v>29</v>
      </c>
      <c r="T11" s="112"/>
      <c r="U11" s="112"/>
      <c r="V11" s="112">
        <v>608</v>
      </c>
      <c r="W11" s="112">
        <v>372</v>
      </c>
      <c r="X11" s="112">
        <v>718</v>
      </c>
      <c r="Y11" s="112">
        <v>666</v>
      </c>
      <c r="Z11" s="112">
        <v>627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22.181818181818183</v>
      </c>
      <c r="P12" s="74" t="s">
        <v>84</v>
      </c>
      <c r="S12" s="107" t="s">
        <v>30</v>
      </c>
      <c r="T12" s="112"/>
      <c r="U12" s="112"/>
      <c r="V12" s="112">
        <v>234</v>
      </c>
      <c r="W12" s="112">
        <v>122</v>
      </c>
      <c r="X12" s="112">
        <v>244</v>
      </c>
      <c r="Y12" s="112">
        <v>232</v>
      </c>
      <c r="Z12" s="112">
        <v>228</v>
      </c>
    </row>
    <row r="13" spans="1:32" ht="15" customHeight="1" x14ac:dyDescent="0.25">
      <c r="A13" s="30" t="s">
        <v>19</v>
      </c>
      <c r="B13" s="72"/>
      <c r="C13" s="72"/>
      <c r="D13" s="73">
        <f>AD108</f>
        <v>21.028037383177569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19.272727272727273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20.093457943925234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42.5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21.495327102803738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17.454545454545457</v>
      </c>
      <c r="P15" s="74" t="s">
        <v>84</v>
      </c>
      <c r="S15" s="115" t="s">
        <v>60</v>
      </c>
      <c r="T15" s="115"/>
      <c r="U15" s="116"/>
      <c r="V15" s="116">
        <v>265</v>
      </c>
      <c r="W15" s="116">
        <v>93</v>
      </c>
      <c r="X15" s="116">
        <v>323</v>
      </c>
      <c r="Y15" s="112">
        <v>333</v>
      </c>
      <c r="Z15" s="112">
        <v>309</v>
      </c>
      <c r="AB15" s="117">
        <f t="shared" ref="AB15:AB34" si="2">IF(Z15="np",0,Z15/$Z$34)</f>
        <v>0.36098130841121495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16.238317757009348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82.545454545454547</v>
      </c>
      <c r="P16" s="37" t="s">
        <v>84</v>
      </c>
      <c r="S16" s="115" t="s">
        <v>61</v>
      </c>
      <c r="T16" s="115"/>
      <c r="U16" s="116"/>
      <c r="V16" s="116">
        <v>12</v>
      </c>
      <c r="W16" s="116">
        <v>9</v>
      </c>
      <c r="X16" s="116">
        <v>14</v>
      </c>
      <c r="Y16" s="112">
        <v>13</v>
      </c>
      <c r="Z16" s="112">
        <v>6</v>
      </c>
      <c r="AB16" s="117">
        <f t="shared" si="2"/>
        <v>7.0093457943925233E-3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37</v>
      </c>
      <c r="W17" s="116">
        <v>6</v>
      </c>
      <c r="X17" s="116">
        <v>8</v>
      </c>
      <c r="Y17" s="112">
        <v>12</v>
      </c>
      <c r="Z17" s="112">
        <v>15</v>
      </c>
      <c r="AB17" s="117">
        <f t="shared" si="2"/>
        <v>1.7523364485981307E-2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5</v>
      </c>
      <c r="W18" s="116">
        <v>6</v>
      </c>
      <c r="X18" s="116">
        <v>7</v>
      </c>
      <c r="Y18" s="112">
        <v>6</v>
      </c>
      <c r="Z18" s="112">
        <v>8</v>
      </c>
      <c r="AB18" s="117">
        <f t="shared" si="2"/>
        <v>9.3457943925233638E-3</v>
      </c>
    </row>
    <row r="19" spans="1:28" x14ac:dyDescent="0.25">
      <c r="A19" s="63" t="str">
        <f>$S$1&amp;" ("&amp;$V$2&amp;" to "&amp;$Z$2&amp;")"</f>
        <v>McKinlay (2017-18 to 2021-22)</v>
      </c>
      <c r="B19" s="63"/>
      <c r="C19" s="63"/>
      <c r="D19" s="63"/>
      <c r="E19" s="63"/>
      <c r="F19" s="63"/>
      <c r="G19" s="63" t="str">
        <f>$S$1&amp;" ("&amp;$V$2&amp;" to "&amp;$Z$2&amp;")"</f>
        <v>McKinlay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59</v>
      </c>
      <c r="W19" s="116">
        <v>54</v>
      </c>
      <c r="X19" s="116">
        <v>80</v>
      </c>
      <c r="Y19" s="112">
        <v>84</v>
      </c>
      <c r="Z19" s="112">
        <v>78</v>
      </c>
      <c r="AB19" s="117">
        <f t="shared" si="2"/>
        <v>9.11214953271028E-2</v>
      </c>
    </row>
    <row r="20" spans="1:28" x14ac:dyDescent="0.25">
      <c r="S20" s="115" t="s">
        <v>65</v>
      </c>
      <c r="T20" s="115"/>
      <c r="U20" s="116"/>
      <c r="V20" s="116">
        <v>13</v>
      </c>
      <c r="W20" s="116">
        <v>6</v>
      </c>
      <c r="X20" s="116">
        <v>16</v>
      </c>
      <c r="Y20" s="112">
        <v>15</v>
      </c>
      <c r="Z20" s="112">
        <v>16</v>
      </c>
      <c r="AB20" s="117">
        <f t="shared" si="2"/>
        <v>1.8691588785046728E-2</v>
      </c>
    </row>
    <row r="21" spans="1:28" x14ac:dyDescent="0.25">
      <c r="S21" s="115" t="s">
        <v>66</v>
      </c>
      <c r="T21" s="115"/>
      <c r="U21" s="116"/>
      <c r="V21" s="116">
        <v>34</v>
      </c>
      <c r="W21" s="116">
        <v>24</v>
      </c>
      <c r="X21" s="116">
        <v>35</v>
      </c>
      <c r="Y21" s="112">
        <v>31</v>
      </c>
      <c r="Z21" s="112">
        <v>38</v>
      </c>
      <c r="AB21" s="117">
        <f t="shared" si="2"/>
        <v>4.4392523364485979E-2</v>
      </c>
    </row>
    <row r="22" spans="1:28" x14ac:dyDescent="0.25">
      <c r="S22" s="115" t="s">
        <v>67</v>
      </c>
      <c r="T22" s="115"/>
      <c r="U22" s="116"/>
      <c r="V22" s="116">
        <v>46</v>
      </c>
      <c r="W22" s="116">
        <v>32</v>
      </c>
      <c r="X22" s="116">
        <v>63</v>
      </c>
      <c r="Y22" s="112">
        <v>55</v>
      </c>
      <c r="Z22" s="112">
        <v>38</v>
      </c>
      <c r="AB22" s="117">
        <f t="shared" si="2"/>
        <v>4.4392523364485979E-2</v>
      </c>
    </row>
    <row r="23" spans="1:28" x14ac:dyDescent="0.25">
      <c r="S23" s="115" t="s">
        <v>68</v>
      </c>
      <c r="T23" s="115"/>
      <c r="U23" s="116"/>
      <c r="V23" s="116">
        <v>46</v>
      </c>
      <c r="W23" s="116">
        <v>21</v>
      </c>
      <c r="X23" s="116">
        <v>39</v>
      </c>
      <c r="Y23" s="112">
        <v>23</v>
      </c>
      <c r="Z23" s="112">
        <v>17</v>
      </c>
      <c r="AB23" s="117">
        <f t="shared" si="2"/>
        <v>1.9859813084112148E-2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2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9</v>
      </c>
      <c r="W25" s="116">
        <v>0</v>
      </c>
      <c r="X25" s="116">
        <v>8</v>
      </c>
      <c r="Y25" s="112">
        <v>14</v>
      </c>
      <c r="Z25" s="112">
        <v>12</v>
      </c>
      <c r="AB25" s="117">
        <f t="shared" si="2"/>
        <v>1.4018691588785047E-2</v>
      </c>
    </row>
    <row r="26" spans="1:28" x14ac:dyDescent="0.25">
      <c r="S26" s="115" t="s">
        <v>71</v>
      </c>
      <c r="T26" s="115"/>
      <c r="U26" s="116"/>
      <c r="V26" s="116">
        <v>14</v>
      </c>
      <c r="W26" s="116">
        <v>8</v>
      </c>
      <c r="X26" s="116">
        <v>24</v>
      </c>
      <c r="Y26" s="112">
        <v>19</v>
      </c>
      <c r="Z26" s="112">
        <v>13</v>
      </c>
      <c r="AB26" s="117">
        <f t="shared" si="2"/>
        <v>1.5186915887850467E-2</v>
      </c>
    </row>
    <row r="27" spans="1:28" x14ac:dyDescent="0.25">
      <c r="S27" s="115" t="s">
        <v>72</v>
      </c>
      <c r="T27" s="115"/>
      <c r="U27" s="116"/>
      <c r="V27" s="116">
        <v>10</v>
      </c>
      <c r="W27" s="116">
        <v>9</v>
      </c>
      <c r="X27" s="116">
        <v>16</v>
      </c>
      <c r="Y27" s="112">
        <v>11</v>
      </c>
      <c r="Z27" s="112">
        <v>15</v>
      </c>
      <c r="AB27" s="117">
        <f t="shared" si="2"/>
        <v>1.7523364485981307E-2</v>
      </c>
    </row>
    <row r="28" spans="1:28" x14ac:dyDescent="0.25">
      <c r="S28" s="115" t="s">
        <v>73</v>
      </c>
      <c r="T28" s="115"/>
      <c r="U28" s="116"/>
      <c r="V28" s="116">
        <v>35</v>
      </c>
      <c r="W28" s="116">
        <v>21</v>
      </c>
      <c r="X28" s="116">
        <v>40</v>
      </c>
      <c r="Y28" s="112">
        <v>21</v>
      </c>
      <c r="Z28" s="112">
        <v>23</v>
      </c>
      <c r="AB28" s="117">
        <f t="shared" si="2"/>
        <v>2.6869158878504672E-2</v>
      </c>
    </row>
    <row r="29" spans="1:28" x14ac:dyDescent="0.25">
      <c r="S29" s="115" t="s">
        <v>74</v>
      </c>
      <c r="T29" s="115"/>
      <c r="U29" s="116"/>
      <c r="V29" s="116">
        <v>27</v>
      </c>
      <c r="W29" s="116">
        <v>83</v>
      </c>
      <c r="X29" s="116">
        <v>81</v>
      </c>
      <c r="Y29" s="112">
        <v>75</v>
      </c>
      <c r="Z29" s="112">
        <v>88</v>
      </c>
      <c r="AB29" s="117">
        <f t="shared" si="2"/>
        <v>0.10280373831775701</v>
      </c>
    </row>
    <row r="30" spans="1:28" x14ac:dyDescent="0.25">
      <c r="S30" s="115" t="s">
        <v>75</v>
      </c>
      <c r="T30" s="115"/>
      <c r="U30" s="116"/>
      <c r="V30" s="116">
        <v>19</v>
      </c>
      <c r="W30" s="116">
        <v>18</v>
      </c>
      <c r="X30" s="116">
        <v>15</v>
      </c>
      <c r="Y30" s="112">
        <v>27</v>
      </c>
      <c r="Z30" s="112">
        <v>23</v>
      </c>
      <c r="AB30" s="117">
        <f t="shared" si="2"/>
        <v>2.6869158878504672E-2</v>
      </c>
    </row>
    <row r="31" spans="1:28" x14ac:dyDescent="0.25">
      <c r="S31" s="115" t="s">
        <v>76</v>
      </c>
      <c r="T31" s="115"/>
      <c r="U31" s="116"/>
      <c r="V31" s="116">
        <v>45</v>
      </c>
      <c r="W31" s="116">
        <v>27</v>
      </c>
      <c r="X31" s="116">
        <v>54</v>
      </c>
      <c r="Y31" s="112">
        <v>34</v>
      </c>
      <c r="Z31" s="112">
        <v>40</v>
      </c>
      <c r="AB31" s="117">
        <f t="shared" si="2"/>
        <v>4.6728971962616821E-2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</v>
      </c>
      <c r="W32" s="116">
        <v>5</v>
      </c>
      <c r="X32" s="116">
        <v>7</v>
      </c>
      <c r="Y32" s="112">
        <v>8</v>
      </c>
      <c r="Z32" s="112">
        <v>7</v>
      </c>
      <c r="AB32" s="117">
        <f t="shared" si="2"/>
        <v>8.1775700934579431E-3</v>
      </c>
    </row>
    <row r="33" spans="19:32" x14ac:dyDescent="0.25">
      <c r="S33" s="115" t="s">
        <v>78</v>
      </c>
      <c r="T33" s="115"/>
      <c r="U33" s="116"/>
      <c r="V33" s="116">
        <v>10</v>
      </c>
      <c r="W33" s="116">
        <v>8</v>
      </c>
      <c r="X33" s="116">
        <v>7</v>
      </c>
      <c r="Y33" s="112">
        <v>8</v>
      </c>
      <c r="Z33" s="112">
        <v>12</v>
      </c>
      <c r="AB33" s="117">
        <f t="shared" si="2"/>
        <v>1.4018691588785047E-2</v>
      </c>
    </row>
    <row r="34" spans="19:32" x14ac:dyDescent="0.25">
      <c r="S34" s="118" t="s">
        <v>53</v>
      </c>
      <c r="T34" s="118"/>
      <c r="U34" s="119"/>
      <c r="V34" s="119">
        <v>845</v>
      </c>
      <c r="W34" s="119">
        <v>499</v>
      </c>
      <c r="X34" s="119">
        <v>961</v>
      </c>
      <c r="Y34" s="120">
        <v>898</v>
      </c>
      <c r="Z34" s="120">
        <v>856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497</v>
      </c>
      <c r="W37" s="112">
        <v>269</v>
      </c>
      <c r="X37" s="112">
        <v>505</v>
      </c>
      <c r="Y37" s="112">
        <v>462</v>
      </c>
      <c r="Z37" s="112">
        <v>454</v>
      </c>
      <c r="AB37" s="132">
        <f>Z37/Z40*100</f>
        <v>82.545454545454547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63</v>
      </c>
      <c r="W38" s="112">
        <v>51</v>
      </c>
      <c r="X38" s="112">
        <v>105</v>
      </c>
      <c r="Y38" s="112">
        <v>100</v>
      </c>
      <c r="Z38" s="112">
        <v>96</v>
      </c>
      <c r="AB38" s="132">
        <f>Z38/Z40*100</f>
        <v>17.454545454545457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560</v>
      </c>
      <c r="W40" s="112">
        <v>320</v>
      </c>
      <c r="X40" s="112">
        <v>610</v>
      </c>
      <c r="Y40" s="112">
        <v>562</v>
      </c>
      <c r="Z40" s="112">
        <v>550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2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8</v>
      </c>
      <c r="W45" s="112">
        <v>0</v>
      </c>
      <c r="X45" s="112">
        <v>5</v>
      </c>
      <c r="Y45" s="112">
        <v>13</v>
      </c>
      <c r="Z45" s="112">
        <v>14</v>
      </c>
    </row>
    <row r="46" spans="19:32" x14ac:dyDescent="0.25">
      <c r="S46" s="115" t="s">
        <v>38</v>
      </c>
      <c r="T46" s="115"/>
      <c r="U46" s="112"/>
      <c r="V46" s="112">
        <v>41</v>
      </c>
      <c r="W46" s="112">
        <v>20</v>
      </c>
      <c r="X46" s="112">
        <v>37</v>
      </c>
      <c r="Y46" s="112">
        <v>36</v>
      </c>
      <c r="Z46" s="112">
        <v>25</v>
      </c>
    </row>
    <row r="47" spans="19:32" x14ac:dyDescent="0.25">
      <c r="S47" s="115" t="s">
        <v>39</v>
      </c>
      <c r="T47" s="115"/>
      <c r="U47" s="112"/>
      <c r="V47" s="112">
        <v>36</v>
      </c>
      <c r="W47" s="112">
        <v>8</v>
      </c>
      <c r="X47" s="112">
        <v>60</v>
      </c>
      <c r="Y47" s="112">
        <v>52</v>
      </c>
      <c r="Z47" s="112">
        <v>44</v>
      </c>
    </row>
    <row r="48" spans="19:32" x14ac:dyDescent="0.25">
      <c r="S48" s="115" t="s">
        <v>40</v>
      </c>
      <c r="T48" s="115"/>
      <c r="U48" s="112"/>
      <c r="V48" s="112">
        <v>63</v>
      </c>
      <c r="W48" s="112">
        <v>38</v>
      </c>
      <c r="X48" s="112">
        <v>73</v>
      </c>
      <c r="Y48" s="112">
        <v>39</v>
      </c>
      <c r="Z48" s="112">
        <v>35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46</v>
      </c>
      <c r="W49" s="112">
        <v>27</v>
      </c>
      <c r="X49" s="112">
        <v>60</v>
      </c>
      <c r="Y49" s="112">
        <v>66</v>
      </c>
      <c r="Z49" s="112">
        <v>56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McKinlay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28</v>
      </c>
      <c r="W50" s="112">
        <v>18</v>
      </c>
      <c r="X50" s="112">
        <v>46</v>
      </c>
      <c r="Y50" s="112">
        <v>40</v>
      </c>
      <c r="Z50" s="112">
        <v>40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23</v>
      </c>
      <c r="W51" s="112">
        <v>18</v>
      </c>
      <c r="X51" s="112">
        <v>21</v>
      </c>
      <c r="Y51" s="112">
        <v>23</v>
      </c>
      <c r="Z51" s="112">
        <v>35</v>
      </c>
    </row>
    <row r="52" spans="1:26" ht="15" customHeight="1" x14ac:dyDescent="0.25">
      <c r="S52" s="115" t="s">
        <v>44</v>
      </c>
      <c r="T52" s="115"/>
      <c r="U52" s="112"/>
      <c r="V52" s="112">
        <v>29</v>
      </c>
      <c r="W52" s="112">
        <v>25</v>
      </c>
      <c r="X52" s="112">
        <v>35</v>
      </c>
      <c r="Y52" s="112">
        <v>32</v>
      </c>
      <c r="Z52" s="112">
        <v>29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38</v>
      </c>
      <c r="W53" s="112">
        <v>24</v>
      </c>
      <c r="X53" s="112">
        <v>36</v>
      </c>
      <c r="Y53" s="112">
        <v>32</v>
      </c>
      <c r="Z53" s="112">
        <v>41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34</v>
      </c>
      <c r="W54" s="112">
        <v>27</v>
      </c>
      <c r="X54" s="112">
        <v>46</v>
      </c>
      <c r="Y54" s="112">
        <v>42</v>
      </c>
      <c r="Z54" s="112">
        <v>35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29</v>
      </c>
      <c r="W55" s="112">
        <v>26</v>
      </c>
      <c r="X55" s="112">
        <v>28</v>
      </c>
      <c r="Y55" s="112">
        <v>28</v>
      </c>
      <c r="Z55" s="112">
        <v>31</v>
      </c>
    </row>
    <row r="56" spans="1:26" ht="15" customHeight="1" x14ac:dyDescent="0.25">
      <c r="S56" s="115" t="s">
        <v>48</v>
      </c>
      <c r="T56" s="115"/>
      <c r="U56" s="112"/>
      <c r="V56" s="112">
        <v>12</v>
      </c>
      <c r="W56" s="112">
        <v>12</v>
      </c>
      <c r="X56" s="112">
        <v>14</v>
      </c>
      <c r="Y56" s="112">
        <v>9</v>
      </c>
      <c r="Z56" s="112">
        <v>19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14</v>
      </c>
      <c r="W57" s="112">
        <v>6</v>
      </c>
      <c r="X57" s="112">
        <v>16</v>
      </c>
      <c r="Y57" s="112">
        <v>11</v>
      </c>
      <c r="Z57" s="112">
        <v>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</v>
      </c>
      <c r="W58" s="112">
        <v>4</v>
      </c>
      <c r="X58" s="112">
        <v>7</v>
      </c>
      <c r="Y58" s="112">
        <v>9</v>
      </c>
      <c r="Z58" s="112">
        <v>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6</v>
      </c>
      <c r="X59" s="112">
        <v>5</v>
      </c>
      <c r="Y59" s="112">
        <v>4</v>
      </c>
      <c r="Z59" s="112">
        <v>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1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426</v>
      </c>
      <c r="W61" s="112">
        <v>252</v>
      </c>
      <c r="X61" s="112">
        <v>485</v>
      </c>
      <c r="Y61" s="112">
        <v>439</v>
      </c>
      <c r="Z61" s="112">
        <v>431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</v>
      </c>
      <c r="W64" s="112">
        <v>0</v>
      </c>
      <c r="X64" s="112">
        <v>0</v>
      </c>
      <c r="Y64" s="112">
        <v>20</v>
      </c>
      <c r="Z64" s="112">
        <v>10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McKinlay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28</v>
      </c>
      <c r="W65" s="112">
        <v>0</v>
      </c>
      <c r="X65" s="112">
        <v>20</v>
      </c>
      <c r="Y65" s="112">
        <v>37</v>
      </c>
      <c r="Z65" s="112">
        <v>38</v>
      </c>
    </row>
    <row r="66" spans="1:26" x14ac:dyDescent="0.25">
      <c r="S66" s="115" t="s">
        <v>39</v>
      </c>
      <c r="T66" s="115"/>
      <c r="U66" s="112"/>
      <c r="V66" s="112">
        <v>61</v>
      </c>
      <c r="W66" s="112">
        <v>23</v>
      </c>
      <c r="X66" s="112">
        <v>71</v>
      </c>
      <c r="Y66" s="112">
        <v>65</v>
      </c>
      <c r="Z66" s="112">
        <v>38</v>
      </c>
    </row>
    <row r="67" spans="1:26" x14ac:dyDescent="0.25">
      <c r="S67" s="115" t="s">
        <v>40</v>
      </c>
      <c r="T67" s="115"/>
      <c r="U67" s="112"/>
      <c r="V67" s="112">
        <v>56</v>
      </c>
      <c r="W67" s="112">
        <v>42</v>
      </c>
      <c r="X67" s="112">
        <v>92</v>
      </c>
      <c r="Y67" s="112">
        <v>77</v>
      </c>
      <c r="Z67" s="112">
        <v>64</v>
      </c>
    </row>
    <row r="68" spans="1:26" x14ac:dyDescent="0.25">
      <c r="S68" s="115" t="s">
        <v>41</v>
      </c>
      <c r="T68" s="115"/>
      <c r="U68" s="112"/>
      <c r="V68" s="112">
        <v>55</v>
      </c>
      <c r="W68" s="112">
        <v>34</v>
      </c>
      <c r="X68" s="112">
        <v>52</v>
      </c>
      <c r="Y68" s="112">
        <v>63</v>
      </c>
      <c r="Z68" s="112">
        <v>40</v>
      </c>
    </row>
    <row r="69" spans="1:26" x14ac:dyDescent="0.25">
      <c r="S69" s="115" t="s">
        <v>42</v>
      </c>
      <c r="T69" s="115"/>
      <c r="U69" s="112"/>
      <c r="V69" s="112">
        <v>40</v>
      </c>
      <c r="W69" s="112">
        <v>24</v>
      </c>
      <c r="X69" s="112">
        <v>37</v>
      </c>
      <c r="Y69" s="112">
        <v>34</v>
      </c>
      <c r="Z69" s="112">
        <v>48</v>
      </c>
    </row>
    <row r="70" spans="1:26" x14ac:dyDescent="0.25">
      <c r="S70" s="115" t="s">
        <v>43</v>
      </c>
      <c r="T70" s="115"/>
      <c r="U70" s="112"/>
      <c r="V70" s="112">
        <v>25</v>
      </c>
      <c r="W70" s="112">
        <v>14</v>
      </c>
      <c r="X70" s="112">
        <v>26</v>
      </c>
      <c r="Y70" s="112">
        <v>27</v>
      </c>
      <c r="Z70" s="112">
        <v>33</v>
      </c>
    </row>
    <row r="71" spans="1:26" x14ac:dyDescent="0.25">
      <c r="S71" s="115" t="s">
        <v>44</v>
      </c>
      <c r="T71" s="115"/>
      <c r="U71" s="112"/>
      <c r="V71" s="112">
        <v>23</v>
      </c>
      <c r="W71" s="112">
        <v>24</v>
      </c>
      <c r="X71" s="112">
        <v>39</v>
      </c>
      <c r="Y71" s="112">
        <v>29</v>
      </c>
      <c r="Z71" s="112">
        <v>23</v>
      </c>
    </row>
    <row r="72" spans="1:26" x14ac:dyDescent="0.25">
      <c r="S72" s="115" t="s">
        <v>45</v>
      </c>
      <c r="T72" s="115"/>
      <c r="U72" s="112"/>
      <c r="V72" s="112">
        <v>24</v>
      </c>
      <c r="W72" s="112">
        <v>18</v>
      </c>
      <c r="X72" s="112">
        <v>37</v>
      </c>
      <c r="Y72" s="112">
        <v>21</v>
      </c>
      <c r="Z72" s="112">
        <v>30</v>
      </c>
    </row>
    <row r="73" spans="1:26" x14ac:dyDescent="0.25">
      <c r="S73" s="115" t="s">
        <v>46</v>
      </c>
      <c r="T73" s="115"/>
      <c r="U73" s="112"/>
      <c r="V73" s="112">
        <v>48</v>
      </c>
      <c r="W73" s="112">
        <v>25</v>
      </c>
      <c r="X73" s="112">
        <v>35</v>
      </c>
      <c r="Y73" s="112">
        <v>36</v>
      </c>
      <c r="Z73" s="112">
        <v>31</v>
      </c>
    </row>
    <row r="74" spans="1:26" x14ac:dyDescent="0.25">
      <c r="S74" s="115" t="s">
        <v>47</v>
      </c>
      <c r="T74" s="115"/>
      <c r="U74" s="112"/>
      <c r="V74" s="112">
        <v>23</v>
      </c>
      <c r="W74" s="112">
        <v>16</v>
      </c>
      <c r="X74" s="112">
        <v>26</v>
      </c>
      <c r="Y74" s="112">
        <v>19</v>
      </c>
      <c r="Z74" s="112">
        <v>27</v>
      </c>
    </row>
    <row r="75" spans="1:26" x14ac:dyDescent="0.25">
      <c r="S75" s="115" t="s">
        <v>48</v>
      </c>
      <c r="T75" s="115"/>
      <c r="U75" s="112"/>
      <c r="V75" s="112">
        <v>17</v>
      </c>
      <c r="W75" s="112">
        <v>10</v>
      </c>
      <c r="X75" s="112">
        <v>22</v>
      </c>
      <c r="Y75" s="112">
        <v>12</v>
      </c>
      <c r="Z75" s="112">
        <v>12</v>
      </c>
    </row>
    <row r="76" spans="1:26" x14ac:dyDescent="0.25">
      <c r="S76" s="115" t="s">
        <v>49</v>
      </c>
      <c r="T76" s="115"/>
      <c r="U76" s="112"/>
      <c r="V76" s="112">
        <v>13</v>
      </c>
      <c r="W76" s="112">
        <v>9</v>
      </c>
      <c r="X76" s="112">
        <v>15</v>
      </c>
      <c r="Y76" s="112">
        <v>13</v>
      </c>
      <c r="Z76" s="112">
        <v>9</v>
      </c>
    </row>
    <row r="77" spans="1:26" x14ac:dyDescent="0.25">
      <c r="S77" s="115" t="s">
        <v>50</v>
      </c>
      <c r="T77" s="115"/>
      <c r="U77" s="112"/>
      <c r="V77" s="112">
        <v>5</v>
      </c>
      <c r="W77" s="112">
        <v>0</v>
      </c>
      <c r="X77" s="112">
        <v>6</v>
      </c>
      <c r="Y77" s="112">
        <v>3</v>
      </c>
      <c r="Z77" s="112">
        <v>8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2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0</v>
      </c>
      <c r="X79" s="112">
        <v>0</v>
      </c>
      <c r="Y79" s="112">
        <v>1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414</v>
      </c>
      <c r="W80" s="112">
        <v>241</v>
      </c>
      <c r="X80" s="112">
        <v>476</v>
      </c>
      <c r="Y80" s="112">
        <v>459</v>
      </c>
      <c r="Z80" s="112">
        <v>426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McKinlay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34</v>
      </c>
      <c r="W83" s="112">
        <v>19</v>
      </c>
      <c r="X83" s="112">
        <v>35</v>
      </c>
      <c r="Y83" s="112">
        <v>33</v>
      </c>
      <c r="Z83" s="112">
        <v>32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9</v>
      </c>
      <c r="W84" s="112">
        <v>5</v>
      </c>
      <c r="X84" s="112">
        <v>8</v>
      </c>
      <c r="Y84" s="112">
        <v>7</v>
      </c>
      <c r="Z84" s="112">
        <v>8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23</v>
      </c>
      <c r="W85" s="112">
        <v>29</v>
      </c>
      <c r="X85" s="112">
        <v>36</v>
      </c>
      <c r="Y85" s="112">
        <v>37</v>
      </c>
      <c r="Z85" s="112">
        <v>34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856</v>
      </c>
      <c r="D86" s="96">
        <f t="shared" ref="D86:D91" si="4">AD4</f>
        <v>-4.6770601336302842E-2</v>
      </c>
      <c r="E86" s="97">
        <f t="shared" ref="E86:E91" si="5">AD4</f>
        <v>-4.6770601336302842E-2</v>
      </c>
      <c r="F86" s="96">
        <f t="shared" ref="F86:F91" si="6">AF4</f>
        <v>1.542111506524324E-2</v>
      </c>
      <c r="G86" s="97">
        <f t="shared" ref="G86:G91" si="7">AF4</f>
        <v>1.542111506524324E-2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6</v>
      </c>
      <c r="W86" s="112">
        <v>3</v>
      </c>
      <c r="X86" s="112">
        <v>4</v>
      </c>
      <c r="Y86" s="112">
        <v>5</v>
      </c>
      <c r="Z86" s="112">
        <v>4</v>
      </c>
    </row>
    <row r="87" spans="1:30" ht="15" customHeight="1" x14ac:dyDescent="0.25">
      <c r="A87" s="98" t="s">
        <v>4</v>
      </c>
      <c r="B87" s="49"/>
      <c r="C87" s="57" t="str">
        <f t="shared" si="3"/>
        <v>426</v>
      </c>
      <c r="D87" s="96">
        <f t="shared" si="4"/>
        <v>-2.9612756264236872E-2</v>
      </c>
      <c r="E87" s="97">
        <f t="shared" si="5"/>
        <v>-2.9612756264236872E-2</v>
      </c>
      <c r="F87" s="96">
        <f t="shared" si="6"/>
        <v>-4.6728971962616273E-3</v>
      </c>
      <c r="G87" s="97">
        <f t="shared" si="7"/>
        <v>-4.6728971962616273E-3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3</v>
      </c>
      <c r="W87" s="112">
        <v>6</v>
      </c>
      <c r="X87" s="112">
        <v>4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424</v>
      </c>
      <c r="D88" s="96">
        <f t="shared" si="4"/>
        <v>-7.6252723311546866E-2</v>
      </c>
      <c r="E88" s="97">
        <f t="shared" si="5"/>
        <v>-7.6252723311546866E-2</v>
      </c>
      <c r="F88" s="96">
        <f t="shared" si="6"/>
        <v>2.168674698795181E-2</v>
      </c>
      <c r="G88" s="97">
        <f t="shared" si="7"/>
        <v>2.168674698795181E-2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4</v>
      </c>
      <c r="W88" s="112">
        <v>3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550</v>
      </c>
      <c r="D89" s="96">
        <f t="shared" si="4"/>
        <v>-2.8268551236749095E-2</v>
      </c>
      <c r="E89" s="97">
        <f t="shared" si="5"/>
        <v>-2.8268551236749095E-2</v>
      </c>
      <c r="F89" s="96">
        <f t="shared" si="6"/>
        <v>-1.2567324955116699E-2</v>
      </c>
      <c r="G89" s="97">
        <f t="shared" si="7"/>
        <v>-1.2567324955116699E-2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32</v>
      </c>
      <c r="W89" s="112">
        <v>32</v>
      </c>
      <c r="X89" s="112">
        <v>42</v>
      </c>
      <c r="Y89" s="112">
        <v>41</v>
      </c>
      <c r="Z89" s="112">
        <v>31</v>
      </c>
    </row>
    <row r="90" spans="1:30" ht="15" customHeight="1" x14ac:dyDescent="0.25">
      <c r="A90" s="49" t="s">
        <v>96</v>
      </c>
      <c r="B90" s="49"/>
      <c r="C90" s="57" t="str">
        <f t="shared" si="3"/>
        <v>$49,828</v>
      </c>
      <c r="D90" s="96">
        <f t="shared" si="4"/>
        <v>0.15266948657536084</v>
      </c>
      <c r="E90" s="97">
        <f t="shared" si="5"/>
        <v>0.15266948657536084</v>
      </c>
      <c r="F90" s="96">
        <f t="shared" si="6"/>
        <v>0.26316323167794753</v>
      </c>
      <c r="G90" s="97">
        <f t="shared" si="7"/>
        <v>0.26316323167794753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81</v>
      </c>
      <c r="W90" s="112">
        <v>33</v>
      </c>
      <c r="X90" s="112">
        <v>70</v>
      </c>
      <c r="Y90" s="112">
        <v>74</v>
      </c>
      <c r="Z90" s="112">
        <v>73</v>
      </c>
    </row>
    <row r="91" spans="1:30" ht="15" customHeight="1" x14ac:dyDescent="0.25">
      <c r="A91" s="49" t="s">
        <v>7</v>
      </c>
      <c r="B91" s="49"/>
      <c r="C91" s="57" t="str">
        <f t="shared" si="3"/>
        <v>$41.7 mil</v>
      </c>
      <c r="D91" s="96">
        <f t="shared" si="4"/>
        <v>0.31737987537076839</v>
      </c>
      <c r="E91" s="97">
        <f t="shared" si="5"/>
        <v>0.31737987537076839</v>
      </c>
      <c r="F91" s="96">
        <f t="shared" si="6"/>
        <v>0.49381001827976378</v>
      </c>
      <c r="G91" s="97">
        <f t="shared" si="7"/>
        <v>0.49381001827976378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291</v>
      </c>
      <c r="W91" s="112">
        <v>169</v>
      </c>
      <c r="X91" s="112">
        <v>319</v>
      </c>
      <c r="Y91" s="112">
        <v>298</v>
      </c>
      <c r="Z91" s="112">
        <v>292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21</v>
      </c>
      <c r="W93" s="112">
        <v>11</v>
      </c>
      <c r="X93" s="112">
        <v>23</v>
      </c>
      <c r="Y93" s="112">
        <v>24</v>
      </c>
      <c r="Z93" s="112">
        <v>23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24</v>
      </c>
      <c r="W94" s="112">
        <v>9</v>
      </c>
      <c r="X94" s="112">
        <v>20</v>
      </c>
      <c r="Y94" s="112">
        <v>22</v>
      </c>
      <c r="Z94" s="112">
        <v>30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7</v>
      </c>
      <c r="W95" s="112">
        <v>7</v>
      </c>
      <c r="X95" s="112">
        <v>11</v>
      </c>
      <c r="Y95" s="112">
        <v>14</v>
      </c>
      <c r="Z95" s="112">
        <v>15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23</v>
      </c>
      <c r="W96" s="112">
        <v>15</v>
      </c>
      <c r="X96" s="112">
        <v>26</v>
      </c>
      <c r="Y96" s="112">
        <v>19</v>
      </c>
      <c r="Z96" s="112">
        <v>24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35</v>
      </c>
      <c r="W97" s="112">
        <v>26</v>
      </c>
      <c r="X97" s="112">
        <v>44</v>
      </c>
      <c r="Y97" s="112">
        <v>31</v>
      </c>
      <c r="Z97" s="112">
        <v>23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14</v>
      </c>
      <c r="W98" s="112">
        <v>10</v>
      </c>
      <c r="X98" s="112">
        <v>9</v>
      </c>
      <c r="Y98" s="112">
        <v>7</v>
      </c>
      <c r="Z98" s="112">
        <v>10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3</v>
      </c>
      <c r="Y99" s="112">
        <v>7</v>
      </c>
      <c r="Z99" s="112">
        <v>10</v>
      </c>
    </row>
    <row r="100" spans="1:32" ht="15" customHeight="1" x14ac:dyDescent="0.25">
      <c r="S100" s="115" t="s">
        <v>58</v>
      </c>
      <c r="T100" s="115"/>
      <c r="U100" s="112"/>
      <c r="V100" s="112">
        <v>53</v>
      </c>
      <c r="W100" s="112">
        <v>35</v>
      </c>
      <c r="X100" s="112">
        <v>63</v>
      </c>
      <c r="Y100" s="112">
        <v>80</v>
      </c>
      <c r="Z100" s="112">
        <v>62</v>
      </c>
    </row>
    <row r="101" spans="1:32" x14ac:dyDescent="0.25">
      <c r="A101" s="18"/>
      <c r="S101" s="118" t="s">
        <v>53</v>
      </c>
      <c r="T101" s="118"/>
      <c r="U101" s="112"/>
      <c r="V101" s="112">
        <v>261</v>
      </c>
      <c r="W101" s="112">
        <v>147</v>
      </c>
      <c r="X101" s="112">
        <v>291</v>
      </c>
      <c r="Y101" s="112">
        <v>269</v>
      </c>
      <c r="Z101" s="112">
        <v>259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574</v>
      </c>
      <c r="W104" s="112">
        <v>432</v>
      </c>
      <c r="X104" s="112">
        <v>587</v>
      </c>
      <c r="Y104" s="112">
        <v>582</v>
      </c>
      <c r="Z104" s="112">
        <v>542</v>
      </c>
      <c r="AB104" s="109" t="str">
        <f>TEXT(Z104,"###,###")</f>
        <v>542</v>
      </c>
      <c r="AD104" s="130">
        <f>Z104/($Z$4)*100</f>
        <v>63.317757009345797</v>
      </c>
      <c r="AF104" s="109"/>
    </row>
    <row r="105" spans="1:32" x14ac:dyDescent="0.25">
      <c r="S105" s="115" t="s">
        <v>17</v>
      </c>
      <c r="T105" s="115"/>
      <c r="U105" s="112"/>
      <c r="V105" s="112">
        <v>79</v>
      </c>
      <c r="W105" s="112">
        <v>126</v>
      </c>
      <c r="X105" s="112">
        <v>145</v>
      </c>
      <c r="Y105" s="112">
        <v>135</v>
      </c>
      <c r="Z105" s="112">
        <v>147</v>
      </c>
      <c r="AB105" s="109" t="str">
        <f>TEXT(Z105,"###,###")</f>
        <v>147</v>
      </c>
      <c r="AD105" s="130">
        <f>Z105/($Z$4)*100</f>
        <v>17.172897196261683</v>
      </c>
      <c r="AF105" s="109"/>
    </row>
    <row r="106" spans="1:32" x14ac:dyDescent="0.25">
      <c r="S106" s="118" t="s">
        <v>53</v>
      </c>
      <c r="T106" s="118"/>
      <c r="U106" s="120"/>
      <c r="V106" s="120">
        <v>653</v>
      </c>
      <c r="W106" s="120">
        <v>558</v>
      </c>
      <c r="X106" s="120">
        <v>732</v>
      </c>
      <c r="Y106" s="120">
        <v>717</v>
      </c>
      <c r="Z106" s="120">
        <v>689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210</v>
      </c>
      <c r="W108" s="112">
        <v>100</v>
      </c>
      <c r="X108" s="112">
        <v>221</v>
      </c>
      <c r="Y108" s="112">
        <v>192</v>
      </c>
      <c r="Z108" s="112">
        <v>180</v>
      </c>
      <c r="AB108" s="109" t="str">
        <f>TEXT(Z108,"###,###")</f>
        <v>180</v>
      </c>
      <c r="AD108" s="130">
        <f>Z108/($Z$4)*100</f>
        <v>21.028037383177569</v>
      </c>
      <c r="AF108" s="109"/>
    </row>
    <row r="109" spans="1:32" x14ac:dyDescent="0.25">
      <c r="S109" s="115" t="s">
        <v>20</v>
      </c>
      <c r="T109" s="115"/>
      <c r="U109" s="112"/>
      <c r="V109" s="112">
        <v>156</v>
      </c>
      <c r="W109" s="112">
        <v>71</v>
      </c>
      <c r="X109" s="112">
        <v>168</v>
      </c>
      <c r="Y109" s="112">
        <v>200</v>
      </c>
      <c r="Z109" s="112">
        <v>172</v>
      </c>
      <c r="AB109" s="109" t="str">
        <f>TEXT(Z109,"###,###")</f>
        <v>172</v>
      </c>
      <c r="AD109" s="130">
        <f>Z109/($Z$4)*100</f>
        <v>20.093457943925234</v>
      </c>
      <c r="AF109" s="109"/>
    </row>
    <row r="110" spans="1:32" x14ac:dyDescent="0.25">
      <c r="S110" s="115" t="s">
        <v>21</v>
      </c>
      <c r="T110" s="115"/>
      <c r="U110" s="112"/>
      <c r="V110" s="112">
        <v>93</v>
      </c>
      <c r="W110" s="112">
        <v>122</v>
      </c>
      <c r="X110" s="112">
        <v>201</v>
      </c>
      <c r="Y110" s="112">
        <v>175</v>
      </c>
      <c r="Z110" s="112">
        <v>184</v>
      </c>
      <c r="AB110" s="109" t="str">
        <f>TEXT(Z110,"###,###")</f>
        <v>184</v>
      </c>
      <c r="AD110" s="130">
        <f>Z110/($Z$4)*100</f>
        <v>21.495327102803738</v>
      </c>
      <c r="AF110" s="109"/>
    </row>
    <row r="111" spans="1:32" x14ac:dyDescent="0.25">
      <c r="S111" s="115" t="s">
        <v>22</v>
      </c>
      <c r="T111" s="115"/>
      <c r="U111" s="112"/>
      <c r="V111" s="112">
        <v>157</v>
      </c>
      <c r="W111" s="112">
        <v>99</v>
      </c>
      <c r="X111" s="112">
        <v>159</v>
      </c>
      <c r="Y111" s="112">
        <v>150</v>
      </c>
      <c r="Z111" s="112">
        <v>139</v>
      </c>
      <c r="AB111" s="109" t="str">
        <f>TEXT(Z111,"###,###")</f>
        <v>139</v>
      </c>
      <c r="AD111" s="130">
        <f>Z111/($Z$4)*100</f>
        <v>16.238317757009348</v>
      </c>
      <c r="AF111" s="109"/>
    </row>
    <row r="112" spans="1:32" x14ac:dyDescent="0.25">
      <c r="S112" s="118" t="s">
        <v>53</v>
      </c>
      <c r="T112" s="118"/>
      <c r="U112" s="112"/>
      <c r="V112" s="112">
        <v>841</v>
      </c>
      <c r="W112" s="112">
        <v>494</v>
      </c>
      <c r="X112" s="112">
        <v>957</v>
      </c>
      <c r="Y112" s="112">
        <v>898</v>
      </c>
      <c r="Z112" s="112">
        <v>851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42.56</v>
      </c>
      <c r="W118" s="131">
        <v>44.36</v>
      </c>
      <c r="X118" s="131">
        <v>41.64</v>
      </c>
      <c r="Y118" s="131">
        <v>41.56</v>
      </c>
      <c r="Z118" s="131">
        <v>42.48</v>
      </c>
      <c r="AB118" s="109" t="str">
        <f>TEXT(Z118,"##.0")</f>
        <v>42.5</v>
      </c>
    </row>
    <row r="120" spans="19:32" x14ac:dyDescent="0.25">
      <c r="S120" s="101" t="s">
        <v>98</v>
      </c>
      <c r="T120" s="112"/>
      <c r="U120" s="112"/>
      <c r="V120" s="112">
        <v>320</v>
      </c>
      <c r="W120" s="112">
        <v>194</v>
      </c>
      <c r="X120" s="112">
        <v>372</v>
      </c>
      <c r="Y120" s="112">
        <v>334</v>
      </c>
      <c r="Z120" s="112">
        <v>325</v>
      </c>
      <c r="AB120" s="109" t="str">
        <f>TEXT(Z120,"###,###")</f>
        <v>325</v>
      </c>
    </row>
    <row r="121" spans="19:32" x14ac:dyDescent="0.25">
      <c r="S121" s="101" t="s">
        <v>99</v>
      </c>
      <c r="T121" s="112"/>
      <c r="U121" s="112"/>
      <c r="V121" s="112">
        <v>114</v>
      </c>
      <c r="W121" s="112">
        <v>64</v>
      </c>
      <c r="X121" s="112">
        <v>122</v>
      </c>
      <c r="Y121" s="112">
        <v>118</v>
      </c>
      <c r="Z121" s="112">
        <v>122</v>
      </c>
      <c r="AB121" s="109" t="str">
        <f>TEXT(Z121,"###,###")</f>
        <v>122</v>
      </c>
    </row>
    <row r="122" spans="19:32" x14ac:dyDescent="0.25">
      <c r="S122" s="101" t="s">
        <v>100</v>
      </c>
      <c r="T122" s="112"/>
      <c r="U122" s="112"/>
      <c r="V122" s="112">
        <v>117</v>
      </c>
      <c r="W122" s="112">
        <v>57</v>
      </c>
      <c r="X122" s="112">
        <v>120</v>
      </c>
      <c r="Y122" s="112">
        <v>113</v>
      </c>
      <c r="Z122" s="112">
        <v>106</v>
      </c>
      <c r="AB122" s="109" t="str">
        <f>TEXT(Z122,"###,###")</f>
        <v>106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437</v>
      </c>
      <c r="W124" s="112">
        <v>251</v>
      </c>
      <c r="X124" s="112">
        <v>492</v>
      </c>
      <c r="Y124" s="112">
        <v>447</v>
      </c>
      <c r="Z124" s="112">
        <v>431</v>
      </c>
      <c r="AB124" s="109" t="str">
        <f>TEXT(Z124,"###,###")</f>
        <v>431</v>
      </c>
      <c r="AD124" s="127">
        <f>Z124/$Z$7*100</f>
        <v>78.363636363636374</v>
      </c>
    </row>
    <row r="125" spans="19:32" x14ac:dyDescent="0.25">
      <c r="S125" s="101" t="s">
        <v>102</v>
      </c>
      <c r="T125" s="112"/>
      <c r="U125" s="112"/>
      <c r="V125" s="112">
        <v>231</v>
      </c>
      <c r="W125" s="112">
        <v>121</v>
      </c>
      <c r="X125" s="112">
        <v>242</v>
      </c>
      <c r="Y125" s="112">
        <v>231</v>
      </c>
      <c r="Z125" s="112">
        <v>228</v>
      </c>
      <c r="AB125" s="109" t="str">
        <f>TEXT(Z125,"###,###")</f>
        <v>228</v>
      </c>
      <c r="AD125" s="127">
        <f>Z125/$Z$7*100</f>
        <v>41.454545454545453</v>
      </c>
    </row>
    <row r="127" spans="19:32" x14ac:dyDescent="0.25">
      <c r="S127" s="101" t="s">
        <v>103</v>
      </c>
      <c r="T127" s="112"/>
      <c r="U127" s="112"/>
      <c r="V127" s="112">
        <v>292</v>
      </c>
      <c r="W127" s="112">
        <v>167</v>
      </c>
      <c r="X127" s="112">
        <v>320</v>
      </c>
      <c r="Y127" s="112">
        <v>299</v>
      </c>
      <c r="Z127" s="112">
        <v>291</v>
      </c>
      <c r="AB127" s="109" t="str">
        <f>TEXT(Z127,"###,###")</f>
        <v>291</v>
      </c>
      <c r="AD127" s="127">
        <f>Z127/$Z$7*100</f>
        <v>52.909090909090907</v>
      </c>
    </row>
    <row r="128" spans="19:32" x14ac:dyDescent="0.25">
      <c r="S128" s="101" t="s">
        <v>104</v>
      </c>
      <c r="T128" s="112"/>
      <c r="U128" s="112"/>
      <c r="V128" s="112">
        <v>265</v>
      </c>
      <c r="W128" s="112">
        <v>151</v>
      </c>
      <c r="X128" s="112">
        <v>294</v>
      </c>
      <c r="Y128" s="112">
        <v>263</v>
      </c>
      <c r="Z128" s="112">
        <v>256</v>
      </c>
      <c r="AB128" s="109" t="str">
        <f>TEXT(Z128,"###,###")</f>
        <v>256</v>
      </c>
      <c r="AD128" s="127">
        <f>Z128/$Z$7*100</f>
        <v>46.545454545454547</v>
      </c>
    </row>
    <row r="130" spans="19:20" x14ac:dyDescent="0.25">
      <c r="S130" s="101" t="s">
        <v>278</v>
      </c>
      <c r="T130" s="127">
        <v>59.090909090909093</v>
      </c>
    </row>
    <row r="131" spans="19:20" x14ac:dyDescent="0.25">
      <c r="S131" s="101" t="s">
        <v>279</v>
      </c>
      <c r="T131" s="127">
        <v>22.181818181818183</v>
      </c>
    </row>
    <row r="132" spans="19:20" x14ac:dyDescent="0.25">
      <c r="S132" s="101" t="s">
        <v>280</v>
      </c>
      <c r="T132" s="127">
        <v>19.272727272727273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6191C7F-BDB7-433B-A12D-3473B0C8679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2ED14EF-4CC7-4915-B414-8B255ED9D0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855079C-3366-4D31-A696-70F14F8F9C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55F14F7-05AF-47C7-9BAE-CC03CFB1E5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C8CAF-34BE-4884-ACE0-E945D242CDE2}">
  <sheetPr codeName="Sheet108">
    <tabColor theme="4" tint="-0.249977111117893"/>
  </sheetPr>
  <dimension ref="A1:AM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8.710937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style="101" customWidth="1"/>
    <col min="34" max="39" width="9.140625" style="10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152</v>
      </c>
      <c r="T1" s="99"/>
      <c r="U1" s="99"/>
      <c r="V1" s="99"/>
      <c r="W1" s="99"/>
      <c r="X1" s="99"/>
      <c r="Y1" s="100" t="s">
        <v>241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152</v>
      </c>
      <c r="Y3" s="105" t="s">
        <v>241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9.44 Mapoon,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146</v>
      </c>
      <c r="W4" s="108">
        <v>170</v>
      </c>
      <c r="X4" s="108">
        <v>178</v>
      </c>
      <c r="Y4" s="108">
        <v>184</v>
      </c>
      <c r="Z4" s="108">
        <v>209</v>
      </c>
      <c r="AB4" s="109" t="str">
        <f>TEXT(Z4,"###,###")</f>
        <v>209</v>
      </c>
      <c r="AD4" s="110">
        <f>Z4/Y4-1</f>
        <v>0.13586956521739135</v>
      </c>
      <c r="AF4" s="136">
        <f t="shared" ref="AF4:AF9" si="0">Z4/V4-1</f>
        <v>0.43150684931506844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83</v>
      </c>
      <c r="W5" s="108">
        <v>79</v>
      </c>
      <c r="X5" s="108">
        <v>88</v>
      </c>
      <c r="Y5" s="108">
        <v>94</v>
      </c>
      <c r="Z5" s="108">
        <v>124</v>
      </c>
      <c r="AB5" s="109" t="str">
        <f>TEXT(Z5,"###,###")</f>
        <v>124</v>
      </c>
      <c r="AD5" s="110">
        <f t="shared" ref="AD5:AD9" si="1">Z5/Y5-1</f>
        <v>0.31914893617021267</v>
      </c>
      <c r="AF5" s="136">
        <f t="shared" si="0"/>
        <v>0.49397590361445776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59</v>
      </c>
      <c r="W6" s="108">
        <v>85</v>
      </c>
      <c r="X6" s="108">
        <v>86</v>
      </c>
      <c r="Y6" s="108">
        <v>88</v>
      </c>
      <c r="Z6" s="108">
        <v>83</v>
      </c>
      <c r="AB6" s="109" t="str">
        <f>TEXT(Z6,"###,###")</f>
        <v>83</v>
      </c>
      <c r="AD6" s="110">
        <f t="shared" si="1"/>
        <v>-5.6818181818181768E-2</v>
      </c>
      <c r="AF6" s="135">
        <f t="shared" si="0"/>
        <v>0.40677966101694918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98</v>
      </c>
      <c r="W7" s="108">
        <v>109</v>
      </c>
      <c r="X7" s="108">
        <v>125</v>
      </c>
      <c r="Y7" s="108">
        <v>136</v>
      </c>
      <c r="Z7" s="108">
        <v>138</v>
      </c>
      <c r="AB7" s="109" t="str">
        <f>TEXT(Z7,"###,###")</f>
        <v>138</v>
      </c>
      <c r="AD7" s="110">
        <f t="shared" si="1"/>
        <v>1.4705882352941124E-2</v>
      </c>
      <c r="AF7" s="135">
        <f t="shared" si="0"/>
        <v>0.40816326530612246</v>
      </c>
    </row>
    <row r="8" spans="1:32" ht="17.25" customHeight="1" x14ac:dyDescent="0.25">
      <c r="A8" s="64" t="s">
        <v>12</v>
      </c>
      <c r="B8" s="65"/>
      <c r="C8" s="29"/>
      <c r="D8" s="66" t="str">
        <f>AB4</f>
        <v>209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138</v>
      </c>
      <c r="P8" s="67"/>
      <c r="S8" s="107" t="s">
        <v>83</v>
      </c>
      <c r="T8" s="108"/>
      <c r="U8" s="108"/>
      <c r="V8" s="108">
        <v>36955.67</v>
      </c>
      <c r="W8" s="108">
        <v>32193</v>
      </c>
      <c r="X8" s="108">
        <v>29820.799999999999</v>
      </c>
      <c r="Y8" s="108">
        <v>30151.82</v>
      </c>
      <c r="Z8" s="108">
        <v>35149.760000000002</v>
      </c>
      <c r="AB8" s="109" t="str">
        <f>TEXT(Z8,"$###,###")</f>
        <v>$35,150</v>
      </c>
      <c r="AD8" s="110">
        <f t="shared" si="1"/>
        <v>0.16575914820398907</v>
      </c>
      <c r="AF8" s="135">
        <f t="shared" si="0"/>
        <v>-4.8866926238923414E-2</v>
      </c>
    </row>
    <row r="9" spans="1:32" x14ac:dyDescent="0.25">
      <c r="A9" s="30" t="s">
        <v>14</v>
      </c>
      <c r="B9" s="71"/>
      <c r="C9" s="72"/>
      <c r="D9" s="73">
        <f>AD104</f>
        <v>50.717703349282296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62.318840579710141</v>
      </c>
      <c r="P9" s="74" t="s">
        <v>84</v>
      </c>
      <c r="S9" s="107" t="s">
        <v>7</v>
      </c>
      <c r="T9" s="108"/>
      <c r="U9" s="108"/>
      <c r="V9" s="108">
        <v>4200904</v>
      </c>
      <c r="W9" s="108">
        <v>4634464</v>
      </c>
      <c r="X9" s="108">
        <v>4798441</v>
      </c>
      <c r="Y9" s="108">
        <v>5334714</v>
      </c>
      <c r="Z9" s="108">
        <v>5785253</v>
      </c>
      <c r="AB9" s="109" t="str">
        <f>TEXT(Z9/1000000,"$#,###.0")&amp;" mil"</f>
        <v>$5.8 mil</v>
      </c>
      <c r="AD9" s="110">
        <f t="shared" si="1"/>
        <v>8.4454199419125464E-2</v>
      </c>
      <c r="AF9" s="135">
        <f t="shared" si="0"/>
        <v>0.37714477645763855</v>
      </c>
    </row>
    <row r="10" spans="1:32" x14ac:dyDescent="0.25">
      <c r="A10" s="30" t="s">
        <v>17</v>
      </c>
      <c r="B10" s="71"/>
      <c r="C10" s="72"/>
      <c r="D10" s="73">
        <f>AD105</f>
        <v>47.368421052631575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43.478260869565219</v>
      </c>
      <c r="P10" s="74" t="s">
        <v>84</v>
      </c>
      <c r="S10" s="107"/>
      <c r="U10" s="133"/>
      <c r="V10" s="134"/>
      <c r="W10" s="133"/>
      <c r="X10" s="133"/>
      <c r="Y10" s="133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97.101449275362313</v>
      </c>
      <c r="P11" s="74" t="s">
        <v>84</v>
      </c>
      <c r="S11" s="107" t="s">
        <v>29</v>
      </c>
      <c r="T11" s="112"/>
      <c r="U11" s="112"/>
      <c r="V11" s="112">
        <v>145</v>
      </c>
      <c r="W11" s="112">
        <v>167</v>
      </c>
      <c r="X11" s="112">
        <v>173</v>
      </c>
      <c r="Y11" s="112">
        <v>180</v>
      </c>
      <c r="Z11" s="112">
        <v>205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3.6231884057971016</v>
      </c>
      <c r="P12" s="74" t="s">
        <v>84</v>
      </c>
      <c r="S12" s="107" t="s">
        <v>30</v>
      </c>
      <c r="T12" s="112"/>
      <c r="U12" s="112"/>
      <c r="V12" s="112">
        <v>0</v>
      </c>
      <c r="W12" s="112">
        <v>4</v>
      </c>
      <c r="X12" s="112">
        <v>6</v>
      </c>
      <c r="Y12" s="112">
        <v>4</v>
      </c>
      <c r="Z12" s="112">
        <v>7</v>
      </c>
    </row>
    <row r="13" spans="1:32" ht="15" customHeight="1" x14ac:dyDescent="0.25">
      <c r="A13" s="30" t="s">
        <v>19</v>
      </c>
      <c r="B13" s="72"/>
      <c r="C13" s="72"/>
      <c r="D13" s="73">
        <f>AD108</f>
        <v>11.004784688995215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0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9.0909090909090917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42.6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50.717703349282296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23.741007194244602</v>
      </c>
      <c r="P15" s="74" t="s">
        <v>84</v>
      </c>
      <c r="S15" s="115" t="s">
        <v>60</v>
      </c>
      <c r="T15" s="115"/>
      <c r="U15" s="116"/>
      <c r="V15" s="116">
        <v>0</v>
      </c>
      <c r="W15" s="116">
        <v>0</v>
      </c>
      <c r="X15" s="116">
        <v>0</v>
      </c>
      <c r="Y15" s="112">
        <v>5</v>
      </c>
      <c r="Z15" s="112">
        <v>5</v>
      </c>
      <c r="AB15" s="117">
        <f t="shared" ref="AB15:AB34" si="2">IF(Z15="np",0,Z15/$Z$34)</f>
        <v>2.3809523809523808E-2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25.358851674641148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76.258992805755398</v>
      </c>
      <c r="P16" s="37" t="s">
        <v>84</v>
      </c>
      <c r="S16" s="115" t="s">
        <v>61</v>
      </c>
      <c r="T16" s="115"/>
      <c r="U16" s="116"/>
      <c r="V16" s="116">
        <v>7</v>
      </c>
      <c r="W16" s="116">
        <v>12</v>
      </c>
      <c r="X16" s="116">
        <v>4</v>
      </c>
      <c r="Y16" s="112">
        <v>7</v>
      </c>
      <c r="Z16" s="112">
        <v>7</v>
      </c>
      <c r="AB16" s="117">
        <f t="shared" si="2"/>
        <v>3.3333333333333333E-2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2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Mapoon (2017-18 to 2021-22)</v>
      </c>
      <c r="B19" s="63"/>
      <c r="C19" s="63"/>
      <c r="D19" s="63"/>
      <c r="E19" s="63"/>
      <c r="F19" s="63"/>
      <c r="G19" s="63" t="str">
        <f>$S$1&amp;" ("&amp;$V$2&amp;" to "&amp;$Z$2&amp;")"</f>
        <v>Mapoon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16</v>
      </c>
      <c r="W19" s="116">
        <v>17</v>
      </c>
      <c r="X19" s="116">
        <v>16</v>
      </c>
      <c r="Y19" s="112">
        <v>14</v>
      </c>
      <c r="Z19" s="112">
        <v>32</v>
      </c>
      <c r="AB19" s="117">
        <f t="shared" si="2"/>
        <v>0.15238095238095239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66</v>
      </c>
      <c r="T21" s="115"/>
      <c r="U21" s="116"/>
      <c r="V21" s="116">
        <v>0</v>
      </c>
      <c r="W21" s="116">
        <v>0</v>
      </c>
      <c r="X21" s="116">
        <v>0</v>
      </c>
      <c r="Y21" s="112">
        <v>1</v>
      </c>
      <c r="Z21" s="112">
        <v>0</v>
      </c>
      <c r="AB21" s="117">
        <f t="shared" si="2"/>
        <v>0</v>
      </c>
    </row>
    <row r="22" spans="1:28" x14ac:dyDescent="0.25">
      <c r="S22" s="115" t="s">
        <v>67</v>
      </c>
      <c r="T22" s="115"/>
      <c r="U22" s="116"/>
      <c r="V22" s="116">
        <v>0</v>
      </c>
      <c r="W22" s="116">
        <v>8</v>
      </c>
      <c r="X22" s="116">
        <v>8</v>
      </c>
      <c r="Y22" s="112">
        <v>5</v>
      </c>
      <c r="Z22" s="112">
        <v>13</v>
      </c>
      <c r="AB22" s="117">
        <f t="shared" si="2"/>
        <v>6.1904761904761907E-2</v>
      </c>
    </row>
    <row r="23" spans="1:28" x14ac:dyDescent="0.25">
      <c r="S23" s="115" t="s">
        <v>68</v>
      </c>
      <c r="T23" s="115"/>
      <c r="U23" s="116"/>
      <c r="V23" s="116">
        <v>7</v>
      </c>
      <c r="W23" s="116">
        <v>8</v>
      </c>
      <c r="X23" s="116">
        <v>0</v>
      </c>
      <c r="Y23" s="112">
        <v>2</v>
      </c>
      <c r="Z23" s="112">
        <v>0</v>
      </c>
      <c r="AB23" s="117">
        <f t="shared" si="2"/>
        <v>0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0</v>
      </c>
      <c r="W25" s="116">
        <v>0</v>
      </c>
      <c r="X25" s="116">
        <v>0</v>
      </c>
      <c r="Y25" s="112">
        <v>2</v>
      </c>
      <c r="Z25" s="112">
        <v>0</v>
      </c>
      <c r="AB25" s="117">
        <f t="shared" si="2"/>
        <v>0</v>
      </c>
    </row>
    <row r="26" spans="1:28" x14ac:dyDescent="0.25">
      <c r="S26" s="115" t="s">
        <v>71</v>
      </c>
      <c r="T26" s="115"/>
      <c r="U26" s="116"/>
      <c r="V26" s="116">
        <v>10</v>
      </c>
      <c r="W26" s="116">
        <v>7</v>
      </c>
      <c r="X26" s="116">
        <v>6</v>
      </c>
      <c r="Y26" s="112">
        <v>8</v>
      </c>
      <c r="Z26" s="112">
        <v>11</v>
      </c>
      <c r="AB26" s="117">
        <f t="shared" si="2"/>
        <v>5.2380952380952382E-2</v>
      </c>
    </row>
    <row r="27" spans="1:28" x14ac:dyDescent="0.25">
      <c r="S27" s="115" t="s">
        <v>72</v>
      </c>
      <c r="T27" s="115"/>
      <c r="U27" s="116"/>
      <c r="V27" s="116">
        <v>6</v>
      </c>
      <c r="W27" s="116">
        <v>0</v>
      </c>
      <c r="X27" s="116">
        <v>0</v>
      </c>
      <c r="Y27" s="112">
        <v>14</v>
      </c>
      <c r="Z27" s="112">
        <v>16</v>
      </c>
      <c r="AB27" s="117">
        <f t="shared" si="2"/>
        <v>7.6190476190476197E-2</v>
      </c>
    </row>
    <row r="28" spans="1:28" x14ac:dyDescent="0.25">
      <c r="S28" s="115" t="s">
        <v>73</v>
      </c>
      <c r="T28" s="115"/>
      <c r="U28" s="116"/>
      <c r="V28" s="116">
        <v>9</v>
      </c>
      <c r="W28" s="116">
        <v>0</v>
      </c>
      <c r="X28" s="116">
        <v>0</v>
      </c>
      <c r="Y28" s="112">
        <v>4</v>
      </c>
      <c r="Z28" s="112">
        <v>6</v>
      </c>
      <c r="AB28" s="117">
        <f t="shared" si="2"/>
        <v>2.8571428571428571E-2</v>
      </c>
    </row>
    <row r="29" spans="1:28" x14ac:dyDescent="0.25">
      <c r="S29" s="115" t="s">
        <v>74</v>
      </c>
      <c r="T29" s="115"/>
      <c r="U29" s="116"/>
      <c r="V29" s="116">
        <v>47</v>
      </c>
      <c r="W29" s="116">
        <v>66</v>
      </c>
      <c r="X29" s="116">
        <v>71</v>
      </c>
      <c r="Y29" s="112">
        <v>74</v>
      </c>
      <c r="Z29" s="112">
        <v>69</v>
      </c>
      <c r="AB29" s="117">
        <f t="shared" si="2"/>
        <v>0.32857142857142857</v>
      </c>
    </row>
    <row r="30" spans="1:28" x14ac:dyDescent="0.25">
      <c r="S30" s="115" t="s">
        <v>75</v>
      </c>
      <c r="T30" s="115"/>
      <c r="U30" s="116"/>
      <c r="V30" s="116">
        <v>20</v>
      </c>
      <c r="W30" s="116">
        <v>23</v>
      </c>
      <c r="X30" s="116">
        <v>24</v>
      </c>
      <c r="Y30" s="112">
        <v>12</v>
      </c>
      <c r="Z30" s="112">
        <v>19</v>
      </c>
      <c r="AB30" s="117">
        <f t="shared" si="2"/>
        <v>9.0476190476190474E-2</v>
      </c>
    </row>
    <row r="31" spans="1:28" x14ac:dyDescent="0.25">
      <c r="S31" s="115" t="s">
        <v>76</v>
      </c>
      <c r="T31" s="115"/>
      <c r="U31" s="116"/>
      <c r="V31" s="116">
        <v>10</v>
      </c>
      <c r="W31" s="116">
        <v>14</v>
      </c>
      <c r="X31" s="116">
        <v>21</v>
      </c>
      <c r="Y31" s="112">
        <v>17</v>
      </c>
      <c r="Z31" s="112">
        <v>13</v>
      </c>
      <c r="AB31" s="117">
        <f t="shared" si="2"/>
        <v>6.1904761904761907E-2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0</v>
      </c>
      <c r="W32" s="116">
        <v>0</v>
      </c>
      <c r="X32" s="116">
        <v>0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78</v>
      </c>
      <c r="T33" s="115"/>
      <c r="U33" s="116"/>
      <c r="V33" s="116">
        <v>8</v>
      </c>
      <c r="W33" s="116">
        <v>9</v>
      </c>
      <c r="X33" s="116">
        <v>14</v>
      </c>
      <c r="Y33" s="112">
        <v>15</v>
      </c>
      <c r="Z33" s="112">
        <v>18</v>
      </c>
      <c r="AB33" s="117">
        <f t="shared" si="2"/>
        <v>8.5714285714285715E-2</v>
      </c>
    </row>
    <row r="34" spans="19:32" x14ac:dyDescent="0.25">
      <c r="S34" s="118" t="s">
        <v>53</v>
      </c>
      <c r="T34" s="118"/>
      <c r="U34" s="119"/>
      <c r="V34" s="119">
        <v>142</v>
      </c>
      <c r="W34" s="119">
        <v>172</v>
      </c>
      <c r="X34" s="119">
        <v>174</v>
      </c>
      <c r="Y34" s="120">
        <v>184</v>
      </c>
      <c r="Z34" s="120">
        <v>210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82</v>
      </c>
      <c r="W37" s="112">
        <v>82</v>
      </c>
      <c r="X37" s="112">
        <v>98</v>
      </c>
      <c r="Y37" s="112">
        <v>117</v>
      </c>
      <c r="Z37" s="112">
        <v>106</v>
      </c>
      <c r="AB37" s="132">
        <f>Z37/Z40*100</f>
        <v>76.258992805755398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20</v>
      </c>
      <c r="W38" s="112">
        <v>24</v>
      </c>
      <c r="X38" s="112">
        <v>26</v>
      </c>
      <c r="Y38" s="112">
        <v>21</v>
      </c>
      <c r="Z38" s="112">
        <v>33</v>
      </c>
      <c r="AB38" s="132">
        <f>Z38/Z40*100</f>
        <v>23.741007194244602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102</v>
      </c>
      <c r="W40" s="112">
        <v>106</v>
      </c>
      <c r="X40" s="112">
        <v>124</v>
      </c>
      <c r="Y40" s="112">
        <v>138</v>
      </c>
      <c r="Z40" s="112">
        <v>139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0</v>
      </c>
      <c r="Y45" s="112">
        <v>2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0</v>
      </c>
      <c r="W46" s="112">
        <v>6</v>
      </c>
      <c r="X46" s="112">
        <v>0</v>
      </c>
      <c r="Y46" s="112">
        <v>6</v>
      </c>
      <c r="Z46" s="112">
        <v>10</v>
      </c>
    </row>
    <row r="47" spans="19:32" x14ac:dyDescent="0.25">
      <c r="S47" s="115" t="s">
        <v>39</v>
      </c>
      <c r="T47" s="115"/>
      <c r="U47" s="112"/>
      <c r="V47" s="112">
        <v>4</v>
      </c>
      <c r="W47" s="112">
        <v>5</v>
      </c>
      <c r="X47" s="112">
        <v>18</v>
      </c>
      <c r="Y47" s="112">
        <v>14</v>
      </c>
      <c r="Z47" s="112">
        <v>11</v>
      </c>
    </row>
    <row r="48" spans="19:32" x14ac:dyDescent="0.25">
      <c r="S48" s="115" t="s">
        <v>40</v>
      </c>
      <c r="T48" s="115"/>
      <c r="U48" s="112"/>
      <c r="V48" s="112">
        <v>8</v>
      </c>
      <c r="W48" s="112">
        <v>8</v>
      </c>
      <c r="X48" s="112">
        <v>11</v>
      </c>
      <c r="Y48" s="112">
        <v>12</v>
      </c>
      <c r="Z48" s="112">
        <v>20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</v>
      </c>
      <c r="W49" s="112">
        <v>11</v>
      </c>
      <c r="X49" s="112">
        <v>12</v>
      </c>
      <c r="Y49" s="112">
        <v>11</v>
      </c>
      <c r="Z49" s="112">
        <v>17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Mapoon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</v>
      </c>
      <c r="W50" s="112">
        <v>9</v>
      </c>
      <c r="X50" s="112">
        <v>6</v>
      </c>
      <c r="Y50" s="112">
        <v>7</v>
      </c>
      <c r="Z50" s="112">
        <v>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</v>
      </c>
      <c r="W51" s="112">
        <v>5</v>
      </c>
      <c r="X51" s="112">
        <v>6</v>
      </c>
      <c r="Y51" s="112">
        <v>10</v>
      </c>
      <c r="Z51" s="112">
        <v>11</v>
      </c>
    </row>
    <row r="52" spans="1:26" ht="15" customHeight="1" x14ac:dyDescent="0.25">
      <c r="S52" s="115" t="s">
        <v>44</v>
      </c>
      <c r="T52" s="115"/>
      <c r="U52" s="112"/>
      <c r="V52" s="112">
        <v>9</v>
      </c>
      <c r="W52" s="112">
        <v>5</v>
      </c>
      <c r="X52" s="112">
        <v>3</v>
      </c>
      <c r="Y52" s="112">
        <v>12</v>
      </c>
      <c r="Z52" s="112">
        <v>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</v>
      </c>
      <c r="W53" s="112">
        <v>4</v>
      </c>
      <c r="X53" s="112">
        <v>0</v>
      </c>
      <c r="Y53" s="112">
        <v>2</v>
      </c>
      <c r="Z53" s="112">
        <v>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</v>
      </c>
      <c r="W54" s="112">
        <v>10</v>
      </c>
      <c r="X54" s="112">
        <v>10</v>
      </c>
      <c r="Y54" s="112">
        <v>7</v>
      </c>
      <c r="Z54" s="112">
        <v>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</v>
      </c>
      <c r="W55" s="112">
        <v>5</v>
      </c>
      <c r="X55" s="112">
        <v>7</v>
      </c>
      <c r="Y55" s="112">
        <v>6</v>
      </c>
      <c r="Z55" s="112">
        <v>11</v>
      </c>
    </row>
    <row r="56" spans="1:26" ht="15" customHeight="1" x14ac:dyDescent="0.25">
      <c r="S56" s="115" t="s">
        <v>48</v>
      </c>
      <c r="T56" s="115"/>
      <c r="U56" s="112"/>
      <c r="V56" s="112">
        <v>4</v>
      </c>
      <c r="W56" s="112">
        <v>8</v>
      </c>
      <c r="X56" s="112">
        <v>7</v>
      </c>
      <c r="Y56" s="112">
        <v>3</v>
      </c>
      <c r="Z56" s="112">
        <v>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1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</v>
      </c>
      <c r="W59" s="112">
        <v>0</v>
      </c>
      <c r="X59" s="112">
        <v>0</v>
      </c>
      <c r="Y59" s="112">
        <v>1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82</v>
      </c>
      <c r="W61" s="112">
        <v>83</v>
      </c>
      <c r="X61" s="112">
        <v>90</v>
      </c>
      <c r="Y61" s="112">
        <v>94</v>
      </c>
      <c r="Z61" s="112">
        <v>126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5</v>
      </c>
      <c r="X64" s="112">
        <v>0</v>
      </c>
      <c r="Y64" s="112">
        <v>0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Mapoon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0</v>
      </c>
      <c r="W65" s="112">
        <v>7</v>
      </c>
      <c r="X65" s="112">
        <v>4</v>
      </c>
      <c r="Y65" s="112">
        <v>5</v>
      </c>
      <c r="Z65" s="112">
        <v>6</v>
      </c>
    </row>
    <row r="66" spans="1:26" x14ac:dyDescent="0.25">
      <c r="S66" s="115" t="s">
        <v>39</v>
      </c>
      <c r="T66" s="115"/>
      <c r="U66" s="112"/>
      <c r="V66" s="112">
        <v>6</v>
      </c>
      <c r="W66" s="112">
        <v>11</v>
      </c>
      <c r="X66" s="112">
        <v>8</v>
      </c>
      <c r="Y66" s="112">
        <v>5</v>
      </c>
      <c r="Z66" s="112">
        <v>5</v>
      </c>
    </row>
    <row r="67" spans="1:26" x14ac:dyDescent="0.25">
      <c r="S67" s="115" t="s">
        <v>40</v>
      </c>
      <c r="T67" s="115"/>
      <c r="U67" s="112"/>
      <c r="V67" s="112">
        <v>16</v>
      </c>
      <c r="W67" s="112">
        <v>8</v>
      </c>
      <c r="X67" s="112">
        <v>10</v>
      </c>
      <c r="Y67" s="112">
        <v>13</v>
      </c>
      <c r="Z67" s="112">
        <v>14</v>
      </c>
    </row>
    <row r="68" spans="1:26" x14ac:dyDescent="0.25">
      <c r="S68" s="115" t="s">
        <v>41</v>
      </c>
      <c r="T68" s="115"/>
      <c r="U68" s="112"/>
      <c r="V68" s="112">
        <v>3</v>
      </c>
      <c r="W68" s="112">
        <v>7</v>
      </c>
      <c r="X68" s="112">
        <v>7</v>
      </c>
      <c r="Y68" s="112">
        <v>8</v>
      </c>
      <c r="Z68" s="112">
        <v>9</v>
      </c>
    </row>
    <row r="69" spans="1:26" x14ac:dyDescent="0.25">
      <c r="S69" s="115" t="s">
        <v>42</v>
      </c>
      <c r="T69" s="115"/>
      <c r="U69" s="112"/>
      <c r="V69" s="112">
        <v>6</v>
      </c>
      <c r="W69" s="112">
        <v>7</v>
      </c>
      <c r="X69" s="112">
        <v>9</v>
      </c>
      <c r="Y69" s="112">
        <v>10</v>
      </c>
      <c r="Z69" s="112">
        <v>3</v>
      </c>
    </row>
    <row r="70" spans="1:26" x14ac:dyDescent="0.25">
      <c r="S70" s="115" t="s">
        <v>43</v>
      </c>
      <c r="T70" s="115"/>
      <c r="U70" s="112"/>
      <c r="V70" s="112">
        <v>10</v>
      </c>
      <c r="W70" s="112">
        <v>4</v>
      </c>
      <c r="X70" s="112">
        <v>8</v>
      </c>
      <c r="Y70" s="112">
        <v>14</v>
      </c>
      <c r="Z70" s="112">
        <v>7</v>
      </c>
    </row>
    <row r="71" spans="1:26" x14ac:dyDescent="0.25">
      <c r="S71" s="115" t="s">
        <v>44</v>
      </c>
      <c r="T71" s="115"/>
      <c r="U71" s="112"/>
      <c r="V71" s="112">
        <v>3</v>
      </c>
      <c r="W71" s="112">
        <v>7</v>
      </c>
      <c r="X71" s="112">
        <v>3</v>
      </c>
      <c r="Y71" s="112">
        <v>3</v>
      </c>
      <c r="Z71" s="112">
        <v>6</v>
      </c>
    </row>
    <row r="72" spans="1:26" x14ac:dyDescent="0.25">
      <c r="S72" s="115" t="s">
        <v>45</v>
      </c>
      <c r="T72" s="115"/>
      <c r="U72" s="112"/>
      <c r="V72" s="112">
        <v>0</v>
      </c>
      <c r="W72" s="112">
        <v>11</v>
      </c>
      <c r="X72" s="112">
        <v>5</v>
      </c>
      <c r="Y72" s="112">
        <v>10</v>
      </c>
      <c r="Z72" s="112">
        <v>6</v>
      </c>
    </row>
    <row r="73" spans="1:26" x14ac:dyDescent="0.25">
      <c r="S73" s="115" t="s">
        <v>46</v>
      </c>
      <c r="T73" s="115"/>
      <c r="U73" s="112"/>
      <c r="V73" s="112">
        <v>6</v>
      </c>
      <c r="W73" s="112">
        <v>12</v>
      </c>
      <c r="X73" s="112">
        <v>6</v>
      </c>
      <c r="Y73" s="112">
        <v>4</v>
      </c>
      <c r="Z73" s="112">
        <v>8</v>
      </c>
    </row>
    <row r="74" spans="1:26" x14ac:dyDescent="0.25">
      <c r="S74" s="115" t="s">
        <v>47</v>
      </c>
      <c r="T74" s="115"/>
      <c r="U74" s="112"/>
      <c r="V74" s="112">
        <v>0</v>
      </c>
      <c r="W74" s="112">
        <v>12</v>
      </c>
      <c r="X74" s="112">
        <v>11</v>
      </c>
      <c r="Y74" s="112">
        <v>5</v>
      </c>
      <c r="Z74" s="112">
        <v>13</v>
      </c>
    </row>
    <row r="75" spans="1:26" x14ac:dyDescent="0.25">
      <c r="S75" s="115" t="s">
        <v>48</v>
      </c>
      <c r="T75" s="115"/>
      <c r="U75" s="112"/>
      <c r="V75" s="112">
        <v>4</v>
      </c>
      <c r="W75" s="112">
        <v>10</v>
      </c>
      <c r="X75" s="112">
        <v>7</v>
      </c>
      <c r="Y75" s="112">
        <v>7</v>
      </c>
      <c r="Z75" s="112">
        <v>5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7</v>
      </c>
      <c r="Y76" s="112">
        <v>4</v>
      </c>
      <c r="Z76" s="112">
        <v>8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58</v>
      </c>
      <c r="W80" s="112">
        <v>91</v>
      </c>
      <c r="X80" s="112">
        <v>88</v>
      </c>
      <c r="Y80" s="112">
        <v>88</v>
      </c>
      <c r="Z80" s="112">
        <v>87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Mapoon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</v>
      </c>
      <c r="W83" s="112">
        <v>7</v>
      </c>
      <c r="X83" s="112">
        <v>6</v>
      </c>
      <c r="Y83" s="112">
        <v>3</v>
      </c>
      <c r="Z83" s="112">
        <v>4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13</v>
      </c>
      <c r="W84" s="112">
        <v>5</v>
      </c>
      <c r="X84" s="112">
        <v>11</v>
      </c>
      <c r="Y84" s="112">
        <v>12</v>
      </c>
      <c r="Z84" s="112">
        <v>10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11</v>
      </c>
      <c r="W85" s="112">
        <v>7</v>
      </c>
      <c r="X85" s="112">
        <v>12</v>
      </c>
      <c r="Y85" s="112">
        <v>8</v>
      </c>
      <c r="Z85" s="112">
        <v>17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209</v>
      </c>
      <c r="D86" s="96">
        <f t="shared" ref="D86:D91" si="4">AD4</f>
        <v>0.13586956521739135</v>
      </c>
      <c r="E86" s="97">
        <f t="shared" ref="E86:E91" si="5">AD4</f>
        <v>0.13586956521739135</v>
      </c>
      <c r="F86" s="96">
        <f t="shared" ref="F86:F91" si="6">AF4</f>
        <v>0.43150684931506844</v>
      </c>
      <c r="G86" s="97">
        <f t="shared" ref="G86:G91" si="7">AF4</f>
        <v>0.43150684931506844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6</v>
      </c>
      <c r="W86" s="112">
        <v>0</v>
      </c>
      <c r="X86" s="112">
        <v>5</v>
      </c>
      <c r="Y86" s="112">
        <v>4</v>
      </c>
      <c r="Z86" s="112">
        <v>3</v>
      </c>
    </row>
    <row r="87" spans="1:30" ht="15" customHeight="1" x14ac:dyDescent="0.25">
      <c r="A87" s="98" t="s">
        <v>4</v>
      </c>
      <c r="B87" s="49"/>
      <c r="C87" s="57" t="str">
        <f t="shared" si="3"/>
        <v>124</v>
      </c>
      <c r="D87" s="96">
        <f t="shared" si="4"/>
        <v>0.31914893617021267</v>
      </c>
      <c r="E87" s="97">
        <f t="shared" si="5"/>
        <v>0.31914893617021267</v>
      </c>
      <c r="F87" s="96">
        <f t="shared" si="6"/>
        <v>0.49397590361445776</v>
      </c>
      <c r="G87" s="97">
        <f t="shared" si="7"/>
        <v>0.49397590361445776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83</v>
      </c>
      <c r="D88" s="96">
        <f t="shared" si="4"/>
        <v>-5.6818181818181768E-2</v>
      </c>
      <c r="E88" s="97">
        <f t="shared" si="5"/>
        <v>-5.6818181818181768E-2</v>
      </c>
      <c r="F88" s="96">
        <f t="shared" si="6"/>
        <v>0.40677966101694918</v>
      </c>
      <c r="G88" s="97">
        <f t="shared" si="7"/>
        <v>0.40677966101694918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0</v>
      </c>
      <c r="W88" s="112">
        <v>0</v>
      </c>
      <c r="X88" s="112">
        <v>5</v>
      </c>
      <c r="Y88" s="112">
        <v>4</v>
      </c>
      <c r="Z88" s="112">
        <v>4</v>
      </c>
    </row>
    <row r="89" spans="1:30" ht="15" customHeight="1" x14ac:dyDescent="0.25">
      <c r="A89" s="49" t="s">
        <v>6</v>
      </c>
      <c r="B89" s="49"/>
      <c r="C89" s="57" t="str">
        <f t="shared" si="3"/>
        <v>138</v>
      </c>
      <c r="D89" s="96">
        <f t="shared" si="4"/>
        <v>1.4705882352941124E-2</v>
      </c>
      <c r="E89" s="97">
        <f t="shared" si="5"/>
        <v>1.4705882352941124E-2</v>
      </c>
      <c r="F89" s="96">
        <f t="shared" si="6"/>
        <v>0.40816326530612246</v>
      </c>
      <c r="G89" s="97">
        <f t="shared" si="7"/>
        <v>0.40816326530612246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7</v>
      </c>
      <c r="W89" s="112">
        <v>7</v>
      </c>
      <c r="X89" s="112">
        <v>5</v>
      </c>
      <c r="Y89" s="112">
        <v>4</v>
      </c>
      <c r="Z89" s="112">
        <v>7</v>
      </c>
    </row>
    <row r="90" spans="1:30" ht="15" customHeight="1" x14ac:dyDescent="0.25">
      <c r="A90" s="49" t="s">
        <v>96</v>
      </c>
      <c r="B90" s="49"/>
      <c r="C90" s="57" t="str">
        <f t="shared" si="3"/>
        <v>$35,150</v>
      </c>
      <c r="D90" s="96">
        <f t="shared" si="4"/>
        <v>0.16575914820398907</v>
      </c>
      <c r="E90" s="97">
        <f t="shared" si="5"/>
        <v>0.16575914820398907</v>
      </c>
      <c r="F90" s="96">
        <f t="shared" si="6"/>
        <v>-4.8866926238923414E-2</v>
      </c>
      <c r="G90" s="97">
        <f t="shared" si="7"/>
        <v>-4.8866926238923414E-2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16</v>
      </c>
      <c r="W90" s="112">
        <v>16</v>
      </c>
      <c r="X90" s="112">
        <v>11</v>
      </c>
      <c r="Y90" s="112">
        <v>18</v>
      </c>
      <c r="Z90" s="112">
        <v>17</v>
      </c>
    </row>
    <row r="91" spans="1:30" ht="15" customHeight="1" x14ac:dyDescent="0.25">
      <c r="A91" s="49" t="s">
        <v>7</v>
      </c>
      <c r="B91" s="49"/>
      <c r="C91" s="57" t="str">
        <f t="shared" si="3"/>
        <v>$5.8 mil</v>
      </c>
      <c r="D91" s="96">
        <f t="shared" si="4"/>
        <v>8.4454199419125464E-2</v>
      </c>
      <c r="E91" s="97">
        <f t="shared" si="5"/>
        <v>8.4454199419125464E-2</v>
      </c>
      <c r="F91" s="96">
        <f t="shared" si="6"/>
        <v>0.37714477645763855</v>
      </c>
      <c r="G91" s="97">
        <f t="shared" si="7"/>
        <v>0.37714477645763855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62</v>
      </c>
      <c r="W91" s="112">
        <v>54</v>
      </c>
      <c r="X91" s="112">
        <v>69</v>
      </c>
      <c r="Y91" s="112">
        <v>78</v>
      </c>
      <c r="Z91" s="112">
        <v>81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0</v>
      </c>
      <c r="W93" s="112">
        <v>3</v>
      </c>
      <c r="X93" s="112">
        <v>5</v>
      </c>
      <c r="Y93" s="112">
        <v>7</v>
      </c>
      <c r="Z93" s="112">
        <v>5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6</v>
      </c>
      <c r="W94" s="112">
        <v>11</v>
      </c>
      <c r="X94" s="112">
        <v>8</v>
      </c>
      <c r="Y94" s="112">
        <v>8</v>
      </c>
      <c r="Z94" s="112">
        <v>15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7</v>
      </c>
      <c r="W96" s="112">
        <v>8</v>
      </c>
      <c r="X96" s="112">
        <v>10</v>
      </c>
      <c r="Y96" s="112">
        <v>10</v>
      </c>
      <c r="Z96" s="112">
        <v>6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10</v>
      </c>
      <c r="W97" s="112">
        <v>14</v>
      </c>
      <c r="X97" s="112">
        <v>12</v>
      </c>
      <c r="Y97" s="112">
        <v>5</v>
      </c>
      <c r="Z97" s="112">
        <v>11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0</v>
      </c>
      <c r="W98" s="112">
        <v>5</v>
      </c>
      <c r="X98" s="112">
        <v>3</v>
      </c>
      <c r="Y98" s="112">
        <v>0</v>
      </c>
      <c r="Z98" s="112">
        <v>0</v>
      </c>
    </row>
    <row r="99" spans="1:32" ht="15" customHeight="1" x14ac:dyDescent="0.25">
      <c r="S99" s="115" t="s">
        <v>197</v>
      </c>
      <c r="T99" s="115"/>
      <c r="U99" s="112"/>
      <c r="V99" s="112">
        <v>4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0</v>
      </c>
      <c r="W100" s="112">
        <v>0</v>
      </c>
      <c r="X100" s="112">
        <v>0</v>
      </c>
      <c r="Y100" s="112">
        <v>4</v>
      </c>
      <c r="Z100" s="112">
        <v>0</v>
      </c>
    </row>
    <row r="101" spans="1:32" x14ac:dyDescent="0.25">
      <c r="A101" s="18"/>
      <c r="S101" s="118" t="s">
        <v>53</v>
      </c>
      <c r="T101" s="118"/>
      <c r="U101" s="112"/>
      <c r="V101" s="112">
        <v>35</v>
      </c>
      <c r="W101" s="112">
        <v>52</v>
      </c>
      <c r="X101" s="112">
        <v>58</v>
      </c>
      <c r="Y101" s="112">
        <v>59</v>
      </c>
      <c r="Z101" s="112">
        <v>56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65</v>
      </c>
      <c r="W104" s="112">
        <v>68</v>
      </c>
      <c r="X104" s="112">
        <v>71</v>
      </c>
      <c r="Y104" s="112">
        <v>79</v>
      </c>
      <c r="Z104" s="112">
        <v>106</v>
      </c>
      <c r="AB104" s="109" t="str">
        <f>TEXT(Z104,"###,###")</f>
        <v>106</v>
      </c>
      <c r="AD104" s="130">
        <f>Z104/($Z$4)*100</f>
        <v>50.717703349282296</v>
      </c>
      <c r="AF104" s="109"/>
    </row>
    <row r="105" spans="1:32" x14ac:dyDescent="0.25">
      <c r="S105" s="115" t="s">
        <v>17</v>
      </c>
      <c r="T105" s="115"/>
      <c r="U105" s="112"/>
      <c r="V105" s="112">
        <v>74</v>
      </c>
      <c r="W105" s="112">
        <v>98</v>
      </c>
      <c r="X105" s="112">
        <v>104</v>
      </c>
      <c r="Y105" s="112">
        <v>101</v>
      </c>
      <c r="Z105" s="112">
        <v>99</v>
      </c>
      <c r="AB105" s="109" t="str">
        <f>TEXT(Z105,"###,###")</f>
        <v>99</v>
      </c>
      <c r="AD105" s="130">
        <f>Z105/($Z$4)*100</f>
        <v>47.368421052631575</v>
      </c>
      <c r="AF105" s="109"/>
    </row>
    <row r="106" spans="1:32" x14ac:dyDescent="0.25">
      <c r="S106" s="118" t="s">
        <v>53</v>
      </c>
      <c r="T106" s="118"/>
      <c r="U106" s="120"/>
      <c r="V106" s="120">
        <v>139</v>
      </c>
      <c r="W106" s="120">
        <v>166</v>
      </c>
      <c r="X106" s="120">
        <v>175</v>
      </c>
      <c r="Y106" s="120">
        <v>180</v>
      </c>
      <c r="Z106" s="120">
        <v>205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</v>
      </c>
      <c r="W108" s="112">
        <v>9</v>
      </c>
      <c r="X108" s="112">
        <v>14</v>
      </c>
      <c r="Y108" s="112">
        <v>17</v>
      </c>
      <c r="Z108" s="112">
        <v>23</v>
      </c>
      <c r="AB108" s="109" t="str">
        <f>TEXT(Z108,"###,###")</f>
        <v>23</v>
      </c>
      <c r="AD108" s="130">
        <f>Z108/($Z$4)*100</f>
        <v>11.004784688995215</v>
      </c>
      <c r="AF108" s="109"/>
    </row>
    <row r="109" spans="1:32" x14ac:dyDescent="0.25">
      <c r="S109" s="115" t="s">
        <v>20</v>
      </c>
      <c r="T109" s="115"/>
      <c r="U109" s="112"/>
      <c r="V109" s="112">
        <v>6</v>
      </c>
      <c r="W109" s="112">
        <v>5</v>
      </c>
      <c r="X109" s="112">
        <v>6</v>
      </c>
      <c r="Y109" s="112">
        <v>21</v>
      </c>
      <c r="Z109" s="112">
        <v>19</v>
      </c>
      <c r="AB109" s="109" t="str">
        <f>TEXT(Z109,"###,###")</f>
        <v>19</v>
      </c>
      <c r="AD109" s="130">
        <f>Z109/($Z$4)*100</f>
        <v>9.0909090909090917</v>
      </c>
      <c r="AF109" s="109"/>
    </row>
    <row r="110" spans="1:32" x14ac:dyDescent="0.25">
      <c r="S110" s="115" t="s">
        <v>21</v>
      </c>
      <c r="T110" s="115"/>
      <c r="U110" s="112"/>
      <c r="V110" s="112">
        <v>86</v>
      </c>
      <c r="W110" s="112">
        <v>101</v>
      </c>
      <c r="X110" s="112">
        <v>87</v>
      </c>
      <c r="Y110" s="112">
        <v>96</v>
      </c>
      <c r="Z110" s="112">
        <v>106</v>
      </c>
      <c r="AB110" s="109" t="str">
        <f>TEXT(Z110,"###,###")</f>
        <v>106</v>
      </c>
      <c r="AD110" s="130">
        <f>Z110/($Z$4)*100</f>
        <v>50.717703349282296</v>
      </c>
      <c r="AF110" s="109"/>
    </row>
    <row r="111" spans="1:32" x14ac:dyDescent="0.25">
      <c r="S111" s="115" t="s">
        <v>22</v>
      </c>
      <c r="T111" s="115"/>
      <c r="U111" s="112"/>
      <c r="V111" s="112">
        <v>44</v>
      </c>
      <c r="W111" s="112">
        <v>53</v>
      </c>
      <c r="X111" s="112">
        <v>69</v>
      </c>
      <c r="Y111" s="112">
        <v>46</v>
      </c>
      <c r="Z111" s="112">
        <v>53</v>
      </c>
      <c r="AB111" s="109" t="str">
        <f>TEXT(Z111,"###,###")</f>
        <v>53</v>
      </c>
      <c r="AD111" s="130">
        <f>Z111/($Z$4)*100</f>
        <v>25.358851674641148</v>
      </c>
      <c r="AF111" s="109"/>
    </row>
    <row r="112" spans="1:32" x14ac:dyDescent="0.25">
      <c r="S112" s="118" t="s">
        <v>53</v>
      </c>
      <c r="T112" s="118"/>
      <c r="U112" s="112"/>
      <c r="V112" s="112">
        <v>141</v>
      </c>
      <c r="W112" s="112">
        <v>167</v>
      </c>
      <c r="X112" s="112">
        <v>172</v>
      </c>
      <c r="Y112" s="112">
        <v>184</v>
      </c>
      <c r="Z112" s="112">
        <v>211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40.81</v>
      </c>
      <c r="W118" s="131">
        <v>42.28</v>
      </c>
      <c r="X118" s="131">
        <v>41.01</v>
      </c>
      <c r="Y118" s="131">
        <v>40.17</v>
      </c>
      <c r="Z118" s="131">
        <v>42.55</v>
      </c>
      <c r="AB118" s="109" t="str">
        <f>TEXT(Z118,"##.0")</f>
        <v>42.6</v>
      </c>
    </row>
    <row r="120" spans="19:32" x14ac:dyDescent="0.25">
      <c r="S120" s="101" t="s">
        <v>98</v>
      </c>
      <c r="T120" s="112"/>
      <c r="U120" s="112"/>
      <c r="V120" s="112">
        <v>97</v>
      </c>
      <c r="W120" s="112">
        <v>104</v>
      </c>
      <c r="X120" s="112">
        <v>120</v>
      </c>
      <c r="Y120" s="112">
        <v>135</v>
      </c>
      <c r="Z120" s="112">
        <v>134</v>
      </c>
      <c r="AB120" s="109" t="str">
        <f>TEXT(Z120,"###,###")</f>
        <v>134</v>
      </c>
    </row>
    <row r="121" spans="19:32" x14ac:dyDescent="0.25">
      <c r="S121" s="101" t="s">
        <v>99</v>
      </c>
      <c r="T121" s="112"/>
      <c r="U121" s="112"/>
      <c r="V121" s="112">
        <v>0</v>
      </c>
      <c r="W121" s="112">
        <v>0</v>
      </c>
      <c r="X121" s="112">
        <v>0</v>
      </c>
      <c r="Y121" s="112">
        <v>4</v>
      </c>
      <c r="Z121" s="112">
        <v>5</v>
      </c>
      <c r="AB121" s="109" t="str">
        <f>TEXT(Z121,"###,###")</f>
        <v>5</v>
      </c>
    </row>
    <row r="122" spans="19:32" x14ac:dyDescent="0.25">
      <c r="S122" s="101" t="s">
        <v>100</v>
      </c>
      <c r="T122" s="112"/>
      <c r="U122" s="112"/>
      <c r="V122" s="112">
        <v>0</v>
      </c>
      <c r="W122" s="112">
        <v>6</v>
      </c>
      <c r="X122" s="112">
        <v>0</v>
      </c>
      <c r="Y122" s="112">
        <v>0</v>
      </c>
      <c r="Z122" s="112">
        <v>0</v>
      </c>
      <c r="AB122" s="109" t="str">
        <f>TEXT(Z122,"###,###")</f>
        <v/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97</v>
      </c>
      <c r="W124" s="112">
        <v>110</v>
      </c>
      <c r="X124" s="112">
        <v>120</v>
      </c>
      <c r="Y124" s="112">
        <v>135</v>
      </c>
      <c r="Z124" s="112">
        <v>134</v>
      </c>
      <c r="AB124" s="109" t="str">
        <f>TEXT(Z124,"###,###")</f>
        <v>134</v>
      </c>
      <c r="AD124" s="127">
        <f>Z124/$Z$7*100</f>
        <v>97.101449275362313</v>
      </c>
    </row>
    <row r="125" spans="19:32" x14ac:dyDescent="0.25">
      <c r="S125" s="101" t="s">
        <v>102</v>
      </c>
      <c r="T125" s="112"/>
      <c r="U125" s="112"/>
      <c r="V125" s="112">
        <v>0</v>
      </c>
      <c r="W125" s="112">
        <v>6</v>
      </c>
      <c r="X125" s="112">
        <v>0</v>
      </c>
      <c r="Y125" s="112">
        <v>4</v>
      </c>
      <c r="Z125" s="112">
        <v>5</v>
      </c>
      <c r="AB125" s="109" t="str">
        <f>TEXT(Z125,"###,###")</f>
        <v>5</v>
      </c>
      <c r="AD125" s="127">
        <f>Z125/$Z$7*100</f>
        <v>3.6231884057971016</v>
      </c>
    </row>
    <row r="127" spans="19:32" x14ac:dyDescent="0.25">
      <c r="S127" s="101" t="s">
        <v>103</v>
      </c>
      <c r="T127" s="112"/>
      <c r="U127" s="112"/>
      <c r="V127" s="112">
        <v>63</v>
      </c>
      <c r="W127" s="112">
        <v>56</v>
      </c>
      <c r="X127" s="112">
        <v>65</v>
      </c>
      <c r="Y127" s="112">
        <v>76</v>
      </c>
      <c r="Z127" s="112">
        <v>86</v>
      </c>
      <c r="AB127" s="109" t="str">
        <f>TEXT(Z127,"###,###")</f>
        <v>86</v>
      </c>
      <c r="AD127" s="127">
        <f>Z127/$Z$7*100</f>
        <v>62.318840579710141</v>
      </c>
    </row>
    <row r="128" spans="19:32" x14ac:dyDescent="0.25">
      <c r="S128" s="101" t="s">
        <v>104</v>
      </c>
      <c r="T128" s="112"/>
      <c r="U128" s="112"/>
      <c r="V128" s="112">
        <v>35</v>
      </c>
      <c r="W128" s="112">
        <v>58</v>
      </c>
      <c r="X128" s="112">
        <v>59</v>
      </c>
      <c r="Y128" s="112">
        <v>64</v>
      </c>
      <c r="Z128" s="112">
        <v>60</v>
      </c>
      <c r="AB128" s="109" t="str">
        <f>TEXT(Z128,"###,###")</f>
        <v>60</v>
      </c>
      <c r="AD128" s="127">
        <f>Z128/$Z$7*100</f>
        <v>43.478260869565219</v>
      </c>
    </row>
    <row r="130" spans="19:20" x14ac:dyDescent="0.25">
      <c r="S130" s="101" t="s">
        <v>278</v>
      </c>
      <c r="T130" s="127">
        <v>97.101449275362313</v>
      </c>
    </row>
    <row r="131" spans="19:20" x14ac:dyDescent="0.25">
      <c r="S131" s="101" t="s">
        <v>279</v>
      </c>
      <c r="T131" s="127">
        <v>3.6231884057971016</v>
      </c>
    </row>
    <row r="132" spans="19:20" x14ac:dyDescent="0.25">
      <c r="S132" s="101" t="s">
        <v>280</v>
      </c>
      <c r="T132" s="127">
        <v>0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10F042F-E1C2-486F-BE8D-0745983F83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7C5CB41-B392-44C5-8C29-E7747BE7F9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A9AA08A-9D10-4C68-8940-D0C79DD2F5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EFA1904-5BFB-435D-828B-5B49A1E060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48B65-A38D-4B6A-8B32-8DFE18EA4045}">
  <sheetPr codeName="Sheet10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153</v>
      </c>
      <c r="T1" s="99"/>
      <c r="U1" s="99"/>
      <c r="V1" s="99"/>
      <c r="W1" s="99"/>
      <c r="X1" s="99"/>
      <c r="Y1" s="100" t="s">
        <v>242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153</v>
      </c>
      <c r="Y3" s="105" t="s">
        <v>242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9.45 Maranoa,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11708</v>
      </c>
      <c r="W4" s="108">
        <v>10769</v>
      </c>
      <c r="X4" s="108">
        <v>11788</v>
      </c>
      <c r="Y4" s="108">
        <v>12345</v>
      </c>
      <c r="Z4" s="108">
        <v>12637</v>
      </c>
      <c r="AB4" s="109" t="str">
        <f>TEXT(Z4,"###,###")</f>
        <v>12,637</v>
      </c>
      <c r="AD4" s="110">
        <f>Z4/Y4-1</f>
        <v>2.3653300931551158E-2</v>
      </c>
      <c r="AF4" s="110">
        <f>Z4/V4-1</f>
        <v>7.9347454731807376E-2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6157</v>
      </c>
      <c r="W5" s="108">
        <v>5643</v>
      </c>
      <c r="X5" s="108">
        <v>6129</v>
      </c>
      <c r="Y5" s="108">
        <v>6263</v>
      </c>
      <c r="Z5" s="108">
        <v>6353</v>
      </c>
      <c r="AB5" s="109" t="str">
        <f>TEXT(Z5,"###,###")</f>
        <v>6,353</v>
      </c>
      <c r="AD5" s="110">
        <f t="shared" ref="AD5:AD9" si="0">Z5/Y5-1</f>
        <v>1.4370110170844663E-2</v>
      </c>
      <c r="AF5" s="110">
        <f t="shared" ref="AF5:AF9" si="1">Z5/V5-1</f>
        <v>3.1833685236316356E-2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5550</v>
      </c>
      <c r="W6" s="108">
        <v>5129</v>
      </c>
      <c r="X6" s="108">
        <v>5654</v>
      </c>
      <c r="Y6" s="108">
        <v>6064</v>
      </c>
      <c r="Z6" s="108">
        <v>6264</v>
      </c>
      <c r="AB6" s="109" t="str">
        <f>TEXT(Z6,"###,###")</f>
        <v>6,264</v>
      </c>
      <c r="AD6" s="110">
        <f t="shared" si="0"/>
        <v>3.2981530343007881E-2</v>
      </c>
      <c r="AF6" s="110">
        <f t="shared" si="1"/>
        <v>0.12864864864864867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7944</v>
      </c>
      <c r="W7" s="108">
        <v>7222</v>
      </c>
      <c r="X7" s="108">
        <v>8070</v>
      </c>
      <c r="Y7" s="108">
        <v>8116</v>
      </c>
      <c r="Z7" s="108">
        <v>8258</v>
      </c>
      <c r="AB7" s="109" t="str">
        <f>TEXT(Z7,"###,###")</f>
        <v>8,258</v>
      </c>
      <c r="AD7" s="110">
        <f t="shared" si="0"/>
        <v>1.7496303597831497E-2</v>
      </c>
      <c r="AF7" s="110">
        <f t="shared" si="1"/>
        <v>3.9526686807653588E-2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12,637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8,258</v>
      </c>
      <c r="P8" s="67"/>
      <c r="S8" s="107" t="s">
        <v>83</v>
      </c>
      <c r="T8" s="108"/>
      <c r="U8" s="108"/>
      <c r="V8" s="108">
        <v>42775.15</v>
      </c>
      <c r="W8" s="108">
        <v>45023</v>
      </c>
      <c r="X8" s="108">
        <v>45810.82</v>
      </c>
      <c r="Y8" s="108">
        <v>44241.79</v>
      </c>
      <c r="Z8" s="108">
        <v>46327</v>
      </c>
      <c r="AB8" s="109" t="str">
        <f>TEXT(Z8,"$###,###")</f>
        <v>$46,327</v>
      </c>
      <c r="AD8" s="110">
        <f t="shared" si="0"/>
        <v>4.71321345723128E-2</v>
      </c>
      <c r="AF8" s="110">
        <f t="shared" si="1"/>
        <v>8.303536048383231E-2</v>
      </c>
    </row>
    <row r="9" spans="1:32" x14ac:dyDescent="0.25">
      <c r="A9" s="30" t="s">
        <v>14</v>
      </c>
      <c r="B9" s="71"/>
      <c r="C9" s="72"/>
      <c r="D9" s="73">
        <f>AD104</f>
        <v>68.441877027775575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51.76798256236377</v>
      </c>
      <c r="P9" s="74" t="s">
        <v>84</v>
      </c>
      <c r="S9" s="107" t="s">
        <v>7</v>
      </c>
      <c r="T9" s="108"/>
      <c r="U9" s="108"/>
      <c r="V9" s="108">
        <v>391306765</v>
      </c>
      <c r="W9" s="108">
        <v>361135456</v>
      </c>
      <c r="X9" s="108">
        <v>378641663</v>
      </c>
      <c r="Y9" s="108">
        <v>425869811</v>
      </c>
      <c r="Z9" s="108">
        <v>506172979</v>
      </c>
      <c r="AB9" s="109" t="str">
        <f>TEXT(Z9/1000000,"$#,###.0")&amp;" mil"</f>
        <v>$506.2 mil</v>
      </c>
      <c r="AD9" s="110">
        <f t="shared" si="0"/>
        <v>0.18856271547268699</v>
      </c>
      <c r="AF9" s="110">
        <f t="shared" si="1"/>
        <v>0.29354517803953639</v>
      </c>
    </row>
    <row r="10" spans="1:32" x14ac:dyDescent="0.25">
      <c r="A10" s="30" t="s">
        <v>17</v>
      </c>
      <c r="B10" s="71"/>
      <c r="C10" s="72"/>
      <c r="D10" s="73">
        <f>AD105</f>
        <v>16.578301812138957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48.074594332768221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67.643497214821991</v>
      </c>
      <c r="P11" s="74" t="s">
        <v>84</v>
      </c>
      <c r="S11" s="107" t="s">
        <v>29</v>
      </c>
      <c r="T11" s="112"/>
      <c r="U11" s="112"/>
      <c r="V11" s="112">
        <v>9041</v>
      </c>
      <c r="W11" s="112">
        <v>8701</v>
      </c>
      <c r="X11" s="112">
        <v>9170</v>
      </c>
      <c r="Y11" s="112">
        <v>9749</v>
      </c>
      <c r="Z11" s="112">
        <v>9968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17.35286994429644</v>
      </c>
      <c r="P12" s="74" t="s">
        <v>84</v>
      </c>
      <c r="S12" s="107" t="s">
        <v>30</v>
      </c>
      <c r="T12" s="112"/>
      <c r="U12" s="112"/>
      <c r="V12" s="112">
        <v>2666</v>
      </c>
      <c r="W12" s="112">
        <v>2070</v>
      </c>
      <c r="X12" s="112">
        <v>2619</v>
      </c>
      <c r="Y12" s="112">
        <v>2596</v>
      </c>
      <c r="Z12" s="112">
        <v>2666</v>
      </c>
    </row>
    <row r="13" spans="1:32" ht="15" customHeight="1" x14ac:dyDescent="0.25">
      <c r="A13" s="30" t="s">
        <v>19</v>
      </c>
      <c r="B13" s="72"/>
      <c r="C13" s="72"/>
      <c r="D13" s="73">
        <f>AD108</f>
        <v>18.968109519664477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15.015742310486802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16.879006093218326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42.1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18.105563029199967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17.135239941832285</v>
      </c>
      <c r="P15" s="74" t="s">
        <v>84</v>
      </c>
      <c r="S15" s="115" t="s">
        <v>60</v>
      </c>
      <c r="T15" s="115"/>
      <c r="U15" s="116"/>
      <c r="V15" s="116">
        <v>1376</v>
      </c>
      <c r="W15" s="116">
        <v>1320</v>
      </c>
      <c r="X15" s="116">
        <v>1713</v>
      </c>
      <c r="Y15" s="112">
        <v>1683</v>
      </c>
      <c r="Z15" s="112">
        <v>1696</v>
      </c>
      <c r="AB15" s="117">
        <f t="shared" ref="AB15:AB34" si="2">IF(Z15="np",0,Z15/$Z$34)</f>
        <v>0.13418783131576864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31.114979821160087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82.864760058167718</v>
      </c>
      <c r="P16" s="37" t="s">
        <v>84</v>
      </c>
      <c r="S16" s="115" t="s">
        <v>61</v>
      </c>
      <c r="T16" s="115"/>
      <c r="U16" s="116"/>
      <c r="V16" s="116">
        <v>331</v>
      </c>
      <c r="W16" s="116">
        <v>340</v>
      </c>
      <c r="X16" s="116">
        <v>387</v>
      </c>
      <c r="Y16" s="112">
        <v>299</v>
      </c>
      <c r="Z16" s="112">
        <v>315</v>
      </c>
      <c r="AB16" s="117">
        <f t="shared" si="2"/>
        <v>2.4922857821030146E-2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552</v>
      </c>
      <c r="W17" s="116">
        <v>408</v>
      </c>
      <c r="X17" s="116">
        <v>521</v>
      </c>
      <c r="Y17" s="112">
        <v>545</v>
      </c>
      <c r="Z17" s="112">
        <v>574</v>
      </c>
      <c r="AB17" s="117">
        <f t="shared" si="2"/>
        <v>4.5414985362766044E-2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121</v>
      </c>
      <c r="W18" s="116">
        <v>137</v>
      </c>
      <c r="X18" s="116">
        <v>107</v>
      </c>
      <c r="Y18" s="112">
        <v>108</v>
      </c>
      <c r="Z18" s="112">
        <v>109</v>
      </c>
      <c r="AB18" s="117">
        <f t="shared" si="2"/>
        <v>8.6241000079120191E-3</v>
      </c>
    </row>
    <row r="19" spans="1:28" x14ac:dyDescent="0.25">
      <c r="A19" s="63" t="str">
        <f>$S$1&amp;" ("&amp;$V$2&amp;" to "&amp;$Z$2&amp;")"</f>
        <v>Maranoa (2017-18 to 2021-22)</v>
      </c>
      <c r="B19" s="63"/>
      <c r="C19" s="63"/>
      <c r="D19" s="63"/>
      <c r="E19" s="63"/>
      <c r="F19" s="63"/>
      <c r="G19" s="63" t="str">
        <f>$S$1&amp;" ("&amp;$V$2&amp;" to "&amp;$Z$2&amp;")"</f>
        <v>Maranoa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762</v>
      </c>
      <c r="W19" s="116">
        <v>706</v>
      </c>
      <c r="X19" s="116">
        <v>777</v>
      </c>
      <c r="Y19" s="112">
        <v>888</v>
      </c>
      <c r="Z19" s="112">
        <v>918</v>
      </c>
      <c r="AB19" s="117">
        <f t="shared" si="2"/>
        <v>7.2632328507002131E-2</v>
      </c>
    </row>
    <row r="20" spans="1:28" x14ac:dyDescent="0.25">
      <c r="S20" s="115" t="s">
        <v>65</v>
      </c>
      <c r="T20" s="115"/>
      <c r="U20" s="116"/>
      <c r="V20" s="116">
        <v>413</v>
      </c>
      <c r="W20" s="116">
        <v>371</v>
      </c>
      <c r="X20" s="116">
        <v>419</v>
      </c>
      <c r="Y20" s="112">
        <v>497</v>
      </c>
      <c r="Z20" s="112">
        <v>502</v>
      </c>
      <c r="AB20" s="117">
        <f t="shared" si="2"/>
        <v>3.9718332146530581E-2</v>
      </c>
    </row>
    <row r="21" spans="1:28" x14ac:dyDescent="0.25">
      <c r="S21" s="115" t="s">
        <v>66</v>
      </c>
      <c r="T21" s="115"/>
      <c r="U21" s="116"/>
      <c r="V21" s="116">
        <v>994</v>
      </c>
      <c r="W21" s="116">
        <v>903</v>
      </c>
      <c r="X21" s="116">
        <v>816</v>
      </c>
      <c r="Y21" s="112">
        <v>945</v>
      </c>
      <c r="Z21" s="112">
        <v>1070</v>
      </c>
      <c r="AB21" s="117">
        <f t="shared" si="2"/>
        <v>8.4658596407943668E-2</v>
      </c>
    </row>
    <row r="22" spans="1:28" x14ac:dyDescent="0.25">
      <c r="S22" s="115" t="s">
        <v>67</v>
      </c>
      <c r="T22" s="115"/>
      <c r="U22" s="116"/>
      <c r="V22" s="116">
        <v>671</v>
      </c>
      <c r="W22" s="116">
        <v>590</v>
      </c>
      <c r="X22" s="116">
        <v>586</v>
      </c>
      <c r="Y22" s="112">
        <v>966</v>
      </c>
      <c r="Z22" s="112">
        <v>915</v>
      </c>
      <c r="AB22" s="117">
        <f t="shared" si="2"/>
        <v>7.2394967956325662E-2</v>
      </c>
    </row>
    <row r="23" spans="1:28" x14ac:dyDescent="0.25">
      <c r="S23" s="115" t="s">
        <v>68</v>
      </c>
      <c r="T23" s="115"/>
      <c r="U23" s="116"/>
      <c r="V23" s="116">
        <v>467</v>
      </c>
      <c r="W23" s="116">
        <v>354</v>
      </c>
      <c r="X23" s="116">
        <v>435</v>
      </c>
      <c r="Y23" s="112">
        <v>413</v>
      </c>
      <c r="Z23" s="112">
        <v>414</v>
      </c>
      <c r="AB23" s="117">
        <f t="shared" si="2"/>
        <v>3.2755755993353904E-2</v>
      </c>
    </row>
    <row r="24" spans="1:28" x14ac:dyDescent="0.25">
      <c r="S24" s="115" t="s">
        <v>69</v>
      </c>
      <c r="T24" s="115"/>
      <c r="U24" s="116"/>
      <c r="V24" s="116">
        <v>28</v>
      </c>
      <c r="W24" s="116">
        <v>20</v>
      </c>
      <c r="X24" s="116">
        <v>22</v>
      </c>
      <c r="Y24" s="112">
        <v>19</v>
      </c>
      <c r="Z24" s="112">
        <v>23</v>
      </c>
      <c r="AB24" s="117">
        <f t="shared" si="2"/>
        <v>1.8197642218529947E-3</v>
      </c>
    </row>
    <row r="25" spans="1:28" x14ac:dyDescent="0.25">
      <c r="S25" s="115" t="s">
        <v>70</v>
      </c>
      <c r="T25" s="115"/>
      <c r="U25" s="116"/>
      <c r="V25" s="116">
        <v>253</v>
      </c>
      <c r="W25" s="116">
        <v>245</v>
      </c>
      <c r="X25" s="116">
        <v>248</v>
      </c>
      <c r="Y25" s="112">
        <v>238</v>
      </c>
      <c r="Z25" s="112">
        <v>253</v>
      </c>
      <c r="AB25" s="117">
        <f t="shared" si="2"/>
        <v>2.0017406440382943E-2</v>
      </c>
    </row>
    <row r="26" spans="1:28" x14ac:dyDescent="0.25">
      <c r="S26" s="115" t="s">
        <v>71</v>
      </c>
      <c r="T26" s="115"/>
      <c r="U26" s="116"/>
      <c r="V26" s="116">
        <v>201</v>
      </c>
      <c r="W26" s="116">
        <v>185</v>
      </c>
      <c r="X26" s="116">
        <v>268</v>
      </c>
      <c r="Y26" s="112">
        <v>246</v>
      </c>
      <c r="Z26" s="112">
        <v>226</v>
      </c>
      <c r="AB26" s="117">
        <f t="shared" si="2"/>
        <v>1.7881161484294642E-2</v>
      </c>
    </row>
    <row r="27" spans="1:28" x14ac:dyDescent="0.25">
      <c r="S27" s="115" t="s">
        <v>72</v>
      </c>
      <c r="T27" s="115"/>
      <c r="U27" s="116"/>
      <c r="V27" s="116">
        <v>399</v>
      </c>
      <c r="W27" s="116">
        <v>392</v>
      </c>
      <c r="X27" s="116">
        <v>440</v>
      </c>
      <c r="Y27" s="112">
        <v>455</v>
      </c>
      <c r="Z27" s="112">
        <v>505</v>
      </c>
      <c r="AB27" s="117">
        <f t="shared" si="2"/>
        <v>3.9955692697207057E-2</v>
      </c>
    </row>
    <row r="28" spans="1:28" x14ac:dyDescent="0.25">
      <c r="S28" s="115" t="s">
        <v>73</v>
      </c>
      <c r="T28" s="115"/>
      <c r="U28" s="116"/>
      <c r="V28" s="116">
        <v>534</v>
      </c>
      <c r="W28" s="116">
        <v>532</v>
      </c>
      <c r="X28" s="116">
        <v>687</v>
      </c>
      <c r="Y28" s="112">
        <v>683</v>
      </c>
      <c r="Z28" s="112">
        <v>708</v>
      </c>
      <c r="AB28" s="117">
        <f t="shared" si="2"/>
        <v>5.6017089959648707E-2</v>
      </c>
    </row>
    <row r="29" spans="1:28" x14ac:dyDescent="0.25">
      <c r="S29" s="115" t="s">
        <v>74</v>
      </c>
      <c r="T29" s="115"/>
      <c r="U29" s="116"/>
      <c r="V29" s="116">
        <v>796</v>
      </c>
      <c r="W29" s="116">
        <v>791</v>
      </c>
      <c r="X29" s="116">
        <v>737</v>
      </c>
      <c r="Y29" s="112">
        <v>720</v>
      </c>
      <c r="Z29" s="112">
        <v>753</v>
      </c>
      <c r="AB29" s="117">
        <f t="shared" si="2"/>
        <v>5.9577498219795869E-2</v>
      </c>
    </row>
    <row r="30" spans="1:28" x14ac:dyDescent="0.25">
      <c r="S30" s="115" t="s">
        <v>75</v>
      </c>
      <c r="T30" s="115"/>
      <c r="U30" s="116"/>
      <c r="V30" s="116">
        <v>738</v>
      </c>
      <c r="W30" s="116">
        <v>734</v>
      </c>
      <c r="X30" s="116">
        <v>714</v>
      </c>
      <c r="Y30" s="112">
        <v>709</v>
      </c>
      <c r="Z30" s="112">
        <v>701</v>
      </c>
      <c r="AB30" s="117">
        <f t="shared" si="2"/>
        <v>5.5463248674736926E-2</v>
      </c>
    </row>
    <row r="31" spans="1:28" x14ac:dyDescent="0.25">
      <c r="S31" s="115" t="s">
        <v>76</v>
      </c>
      <c r="T31" s="115"/>
      <c r="U31" s="116"/>
      <c r="V31" s="116">
        <v>1019</v>
      </c>
      <c r="W31" s="116">
        <v>1037</v>
      </c>
      <c r="X31" s="116">
        <v>1073</v>
      </c>
      <c r="Y31" s="112">
        <v>1172</v>
      </c>
      <c r="Z31" s="112">
        <v>1205</v>
      </c>
      <c r="AB31" s="117">
        <f t="shared" si="2"/>
        <v>9.533982118838516E-2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120</v>
      </c>
      <c r="W32" s="116">
        <v>186</v>
      </c>
      <c r="X32" s="116">
        <v>158</v>
      </c>
      <c r="Y32" s="112">
        <v>174</v>
      </c>
      <c r="Z32" s="112">
        <v>188</v>
      </c>
      <c r="AB32" s="117">
        <f t="shared" si="2"/>
        <v>1.4874594509059261E-2</v>
      </c>
    </row>
    <row r="33" spans="19:32" x14ac:dyDescent="0.25">
      <c r="S33" s="115" t="s">
        <v>78</v>
      </c>
      <c r="T33" s="115"/>
      <c r="U33" s="116"/>
      <c r="V33" s="116">
        <v>380</v>
      </c>
      <c r="W33" s="116">
        <v>392</v>
      </c>
      <c r="X33" s="116">
        <v>440</v>
      </c>
      <c r="Y33" s="112">
        <v>464</v>
      </c>
      <c r="Z33" s="112">
        <v>502</v>
      </c>
      <c r="AB33" s="117">
        <f t="shared" si="2"/>
        <v>3.9718332146530581E-2</v>
      </c>
    </row>
    <row r="34" spans="19:32" x14ac:dyDescent="0.25">
      <c r="S34" s="118" t="s">
        <v>53</v>
      </c>
      <c r="T34" s="118"/>
      <c r="U34" s="119"/>
      <c r="V34" s="119">
        <v>11703</v>
      </c>
      <c r="W34" s="119">
        <v>10771</v>
      </c>
      <c r="X34" s="119">
        <v>11783</v>
      </c>
      <c r="Y34" s="120">
        <v>12345</v>
      </c>
      <c r="Z34" s="120">
        <v>12639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6804</v>
      </c>
      <c r="W37" s="112">
        <v>6058</v>
      </c>
      <c r="X37" s="112">
        <v>6807</v>
      </c>
      <c r="Y37" s="112">
        <v>6709</v>
      </c>
      <c r="Z37" s="112">
        <v>6838</v>
      </c>
      <c r="AB37" s="132">
        <f>Z37/Z40*100</f>
        <v>82.864760058167718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1137</v>
      </c>
      <c r="W38" s="112">
        <v>1170</v>
      </c>
      <c r="X38" s="112">
        <v>1264</v>
      </c>
      <c r="Y38" s="112">
        <v>1404</v>
      </c>
      <c r="Z38" s="112">
        <v>1414</v>
      </c>
      <c r="AB38" s="132">
        <f>Z38/Z40*100</f>
        <v>17.135239941832285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7941</v>
      </c>
      <c r="W40" s="112">
        <v>7228</v>
      </c>
      <c r="X40" s="112">
        <v>8071</v>
      </c>
      <c r="Y40" s="112">
        <v>8113</v>
      </c>
      <c r="Z40" s="112">
        <v>8252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24</v>
      </c>
      <c r="W44" s="112">
        <v>31</v>
      </c>
      <c r="X44" s="112">
        <v>33</v>
      </c>
      <c r="Y44" s="112">
        <v>40</v>
      </c>
      <c r="Z44" s="112">
        <v>38</v>
      </c>
    </row>
    <row r="45" spans="19:32" x14ac:dyDescent="0.25">
      <c r="S45" s="115" t="s">
        <v>37</v>
      </c>
      <c r="T45" s="115"/>
      <c r="U45" s="112"/>
      <c r="V45" s="112">
        <v>216</v>
      </c>
      <c r="W45" s="112">
        <v>237</v>
      </c>
      <c r="X45" s="112">
        <v>187</v>
      </c>
      <c r="Y45" s="112">
        <v>199</v>
      </c>
      <c r="Z45" s="112">
        <v>301</v>
      </c>
    </row>
    <row r="46" spans="19:32" x14ac:dyDescent="0.25">
      <c r="S46" s="115" t="s">
        <v>38</v>
      </c>
      <c r="T46" s="115"/>
      <c r="U46" s="112"/>
      <c r="V46" s="112">
        <v>501</v>
      </c>
      <c r="W46" s="112">
        <v>486</v>
      </c>
      <c r="X46" s="112">
        <v>454</v>
      </c>
      <c r="Y46" s="112">
        <v>507</v>
      </c>
      <c r="Z46" s="112">
        <v>397</v>
      </c>
    </row>
    <row r="47" spans="19:32" x14ac:dyDescent="0.25">
      <c r="S47" s="115" t="s">
        <v>39</v>
      </c>
      <c r="T47" s="115"/>
      <c r="U47" s="112"/>
      <c r="V47" s="112">
        <v>579</v>
      </c>
      <c r="W47" s="112">
        <v>547</v>
      </c>
      <c r="X47" s="112">
        <v>603</v>
      </c>
      <c r="Y47" s="112">
        <v>669</v>
      </c>
      <c r="Z47" s="112">
        <v>663</v>
      </c>
    </row>
    <row r="48" spans="19:32" x14ac:dyDescent="0.25">
      <c r="S48" s="115" t="s">
        <v>40</v>
      </c>
      <c r="T48" s="115"/>
      <c r="U48" s="112"/>
      <c r="V48" s="112">
        <v>673</v>
      </c>
      <c r="W48" s="112">
        <v>624</v>
      </c>
      <c r="X48" s="112">
        <v>631</v>
      </c>
      <c r="Y48" s="112">
        <v>697</v>
      </c>
      <c r="Z48" s="112">
        <v>719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643</v>
      </c>
      <c r="W49" s="112">
        <v>627</v>
      </c>
      <c r="X49" s="112">
        <v>687</v>
      </c>
      <c r="Y49" s="112">
        <v>612</v>
      </c>
      <c r="Z49" s="112">
        <v>598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Maranoa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536</v>
      </c>
      <c r="W50" s="112">
        <v>526</v>
      </c>
      <c r="X50" s="112">
        <v>578</v>
      </c>
      <c r="Y50" s="112">
        <v>607</v>
      </c>
      <c r="Z50" s="112">
        <v>615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482</v>
      </c>
      <c r="W51" s="112">
        <v>433</v>
      </c>
      <c r="X51" s="112">
        <v>439</v>
      </c>
      <c r="Y51" s="112">
        <v>446</v>
      </c>
      <c r="Z51" s="112">
        <v>525</v>
      </c>
    </row>
    <row r="52" spans="1:26" ht="15" customHeight="1" x14ac:dyDescent="0.25">
      <c r="S52" s="115" t="s">
        <v>44</v>
      </c>
      <c r="T52" s="115"/>
      <c r="U52" s="112"/>
      <c r="V52" s="112">
        <v>576</v>
      </c>
      <c r="W52" s="112">
        <v>471</v>
      </c>
      <c r="X52" s="112">
        <v>531</v>
      </c>
      <c r="Y52" s="112">
        <v>507</v>
      </c>
      <c r="Z52" s="112">
        <v>500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537</v>
      </c>
      <c r="W53" s="112">
        <v>443</v>
      </c>
      <c r="X53" s="112">
        <v>498</v>
      </c>
      <c r="Y53" s="112">
        <v>522</v>
      </c>
      <c r="Z53" s="112">
        <v>511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510</v>
      </c>
      <c r="W54" s="112">
        <v>485</v>
      </c>
      <c r="X54" s="112">
        <v>537</v>
      </c>
      <c r="Y54" s="112">
        <v>501</v>
      </c>
      <c r="Z54" s="112">
        <v>490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403</v>
      </c>
      <c r="W55" s="112">
        <v>351</v>
      </c>
      <c r="X55" s="112">
        <v>430</v>
      </c>
      <c r="Y55" s="112">
        <v>421</v>
      </c>
      <c r="Z55" s="112">
        <v>427</v>
      </c>
    </row>
    <row r="56" spans="1:26" ht="15" customHeight="1" x14ac:dyDescent="0.25">
      <c r="S56" s="115" t="s">
        <v>48</v>
      </c>
      <c r="T56" s="115"/>
      <c r="U56" s="112"/>
      <c r="V56" s="112">
        <v>201</v>
      </c>
      <c r="W56" s="112">
        <v>171</v>
      </c>
      <c r="X56" s="112">
        <v>229</v>
      </c>
      <c r="Y56" s="112">
        <v>256</v>
      </c>
      <c r="Z56" s="112">
        <v>269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130</v>
      </c>
      <c r="W57" s="112">
        <v>99</v>
      </c>
      <c r="X57" s="112">
        <v>129</v>
      </c>
      <c r="Y57" s="112">
        <v>128</v>
      </c>
      <c r="Z57" s="112">
        <v>151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90</v>
      </c>
      <c r="W58" s="112">
        <v>65</v>
      </c>
      <c r="X58" s="112">
        <v>98</v>
      </c>
      <c r="Y58" s="112">
        <v>92</v>
      </c>
      <c r="Z58" s="112">
        <v>82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33</v>
      </c>
      <c r="W59" s="112">
        <v>18</v>
      </c>
      <c r="X59" s="112">
        <v>38</v>
      </c>
      <c r="Y59" s="112">
        <v>40</v>
      </c>
      <c r="Z59" s="112">
        <v>49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27</v>
      </c>
      <c r="W60" s="112">
        <v>18</v>
      </c>
      <c r="X60" s="112">
        <v>29</v>
      </c>
      <c r="Y60" s="112">
        <v>19</v>
      </c>
      <c r="Z60" s="112">
        <v>18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6156</v>
      </c>
      <c r="W61" s="112">
        <v>5645</v>
      </c>
      <c r="X61" s="112">
        <v>6131</v>
      </c>
      <c r="Y61" s="112">
        <v>6263</v>
      </c>
      <c r="Z61" s="112">
        <v>6356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29</v>
      </c>
      <c r="W63" s="112">
        <v>19</v>
      </c>
      <c r="X63" s="112">
        <v>22</v>
      </c>
      <c r="Y63" s="112">
        <v>38</v>
      </c>
      <c r="Z63" s="112">
        <v>41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179</v>
      </c>
      <c r="W64" s="112">
        <v>220</v>
      </c>
      <c r="X64" s="112">
        <v>217</v>
      </c>
      <c r="Y64" s="112">
        <v>240</v>
      </c>
      <c r="Z64" s="112">
        <v>257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Maranoa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435</v>
      </c>
      <c r="W65" s="112">
        <v>341</v>
      </c>
      <c r="X65" s="112">
        <v>344</v>
      </c>
      <c r="Y65" s="112">
        <v>458</v>
      </c>
      <c r="Z65" s="112">
        <v>476</v>
      </c>
    </row>
    <row r="66" spans="1:26" x14ac:dyDescent="0.25">
      <c r="S66" s="115" t="s">
        <v>39</v>
      </c>
      <c r="T66" s="115"/>
      <c r="U66" s="112"/>
      <c r="V66" s="112">
        <v>500</v>
      </c>
      <c r="W66" s="112">
        <v>447</v>
      </c>
      <c r="X66" s="112">
        <v>534</v>
      </c>
      <c r="Y66" s="112">
        <v>609</v>
      </c>
      <c r="Z66" s="112">
        <v>589</v>
      </c>
    </row>
    <row r="67" spans="1:26" x14ac:dyDescent="0.25">
      <c r="S67" s="115" t="s">
        <v>40</v>
      </c>
      <c r="T67" s="115"/>
      <c r="U67" s="112"/>
      <c r="V67" s="112">
        <v>615</v>
      </c>
      <c r="W67" s="112">
        <v>575</v>
      </c>
      <c r="X67" s="112">
        <v>615</v>
      </c>
      <c r="Y67" s="112">
        <v>681</v>
      </c>
      <c r="Z67" s="112">
        <v>690</v>
      </c>
    </row>
    <row r="68" spans="1:26" x14ac:dyDescent="0.25">
      <c r="S68" s="115" t="s">
        <v>41</v>
      </c>
      <c r="T68" s="115"/>
      <c r="U68" s="112"/>
      <c r="V68" s="112">
        <v>606</v>
      </c>
      <c r="W68" s="112">
        <v>511</v>
      </c>
      <c r="X68" s="112">
        <v>545</v>
      </c>
      <c r="Y68" s="112">
        <v>532</v>
      </c>
      <c r="Z68" s="112">
        <v>609</v>
      </c>
    </row>
    <row r="69" spans="1:26" x14ac:dyDescent="0.25">
      <c r="S69" s="115" t="s">
        <v>42</v>
      </c>
      <c r="T69" s="115"/>
      <c r="U69" s="112"/>
      <c r="V69" s="112">
        <v>504</v>
      </c>
      <c r="W69" s="112">
        <v>551</v>
      </c>
      <c r="X69" s="112">
        <v>589</v>
      </c>
      <c r="Y69" s="112">
        <v>606</v>
      </c>
      <c r="Z69" s="112">
        <v>594</v>
      </c>
    </row>
    <row r="70" spans="1:26" x14ac:dyDescent="0.25">
      <c r="S70" s="115" t="s">
        <v>43</v>
      </c>
      <c r="T70" s="115"/>
      <c r="U70" s="112"/>
      <c r="V70" s="112">
        <v>504</v>
      </c>
      <c r="W70" s="112">
        <v>480</v>
      </c>
      <c r="X70" s="112">
        <v>500</v>
      </c>
      <c r="Y70" s="112">
        <v>540</v>
      </c>
      <c r="Z70" s="112">
        <v>562</v>
      </c>
    </row>
    <row r="71" spans="1:26" x14ac:dyDescent="0.25">
      <c r="S71" s="115" t="s">
        <v>44</v>
      </c>
      <c r="T71" s="115"/>
      <c r="U71" s="112"/>
      <c r="V71" s="112">
        <v>532</v>
      </c>
      <c r="W71" s="112">
        <v>486</v>
      </c>
      <c r="X71" s="112">
        <v>538</v>
      </c>
      <c r="Y71" s="112">
        <v>532</v>
      </c>
      <c r="Z71" s="112">
        <v>540</v>
      </c>
    </row>
    <row r="72" spans="1:26" x14ac:dyDescent="0.25">
      <c r="S72" s="115" t="s">
        <v>45</v>
      </c>
      <c r="T72" s="115"/>
      <c r="U72" s="112"/>
      <c r="V72" s="112">
        <v>470</v>
      </c>
      <c r="W72" s="112">
        <v>462</v>
      </c>
      <c r="X72" s="112">
        <v>517</v>
      </c>
      <c r="Y72" s="112">
        <v>567</v>
      </c>
      <c r="Z72" s="112">
        <v>602</v>
      </c>
    </row>
    <row r="73" spans="1:26" x14ac:dyDescent="0.25">
      <c r="S73" s="115" t="s">
        <v>46</v>
      </c>
      <c r="T73" s="115"/>
      <c r="U73" s="112"/>
      <c r="V73" s="112">
        <v>501</v>
      </c>
      <c r="W73" s="112">
        <v>442</v>
      </c>
      <c r="X73" s="112">
        <v>487</v>
      </c>
      <c r="Y73" s="112">
        <v>503</v>
      </c>
      <c r="Z73" s="112">
        <v>506</v>
      </c>
    </row>
    <row r="74" spans="1:26" x14ac:dyDescent="0.25">
      <c r="S74" s="115" t="s">
        <v>47</v>
      </c>
      <c r="T74" s="115"/>
      <c r="U74" s="112"/>
      <c r="V74" s="112">
        <v>288</v>
      </c>
      <c r="W74" s="112">
        <v>305</v>
      </c>
      <c r="X74" s="112">
        <v>328</v>
      </c>
      <c r="Y74" s="112">
        <v>372</v>
      </c>
      <c r="Z74" s="112">
        <v>387</v>
      </c>
    </row>
    <row r="75" spans="1:26" x14ac:dyDescent="0.25">
      <c r="S75" s="115" t="s">
        <v>48</v>
      </c>
      <c r="T75" s="115"/>
      <c r="U75" s="112"/>
      <c r="V75" s="112">
        <v>173</v>
      </c>
      <c r="W75" s="112">
        <v>137</v>
      </c>
      <c r="X75" s="112">
        <v>184</v>
      </c>
      <c r="Y75" s="112">
        <v>170</v>
      </c>
      <c r="Z75" s="112">
        <v>203</v>
      </c>
    </row>
    <row r="76" spans="1:26" x14ac:dyDescent="0.25">
      <c r="S76" s="115" t="s">
        <v>49</v>
      </c>
      <c r="T76" s="115"/>
      <c r="U76" s="112"/>
      <c r="V76" s="112">
        <v>104</v>
      </c>
      <c r="W76" s="112">
        <v>74</v>
      </c>
      <c r="X76" s="112">
        <v>97</v>
      </c>
      <c r="Y76" s="112">
        <v>92</v>
      </c>
      <c r="Z76" s="112">
        <v>106</v>
      </c>
    </row>
    <row r="77" spans="1:26" x14ac:dyDescent="0.25">
      <c r="S77" s="115" t="s">
        <v>50</v>
      </c>
      <c r="T77" s="115"/>
      <c r="U77" s="112"/>
      <c r="V77" s="112">
        <v>57</v>
      </c>
      <c r="W77" s="112">
        <v>47</v>
      </c>
      <c r="X77" s="112">
        <v>68</v>
      </c>
      <c r="Y77" s="112">
        <v>62</v>
      </c>
      <c r="Z77" s="112">
        <v>68</v>
      </c>
    </row>
    <row r="78" spans="1:26" x14ac:dyDescent="0.25">
      <c r="S78" s="115" t="s">
        <v>51</v>
      </c>
      <c r="T78" s="115"/>
      <c r="U78" s="112"/>
      <c r="V78" s="112">
        <v>35</v>
      </c>
      <c r="W78" s="112">
        <v>21</v>
      </c>
      <c r="X78" s="112">
        <v>34</v>
      </c>
      <c r="Y78" s="112">
        <v>27</v>
      </c>
      <c r="Z78" s="112">
        <v>30</v>
      </c>
    </row>
    <row r="79" spans="1:26" x14ac:dyDescent="0.25">
      <c r="S79" s="115" t="s">
        <v>52</v>
      </c>
      <c r="T79" s="115"/>
      <c r="U79" s="112"/>
      <c r="V79" s="112">
        <v>30</v>
      </c>
      <c r="W79" s="112">
        <v>20</v>
      </c>
      <c r="X79" s="112">
        <v>31</v>
      </c>
      <c r="Y79" s="112">
        <v>35</v>
      </c>
      <c r="Z79" s="112">
        <v>28</v>
      </c>
    </row>
    <row r="80" spans="1:26" x14ac:dyDescent="0.25">
      <c r="S80" s="118" t="s">
        <v>53</v>
      </c>
      <c r="T80" s="118"/>
      <c r="U80" s="112"/>
      <c r="V80" s="112">
        <v>5548</v>
      </c>
      <c r="W80" s="112">
        <v>5128</v>
      </c>
      <c r="X80" s="112">
        <v>5654</v>
      </c>
      <c r="Y80" s="112">
        <v>6064</v>
      </c>
      <c r="Z80" s="112">
        <v>6268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Maranoa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351</v>
      </c>
      <c r="W83" s="112">
        <v>330</v>
      </c>
      <c r="X83" s="112">
        <v>385</v>
      </c>
      <c r="Y83" s="112">
        <v>367</v>
      </c>
      <c r="Z83" s="112">
        <v>368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238</v>
      </c>
      <c r="W84" s="112">
        <v>228</v>
      </c>
      <c r="X84" s="112">
        <v>249</v>
      </c>
      <c r="Y84" s="112">
        <v>224</v>
      </c>
      <c r="Z84" s="112">
        <v>222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666</v>
      </c>
      <c r="W85" s="112">
        <v>679</v>
      </c>
      <c r="X85" s="112">
        <v>688</v>
      </c>
      <c r="Y85" s="112">
        <v>718</v>
      </c>
      <c r="Z85" s="112">
        <v>731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12,637</v>
      </c>
      <c r="D86" s="96">
        <f t="shared" ref="D86:D91" si="4">AD4</f>
        <v>2.3653300931551158E-2</v>
      </c>
      <c r="E86" s="97">
        <f t="shared" ref="E86:E91" si="5">AD4</f>
        <v>2.3653300931551158E-2</v>
      </c>
      <c r="F86" s="96">
        <f t="shared" ref="F86:F91" si="6">AF4</f>
        <v>7.9347454731807376E-2</v>
      </c>
      <c r="G86" s="97">
        <f t="shared" ref="G86:G91" si="7">AF4</f>
        <v>7.9347454731807376E-2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144</v>
      </c>
      <c r="W86" s="112">
        <v>140</v>
      </c>
      <c r="X86" s="112">
        <v>142</v>
      </c>
      <c r="Y86" s="112">
        <v>141</v>
      </c>
      <c r="Z86" s="112">
        <v>153</v>
      </c>
    </row>
    <row r="87" spans="1:30" ht="15" customHeight="1" x14ac:dyDescent="0.25">
      <c r="A87" s="98" t="s">
        <v>4</v>
      </c>
      <c r="B87" s="49"/>
      <c r="C87" s="57" t="str">
        <f t="shared" si="3"/>
        <v>6,353</v>
      </c>
      <c r="D87" s="96">
        <f t="shared" si="4"/>
        <v>1.4370110170844663E-2</v>
      </c>
      <c r="E87" s="97">
        <f t="shared" si="5"/>
        <v>1.4370110170844663E-2</v>
      </c>
      <c r="F87" s="96">
        <f t="shared" si="6"/>
        <v>3.1833685236316356E-2</v>
      </c>
      <c r="G87" s="97">
        <f t="shared" si="7"/>
        <v>3.1833685236316356E-2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101</v>
      </c>
      <c r="W87" s="112">
        <v>97</v>
      </c>
      <c r="X87" s="112">
        <v>100</v>
      </c>
      <c r="Y87" s="112">
        <v>105</v>
      </c>
      <c r="Z87" s="112">
        <v>112</v>
      </c>
    </row>
    <row r="88" spans="1:30" ht="15" customHeight="1" x14ac:dyDescent="0.25">
      <c r="A88" s="98" t="s">
        <v>5</v>
      </c>
      <c r="B88" s="49"/>
      <c r="C88" s="57" t="str">
        <f t="shared" si="3"/>
        <v>6,264</v>
      </c>
      <c r="D88" s="96">
        <f t="shared" si="4"/>
        <v>3.2981530343007881E-2</v>
      </c>
      <c r="E88" s="97">
        <f t="shared" si="5"/>
        <v>3.2981530343007881E-2</v>
      </c>
      <c r="F88" s="96">
        <f t="shared" si="6"/>
        <v>0.12864864864864867</v>
      </c>
      <c r="G88" s="97">
        <f t="shared" si="7"/>
        <v>0.12864864864864867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150</v>
      </c>
      <c r="W88" s="112">
        <v>140</v>
      </c>
      <c r="X88" s="112">
        <v>138</v>
      </c>
      <c r="Y88" s="112">
        <v>153</v>
      </c>
      <c r="Z88" s="112">
        <v>141</v>
      </c>
    </row>
    <row r="89" spans="1:30" ht="15" customHeight="1" x14ac:dyDescent="0.25">
      <c r="A89" s="49" t="s">
        <v>6</v>
      </c>
      <c r="B89" s="49"/>
      <c r="C89" s="57" t="str">
        <f t="shared" si="3"/>
        <v>8,258</v>
      </c>
      <c r="D89" s="96">
        <f t="shared" si="4"/>
        <v>1.7496303597831497E-2</v>
      </c>
      <c r="E89" s="97">
        <f t="shared" si="5"/>
        <v>1.7496303597831497E-2</v>
      </c>
      <c r="F89" s="96">
        <f t="shared" si="6"/>
        <v>3.9526686807653588E-2</v>
      </c>
      <c r="G89" s="97">
        <f t="shared" si="7"/>
        <v>3.9526686807653588E-2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487</v>
      </c>
      <c r="W89" s="112">
        <v>475</v>
      </c>
      <c r="X89" s="112">
        <v>485</v>
      </c>
      <c r="Y89" s="112">
        <v>484</v>
      </c>
      <c r="Z89" s="112">
        <v>494</v>
      </c>
    </row>
    <row r="90" spans="1:30" ht="15" customHeight="1" x14ac:dyDescent="0.25">
      <c r="A90" s="49" t="s">
        <v>96</v>
      </c>
      <c r="B90" s="49"/>
      <c r="C90" s="57" t="str">
        <f t="shared" si="3"/>
        <v>$46,327</v>
      </c>
      <c r="D90" s="96">
        <f t="shared" si="4"/>
        <v>4.71321345723128E-2</v>
      </c>
      <c r="E90" s="97">
        <f t="shared" si="5"/>
        <v>4.71321345723128E-2</v>
      </c>
      <c r="F90" s="96">
        <f t="shared" si="6"/>
        <v>8.303536048383231E-2</v>
      </c>
      <c r="G90" s="97">
        <f t="shared" si="7"/>
        <v>8.303536048383231E-2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688</v>
      </c>
      <c r="W90" s="112">
        <v>677</v>
      </c>
      <c r="X90" s="112">
        <v>736</v>
      </c>
      <c r="Y90" s="112">
        <v>706</v>
      </c>
      <c r="Z90" s="112">
        <v>699</v>
      </c>
    </row>
    <row r="91" spans="1:30" ht="15" customHeight="1" x14ac:dyDescent="0.25">
      <c r="A91" s="49" t="s">
        <v>7</v>
      </c>
      <c r="B91" s="49"/>
      <c r="C91" s="57" t="str">
        <f t="shared" si="3"/>
        <v>$506.2 mil</v>
      </c>
      <c r="D91" s="96">
        <f t="shared" si="4"/>
        <v>0.18856271547268699</v>
      </c>
      <c r="E91" s="97">
        <f t="shared" si="5"/>
        <v>0.18856271547268699</v>
      </c>
      <c r="F91" s="96">
        <f t="shared" si="6"/>
        <v>0.29354517803953639</v>
      </c>
      <c r="G91" s="97">
        <f t="shared" si="7"/>
        <v>0.29354517803953639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4211</v>
      </c>
      <c r="W91" s="112">
        <v>3795</v>
      </c>
      <c r="X91" s="112">
        <v>4248</v>
      </c>
      <c r="Y91" s="112">
        <v>4209</v>
      </c>
      <c r="Z91" s="112">
        <v>4274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263</v>
      </c>
      <c r="W93" s="112">
        <v>244</v>
      </c>
      <c r="X93" s="112">
        <v>274</v>
      </c>
      <c r="Y93" s="112">
        <v>266</v>
      </c>
      <c r="Z93" s="112">
        <v>286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573</v>
      </c>
      <c r="W94" s="112">
        <v>576</v>
      </c>
      <c r="X94" s="112">
        <v>609</v>
      </c>
      <c r="Y94" s="112">
        <v>618</v>
      </c>
      <c r="Z94" s="112">
        <v>599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98</v>
      </c>
      <c r="W95" s="112">
        <v>89</v>
      </c>
      <c r="X95" s="112">
        <v>104</v>
      </c>
      <c r="Y95" s="112">
        <v>107</v>
      </c>
      <c r="Z95" s="112">
        <v>122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441</v>
      </c>
      <c r="W96" s="112">
        <v>467</v>
      </c>
      <c r="X96" s="112">
        <v>492</v>
      </c>
      <c r="Y96" s="112">
        <v>503</v>
      </c>
      <c r="Z96" s="112">
        <v>538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708</v>
      </c>
      <c r="W97" s="112">
        <v>674</v>
      </c>
      <c r="X97" s="112">
        <v>702</v>
      </c>
      <c r="Y97" s="112">
        <v>707</v>
      </c>
      <c r="Z97" s="112">
        <v>723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326</v>
      </c>
      <c r="W98" s="112">
        <v>305</v>
      </c>
      <c r="X98" s="112">
        <v>326</v>
      </c>
      <c r="Y98" s="112">
        <v>327</v>
      </c>
      <c r="Z98" s="112">
        <v>338</v>
      </c>
    </row>
    <row r="99" spans="1:32" ht="15" customHeight="1" x14ac:dyDescent="0.25">
      <c r="S99" s="115" t="s">
        <v>197</v>
      </c>
      <c r="T99" s="115"/>
      <c r="U99" s="112"/>
      <c r="V99" s="112">
        <v>30</v>
      </c>
      <c r="W99" s="112">
        <v>41</v>
      </c>
      <c r="X99" s="112">
        <v>49</v>
      </c>
      <c r="Y99" s="112">
        <v>45</v>
      </c>
      <c r="Z99" s="112">
        <v>50</v>
      </c>
    </row>
    <row r="100" spans="1:32" ht="15" customHeight="1" x14ac:dyDescent="0.25">
      <c r="S100" s="115" t="s">
        <v>58</v>
      </c>
      <c r="T100" s="115"/>
      <c r="U100" s="112"/>
      <c r="V100" s="112">
        <v>337</v>
      </c>
      <c r="W100" s="112">
        <v>320</v>
      </c>
      <c r="X100" s="112">
        <v>364</v>
      </c>
      <c r="Y100" s="112">
        <v>396</v>
      </c>
      <c r="Z100" s="112">
        <v>389</v>
      </c>
    </row>
    <row r="101" spans="1:32" x14ac:dyDescent="0.25">
      <c r="A101" s="18"/>
      <c r="S101" s="118" t="s">
        <v>53</v>
      </c>
      <c r="T101" s="118"/>
      <c r="U101" s="112"/>
      <c r="V101" s="112">
        <v>3735</v>
      </c>
      <c r="W101" s="112">
        <v>3426</v>
      </c>
      <c r="X101" s="112">
        <v>3818</v>
      </c>
      <c r="Y101" s="112">
        <v>3893</v>
      </c>
      <c r="Z101" s="112">
        <v>3970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7348</v>
      </c>
      <c r="W104" s="112">
        <v>7252</v>
      </c>
      <c r="X104" s="112">
        <v>8244</v>
      </c>
      <c r="Y104" s="112">
        <v>8365</v>
      </c>
      <c r="Z104" s="112">
        <v>8649</v>
      </c>
      <c r="AB104" s="109" t="str">
        <f>TEXT(Z104,"###,###")</f>
        <v>8,649</v>
      </c>
      <c r="AD104" s="130">
        <f>Z104/($Z$4)*100</f>
        <v>68.441877027775575</v>
      </c>
      <c r="AF104" s="109"/>
    </row>
    <row r="105" spans="1:32" x14ac:dyDescent="0.25">
      <c r="S105" s="115" t="s">
        <v>17</v>
      </c>
      <c r="T105" s="115"/>
      <c r="U105" s="112"/>
      <c r="V105" s="112">
        <v>2102</v>
      </c>
      <c r="W105" s="112">
        <v>2120</v>
      </c>
      <c r="X105" s="112">
        <v>2107</v>
      </c>
      <c r="Y105" s="112">
        <v>2072</v>
      </c>
      <c r="Z105" s="112">
        <v>2095</v>
      </c>
      <c r="AB105" s="109" t="str">
        <f>TEXT(Z105,"###,###")</f>
        <v>2,095</v>
      </c>
      <c r="AD105" s="130">
        <f>Z105/($Z$4)*100</f>
        <v>16.578301812138957</v>
      </c>
      <c r="AF105" s="109"/>
    </row>
    <row r="106" spans="1:32" x14ac:dyDescent="0.25">
      <c r="S106" s="118" t="s">
        <v>53</v>
      </c>
      <c r="T106" s="118"/>
      <c r="U106" s="120"/>
      <c r="V106" s="120">
        <v>9450</v>
      </c>
      <c r="W106" s="120">
        <v>9372</v>
      </c>
      <c r="X106" s="120">
        <v>10351</v>
      </c>
      <c r="Y106" s="120">
        <v>10437</v>
      </c>
      <c r="Z106" s="120">
        <v>10744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2382</v>
      </c>
      <c r="W108" s="112">
        <v>2007</v>
      </c>
      <c r="X108" s="112">
        <v>2314</v>
      </c>
      <c r="Y108" s="112">
        <v>2386</v>
      </c>
      <c r="Z108" s="112">
        <v>2397</v>
      </c>
      <c r="AB108" s="109" t="str">
        <f>TEXT(Z108,"###,###")</f>
        <v>2,397</v>
      </c>
      <c r="AD108" s="130">
        <f>Z108/($Z$4)*100</f>
        <v>18.968109519664477</v>
      </c>
      <c r="AF108" s="109"/>
    </row>
    <row r="109" spans="1:32" x14ac:dyDescent="0.25">
      <c r="S109" s="115" t="s">
        <v>20</v>
      </c>
      <c r="T109" s="115"/>
      <c r="U109" s="112"/>
      <c r="V109" s="112">
        <v>1767</v>
      </c>
      <c r="W109" s="112">
        <v>1640</v>
      </c>
      <c r="X109" s="112">
        <v>1722</v>
      </c>
      <c r="Y109" s="112">
        <v>2018</v>
      </c>
      <c r="Z109" s="112">
        <v>2133</v>
      </c>
      <c r="AB109" s="109" t="str">
        <f>TEXT(Z109,"###,###")</f>
        <v>2,133</v>
      </c>
      <c r="AD109" s="130">
        <f>Z109/($Z$4)*100</f>
        <v>16.879006093218326</v>
      </c>
      <c r="AF109" s="109"/>
    </row>
    <row r="110" spans="1:32" x14ac:dyDescent="0.25">
      <c r="S110" s="115" t="s">
        <v>21</v>
      </c>
      <c r="T110" s="115"/>
      <c r="U110" s="112"/>
      <c r="V110" s="112">
        <v>1840</v>
      </c>
      <c r="W110" s="112">
        <v>1786</v>
      </c>
      <c r="X110" s="112">
        <v>2065</v>
      </c>
      <c r="Y110" s="112">
        <v>2194</v>
      </c>
      <c r="Z110" s="112">
        <v>2288</v>
      </c>
      <c r="AB110" s="109" t="str">
        <f>TEXT(Z110,"###,###")</f>
        <v>2,288</v>
      </c>
      <c r="AD110" s="130">
        <f>Z110/($Z$4)*100</f>
        <v>18.105563029199967</v>
      </c>
      <c r="AF110" s="109"/>
    </row>
    <row r="111" spans="1:32" x14ac:dyDescent="0.25">
      <c r="S111" s="115" t="s">
        <v>22</v>
      </c>
      <c r="T111" s="115"/>
      <c r="U111" s="112"/>
      <c r="V111" s="112">
        <v>3546</v>
      </c>
      <c r="W111" s="112">
        <v>3607</v>
      </c>
      <c r="X111" s="112">
        <v>3677</v>
      </c>
      <c r="Y111" s="112">
        <v>3839</v>
      </c>
      <c r="Z111" s="112">
        <v>3932</v>
      </c>
      <c r="AB111" s="109" t="str">
        <f>TEXT(Z111,"###,###")</f>
        <v>3,932</v>
      </c>
      <c r="AD111" s="130">
        <f>Z111/($Z$4)*100</f>
        <v>31.114979821160087</v>
      </c>
      <c r="AF111" s="109"/>
    </row>
    <row r="112" spans="1:32" x14ac:dyDescent="0.25">
      <c r="S112" s="118" t="s">
        <v>53</v>
      </c>
      <c r="T112" s="118"/>
      <c r="U112" s="112"/>
      <c r="V112" s="112">
        <v>11708</v>
      </c>
      <c r="W112" s="112">
        <v>10774</v>
      </c>
      <c r="X112" s="112">
        <v>11786</v>
      </c>
      <c r="Y112" s="112">
        <v>12345</v>
      </c>
      <c r="Z112" s="112">
        <v>12634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42.07</v>
      </c>
      <c r="W118" s="131">
        <v>41.2</v>
      </c>
      <c r="X118" s="131">
        <v>42.28</v>
      </c>
      <c r="Y118" s="131">
        <v>42.02</v>
      </c>
      <c r="Z118" s="131">
        <v>42.09</v>
      </c>
      <c r="AB118" s="109" t="str">
        <f>TEXT(Z118,"##.0")</f>
        <v>42.1</v>
      </c>
    </row>
    <row r="120" spans="19:32" x14ac:dyDescent="0.25">
      <c r="S120" s="101" t="s">
        <v>98</v>
      </c>
      <c r="T120" s="112"/>
      <c r="U120" s="112"/>
      <c r="V120" s="112">
        <v>5281</v>
      </c>
      <c r="W120" s="112">
        <v>5154</v>
      </c>
      <c r="X120" s="112">
        <v>5453</v>
      </c>
      <c r="Y120" s="112">
        <v>5515</v>
      </c>
      <c r="Z120" s="112">
        <v>5586</v>
      </c>
      <c r="AB120" s="109" t="str">
        <f>TEXT(Z120,"###,###")</f>
        <v>5,586</v>
      </c>
    </row>
    <row r="121" spans="19:32" x14ac:dyDescent="0.25">
      <c r="S121" s="101" t="s">
        <v>99</v>
      </c>
      <c r="T121" s="112"/>
      <c r="U121" s="112"/>
      <c r="V121" s="112">
        <v>1500</v>
      </c>
      <c r="W121" s="112">
        <v>1023</v>
      </c>
      <c r="X121" s="112">
        <v>1418</v>
      </c>
      <c r="Y121" s="112">
        <v>1381</v>
      </c>
      <c r="Z121" s="112">
        <v>1433</v>
      </c>
      <c r="AB121" s="109" t="str">
        <f>TEXT(Z121,"###,###")</f>
        <v>1,433</v>
      </c>
    </row>
    <row r="122" spans="19:32" x14ac:dyDescent="0.25">
      <c r="S122" s="101" t="s">
        <v>100</v>
      </c>
      <c r="T122" s="112"/>
      <c r="U122" s="112"/>
      <c r="V122" s="112">
        <v>1160</v>
      </c>
      <c r="W122" s="112">
        <v>1045</v>
      </c>
      <c r="X122" s="112">
        <v>1202</v>
      </c>
      <c r="Y122" s="112">
        <v>1216</v>
      </c>
      <c r="Z122" s="112">
        <v>1240</v>
      </c>
      <c r="AB122" s="109" t="str">
        <f>TEXT(Z122,"###,###")</f>
        <v>1,240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6441</v>
      </c>
      <c r="W124" s="112">
        <v>6199</v>
      </c>
      <c r="X124" s="112">
        <v>6655</v>
      </c>
      <c r="Y124" s="112">
        <v>6731</v>
      </c>
      <c r="Z124" s="112">
        <v>6826</v>
      </c>
      <c r="AB124" s="109" t="str">
        <f>TEXT(Z124,"###,###")</f>
        <v>6,826</v>
      </c>
      <c r="AD124" s="127">
        <f>Z124/$Z$7*100</f>
        <v>82.659239525308791</v>
      </c>
    </row>
    <row r="125" spans="19:32" x14ac:dyDescent="0.25">
      <c r="S125" s="101" t="s">
        <v>102</v>
      </c>
      <c r="T125" s="112"/>
      <c r="U125" s="112"/>
      <c r="V125" s="112">
        <v>2660</v>
      </c>
      <c r="W125" s="112">
        <v>2068</v>
      </c>
      <c r="X125" s="112">
        <v>2620</v>
      </c>
      <c r="Y125" s="112">
        <v>2597</v>
      </c>
      <c r="Z125" s="112">
        <v>2673</v>
      </c>
      <c r="AB125" s="109" t="str">
        <f>TEXT(Z125,"###,###")</f>
        <v>2,673</v>
      </c>
      <c r="AD125" s="127">
        <f>Z125/$Z$7*100</f>
        <v>32.368612254783244</v>
      </c>
    </row>
    <row r="127" spans="19:32" x14ac:dyDescent="0.25">
      <c r="S127" s="101" t="s">
        <v>103</v>
      </c>
      <c r="T127" s="112"/>
      <c r="U127" s="112"/>
      <c r="V127" s="112">
        <v>4206</v>
      </c>
      <c r="W127" s="112">
        <v>3798</v>
      </c>
      <c r="X127" s="112">
        <v>4251</v>
      </c>
      <c r="Y127" s="112">
        <v>4207</v>
      </c>
      <c r="Z127" s="112">
        <v>4275</v>
      </c>
      <c r="AB127" s="109" t="str">
        <f>TEXT(Z127,"###,###")</f>
        <v>4,275</v>
      </c>
      <c r="AD127" s="127">
        <f>Z127/$Z$7*100</f>
        <v>51.76798256236377</v>
      </c>
    </row>
    <row r="128" spans="19:32" x14ac:dyDescent="0.25">
      <c r="S128" s="101" t="s">
        <v>104</v>
      </c>
      <c r="T128" s="112"/>
      <c r="U128" s="112"/>
      <c r="V128" s="112">
        <v>3736</v>
      </c>
      <c r="W128" s="112">
        <v>3426</v>
      </c>
      <c r="X128" s="112">
        <v>3821</v>
      </c>
      <c r="Y128" s="112">
        <v>3890</v>
      </c>
      <c r="Z128" s="112">
        <v>3970</v>
      </c>
      <c r="AB128" s="109" t="str">
        <f>TEXT(Z128,"###,###")</f>
        <v>3,970</v>
      </c>
      <c r="AD128" s="127">
        <f>Z128/$Z$7*100</f>
        <v>48.074594332768221</v>
      </c>
    </row>
    <row r="130" spans="19:20" x14ac:dyDescent="0.25">
      <c r="S130" s="101" t="s">
        <v>278</v>
      </c>
      <c r="T130" s="127">
        <v>67.643497214821991</v>
      </c>
    </row>
    <row r="131" spans="19:20" x14ac:dyDescent="0.25">
      <c r="S131" s="101" t="s">
        <v>279</v>
      </c>
      <c r="T131" s="127">
        <v>17.35286994429644</v>
      </c>
    </row>
    <row r="132" spans="19:20" x14ac:dyDescent="0.25">
      <c r="S132" s="101" t="s">
        <v>280</v>
      </c>
      <c r="T132" s="127">
        <v>15.015742310486802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BF42673-B13B-4558-86F6-6126C92DB9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6CC931C-E81D-4989-9A53-132AFFE0B4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CE34D1C-48CD-472B-8C50-68D21FE915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1711F36-C40A-4312-9E83-24C7E32E75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D6F80-57C2-46D9-B852-9BFAC67A9BD7}">
  <sheetPr codeName="Sheet11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154</v>
      </c>
      <c r="T1" s="99"/>
      <c r="U1" s="99"/>
      <c r="V1" s="99"/>
      <c r="W1" s="99"/>
      <c r="X1" s="99"/>
      <c r="Y1" s="100" t="s">
        <v>243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154</v>
      </c>
      <c r="Y3" s="105" t="s">
        <v>243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9.46 Mareeba,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20370</v>
      </c>
      <c r="W4" s="108">
        <v>20309</v>
      </c>
      <c r="X4" s="108">
        <v>20945</v>
      </c>
      <c r="Y4" s="108">
        <v>21885</v>
      </c>
      <c r="Z4" s="108">
        <v>21795</v>
      </c>
      <c r="AB4" s="109" t="str">
        <f>TEXT(Z4,"###,###")</f>
        <v>21,795</v>
      </c>
      <c r="AD4" s="110">
        <f>Z4/Y4-1</f>
        <v>-4.1124057573680428E-3</v>
      </c>
      <c r="AF4" s="110">
        <f>Z4/V4-1</f>
        <v>6.9955817378497764E-2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11247</v>
      </c>
      <c r="W5" s="108">
        <v>11120</v>
      </c>
      <c r="X5" s="108">
        <v>11423</v>
      </c>
      <c r="Y5" s="108">
        <v>11870</v>
      </c>
      <c r="Z5" s="108">
        <v>11708</v>
      </c>
      <c r="AB5" s="109" t="str">
        <f>TEXT(Z5,"###,###")</f>
        <v>11,708</v>
      </c>
      <c r="AD5" s="110">
        <f t="shared" ref="AD5:AD9" si="0">Z5/Y5-1</f>
        <v>-1.364785172704297E-2</v>
      </c>
      <c r="AF5" s="110">
        <f t="shared" ref="AF5:AF9" si="1">Z5/V5-1</f>
        <v>4.0988708099937821E-2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9124</v>
      </c>
      <c r="W6" s="108">
        <v>9194</v>
      </c>
      <c r="X6" s="108">
        <v>9520</v>
      </c>
      <c r="Y6" s="108">
        <v>9985</v>
      </c>
      <c r="Z6" s="108">
        <v>10072</v>
      </c>
      <c r="AB6" s="109" t="str">
        <f>TEXT(Z6,"###,###")</f>
        <v>10,072</v>
      </c>
      <c r="AD6" s="110">
        <f t="shared" si="0"/>
        <v>8.7130696044066536E-3</v>
      </c>
      <c r="AF6" s="110">
        <f t="shared" si="1"/>
        <v>0.10390179745725558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13073</v>
      </c>
      <c r="W7" s="108">
        <v>12914</v>
      </c>
      <c r="X7" s="108">
        <v>13542</v>
      </c>
      <c r="Y7" s="108">
        <v>13318</v>
      </c>
      <c r="Z7" s="108">
        <v>13716</v>
      </c>
      <c r="AB7" s="109" t="str">
        <f>TEXT(Z7,"###,###")</f>
        <v>13,716</v>
      </c>
      <c r="AD7" s="110">
        <f t="shared" si="0"/>
        <v>2.988436702207542E-2</v>
      </c>
      <c r="AF7" s="110">
        <f t="shared" si="1"/>
        <v>4.918534383844575E-2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21,795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13,716</v>
      </c>
      <c r="P8" s="67"/>
      <c r="S8" s="107" t="s">
        <v>83</v>
      </c>
      <c r="T8" s="108"/>
      <c r="U8" s="108"/>
      <c r="V8" s="108">
        <v>35379.17</v>
      </c>
      <c r="W8" s="108">
        <v>33387.279999999999</v>
      </c>
      <c r="X8" s="108">
        <v>31937.5</v>
      </c>
      <c r="Y8" s="108">
        <v>36143.49</v>
      </c>
      <c r="Z8" s="108">
        <v>38760</v>
      </c>
      <c r="AB8" s="109" t="str">
        <f>TEXT(Z8,"$###,###")</f>
        <v>$38,760</v>
      </c>
      <c r="AD8" s="110">
        <f t="shared" si="0"/>
        <v>7.2392289731843862E-2</v>
      </c>
      <c r="AF8" s="110">
        <f t="shared" si="1"/>
        <v>9.5559901490057664E-2</v>
      </c>
    </row>
    <row r="9" spans="1:32" x14ac:dyDescent="0.25">
      <c r="A9" s="30" t="s">
        <v>14</v>
      </c>
      <c r="B9" s="71"/>
      <c r="C9" s="72"/>
      <c r="D9" s="73">
        <f>AD104</f>
        <v>75.609084652443229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54.148439778361038</v>
      </c>
      <c r="P9" s="74" t="s">
        <v>84</v>
      </c>
      <c r="S9" s="107" t="s">
        <v>7</v>
      </c>
      <c r="T9" s="108"/>
      <c r="U9" s="108"/>
      <c r="V9" s="108">
        <v>564771928</v>
      </c>
      <c r="W9" s="108">
        <v>577128908</v>
      </c>
      <c r="X9" s="108">
        <v>608995266</v>
      </c>
      <c r="Y9" s="108">
        <v>648843929</v>
      </c>
      <c r="Z9" s="108">
        <v>701045588</v>
      </c>
      <c r="AB9" s="109" t="str">
        <f>TEXT(Z9/1000000,"$#,###.0")&amp;" mil"</f>
        <v>$701.0 mil</v>
      </c>
      <c r="AD9" s="110">
        <f t="shared" si="0"/>
        <v>8.0453336568091727E-2</v>
      </c>
      <c r="AF9" s="110">
        <f t="shared" si="1"/>
        <v>0.2412897193431327</v>
      </c>
    </row>
    <row r="10" spans="1:32" x14ac:dyDescent="0.25">
      <c r="A10" s="30" t="s">
        <v>17</v>
      </c>
      <c r="B10" s="71"/>
      <c r="C10" s="72"/>
      <c r="D10" s="73">
        <f>AD105</f>
        <v>14.512502867630189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45.734908136482936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79.40361621463984</v>
      </c>
      <c r="P11" s="74" t="s">
        <v>84</v>
      </c>
      <c r="S11" s="107" t="s">
        <v>29</v>
      </c>
      <c r="T11" s="112"/>
      <c r="U11" s="112"/>
      <c r="V11" s="112">
        <v>17623</v>
      </c>
      <c r="W11" s="112">
        <v>17770</v>
      </c>
      <c r="X11" s="112">
        <v>18210</v>
      </c>
      <c r="Y11" s="112">
        <v>19080</v>
      </c>
      <c r="Z11" s="112">
        <v>18971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11.249635462233886</v>
      </c>
      <c r="P12" s="74" t="s">
        <v>84</v>
      </c>
      <c r="S12" s="107" t="s">
        <v>30</v>
      </c>
      <c r="T12" s="112"/>
      <c r="U12" s="112"/>
      <c r="V12" s="112">
        <v>2744</v>
      </c>
      <c r="W12" s="112">
        <v>2536</v>
      </c>
      <c r="X12" s="112">
        <v>2737</v>
      </c>
      <c r="Y12" s="112">
        <v>2805</v>
      </c>
      <c r="Z12" s="112">
        <v>2823</v>
      </c>
    </row>
    <row r="13" spans="1:32" ht="15" customHeight="1" x14ac:dyDescent="0.25">
      <c r="A13" s="30" t="s">
        <v>19</v>
      </c>
      <c r="B13" s="72"/>
      <c r="C13" s="72"/>
      <c r="D13" s="73">
        <f>AD108</f>
        <v>16.792842395044737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9.3540390784485261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17.196604725854552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42.6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26.574902500573529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20.739174806823151</v>
      </c>
      <c r="P15" s="74" t="s">
        <v>84</v>
      </c>
      <c r="S15" s="115" t="s">
        <v>60</v>
      </c>
      <c r="T15" s="115"/>
      <c r="U15" s="116"/>
      <c r="V15" s="116">
        <v>4499</v>
      </c>
      <c r="W15" s="116">
        <v>4653</v>
      </c>
      <c r="X15" s="116">
        <v>4623</v>
      </c>
      <c r="Y15" s="112">
        <v>4784</v>
      </c>
      <c r="Z15" s="112">
        <v>3904</v>
      </c>
      <c r="AB15" s="117">
        <f t="shared" ref="AB15:AB34" si="2">IF(Z15="np",0,Z15/$Z$34)</f>
        <v>0.17913187115719922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29.529708648772658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79.260825193176842</v>
      </c>
      <c r="P16" s="37" t="s">
        <v>84</v>
      </c>
      <c r="S16" s="115" t="s">
        <v>61</v>
      </c>
      <c r="T16" s="115"/>
      <c r="U16" s="116"/>
      <c r="V16" s="116">
        <v>361</v>
      </c>
      <c r="W16" s="116">
        <v>351</v>
      </c>
      <c r="X16" s="116">
        <v>402</v>
      </c>
      <c r="Y16" s="112">
        <v>398</v>
      </c>
      <c r="Z16" s="112">
        <v>505</v>
      </c>
      <c r="AB16" s="117">
        <f t="shared" si="2"/>
        <v>2.3171515095897953E-2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992</v>
      </c>
      <c r="W17" s="116">
        <v>947</v>
      </c>
      <c r="X17" s="116">
        <v>992</v>
      </c>
      <c r="Y17" s="112">
        <v>976</v>
      </c>
      <c r="Z17" s="112">
        <v>943</v>
      </c>
      <c r="AB17" s="117">
        <f t="shared" si="2"/>
        <v>4.3268789575112418E-2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132</v>
      </c>
      <c r="W18" s="116">
        <v>128</v>
      </c>
      <c r="X18" s="116">
        <v>141</v>
      </c>
      <c r="Y18" s="112">
        <v>137</v>
      </c>
      <c r="Z18" s="112">
        <v>158</v>
      </c>
      <c r="AB18" s="117">
        <f t="shared" si="2"/>
        <v>7.2497017527759933E-3</v>
      </c>
    </row>
    <row r="19" spans="1:28" x14ac:dyDescent="0.25">
      <c r="A19" s="63" t="str">
        <f>$S$1&amp;" ("&amp;$V$2&amp;" to "&amp;$Z$2&amp;")"</f>
        <v>Mareeba (2017-18 to 2021-22)</v>
      </c>
      <c r="B19" s="63"/>
      <c r="C19" s="63"/>
      <c r="D19" s="63"/>
      <c r="E19" s="63"/>
      <c r="F19" s="63"/>
      <c r="G19" s="63" t="str">
        <f>$S$1&amp;" ("&amp;$V$2&amp;" to "&amp;$Z$2&amp;")"</f>
        <v>Mareeba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1290</v>
      </c>
      <c r="W19" s="116">
        <v>1232</v>
      </c>
      <c r="X19" s="116">
        <v>1192</v>
      </c>
      <c r="Y19" s="112">
        <v>1305</v>
      </c>
      <c r="Z19" s="112">
        <v>1384</v>
      </c>
      <c r="AB19" s="117">
        <f t="shared" si="2"/>
        <v>6.3503716619253012E-2</v>
      </c>
    </row>
    <row r="20" spans="1:28" x14ac:dyDescent="0.25">
      <c r="S20" s="115" t="s">
        <v>65</v>
      </c>
      <c r="T20" s="115"/>
      <c r="U20" s="116"/>
      <c r="V20" s="116">
        <v>510</v>
      </c>
      <c r="W20" s="116">
        <v>505</v>
      </c>
      <c r="X20" s="116">
        <v>510</v>
      </c>
      <c r="Y20" s="112">
        <v>642</v>
      </c>
      <c r="Z20" s="112">
        <v>599</v>
      </c>
      <c r="AB20" s="117">
        <f t="shared" si="2"/>
        <v>2.7484628796916582E-2</v>
      </c>
    </row>
    <row r="21" spans="1:28" x14ac:dyDescent="0.25">
      <c r="S21" s="115" t="s">
        <v>66</v>
      </c>
      <c r="T21" s="115"/>
      <c r="U21" s="116"/>
      <c r="V21" s="116">
        <v>1363</v>
      </c>
      <c r="W21" s="116">
        <v>1346</v>
      </c>
      <c r="X21" s="116">
        <v>1359</v>
      </c>
      <c r="Y21" s="112">
        <v>1440</v>
      </c>
      <c r="Z21" s="112">
        <v>1543</v>
      </c>
      <c r="AB21" s="117">
        <f t="shared" si="2"/>
        <v>7.0799302560337701E-2</v>
      </c>
    </row>
    <row r="22" spans="1:28" x14ac:dyDescent="0.25">
      <c r="S22" s="115" t="s">
        <v>67</v>
      </c>
      <c r="T22" s="115"/>
      <c r="U22" s="116"/>
      <c r="V22" s="116">
        <v>1169</v>
      </c>
      <c r="W22" s="116">
        <v>1118</v>
      </c>
      <c r="X22" s="116">
        <v>1169</v>
      </c>
      <c r="Y22" s="112">
        <v>1245</v>
      </c>
      <c r="Z22" s="112">
        <v>1361</v>
      </c>
      <c r="AB22" s="117">
        <f t="shared" si="2"/>
        <v>6.2448380288152701E-2</v>
      </c>
    </row>
    <row r="23" spans="1:28" x14ac:dyDescent="0.25">
      <c r="S23" s="115" t="s">
        <v>68</v>
      </c>
      <c r="T23" s="115"/>
      <c r="U23" s="116"/>
      <c r="V23" s="116">
        <v>747</v>
      </c>
      <c r="W23" s="116">
        <v>648</v>
      </c>
      <c r="X23" s="116">
        <v>726</v>
      </c>
      <c r="Y23" s="112">
        <v>756</v>
      </c>
      <c r="Z23" s="112">
        <v>792</v>
      </c>
      <c r="AB23" s="117">
        <f t="shared" si="2"/>
        <v>3.6340277140497382E-2</v>
      </c>
    </row>
    <row r="24" spans="1:28" x14ac:dyDescent="0.25">
      <c r="S24" s="115" t="s">
        <v>69</v>
      </c>
      <c r="T24" s="115"/>
      <c r="U24" s="116"/>
      <c r="V24" s="116">
        <v>92</v>
      </c>
      <c r="W24" s="116">
        <v>79</v>
      </c>
      <c r="X24" s="116">
        <v>61</v>
      </c>
      <c r="Y24" s="112">
        <v>65</v>
      </c>
      <c r="Z24" s="112">
        <v>87</v>
      </c>
      <c r="AB24" s="117">
        <f t="shared" si="2"/>
        <v>3.9919243828576674E-3</v>
      </c>
    </row>
    <row r="25" spans="1:28" x14ac:dyDescent="0.25">
      <c r="S25" s="115" t="s">
        <v>70</v>
      </c>
      <c r="T25" s="115"/>
      <c r="U25" s="116"/>
      <c r="V25" s="116">
        <v>369</v>
      </c>
      <c r="W25" s="116">
        <v>323</v>
      </c>
      <c r="X25" s="116">
        <v>424</v>
      </c>
      <c r="Y25" s="112">
        <v>457</v>
      </c>
      <c r="Z25" s="112">
        <v>363</v>
      </c>
      <c r="AB25" s="117">
        <f t="shared" si="2"/>
        <v>1.6655960356061303E-2</v>
      </c>
    </row>
    <row r="26" spans="1:28" x14ac:dyDescent="0.25">
      <c r="S26" s="115" t="s">
        <v>71</v>
      </c>
      <c r="T26" s="115"/>
      <c r="U26" s="116"/>
      <c r="V26" s="116">
        <v>406</v>
      </c>
      <c r="W26" s="116">
        <v>339</v>
      </c>
      <c r="X26" s="116">
        <v>346</v>
      </c>
      <c r="Y26" s="112">
        <v>385</v>
      </c>
      <c r="Z26" s="112">
        <v>427</v>
      </c>
      <c r="AB26" s="117">
        <f t="shared" si="2"/>
        <v>1.9592548407818666E-2</v>
      </c>
    </row>
    <row r="27" spans="1:28" x14ac:dyDescent="0.25">
      <c r="S27" s="115" t="s">
        <v>72</v>
      </c>
      <c r="T27" s="115"/>
      <c r="U27" s="116"/>
      <c r="V27" s="116">
        <v>605</v>
      </c>
      <c r="W27" s="116">
        <v>649</v>
      </c>
      <c r="X27" s="116">
        <v>664</v>
      </c>
      <c r="Y27" s="112">
        <v>712</v>
      </c>
      <c r="Z27" s="112">
        <v>755</v>
      </c>
      <c r="AB27" s="117">
        <f t="shared" si="2"/>
        <v>3.464256217307516E-2</v>
      </c>
    </row>
    <row r="28" spans="1:28" x14ac:dyDescent="0.25">
      <c r="S28" s="115" t="s">
        <v>73</v>
      </c>
      <c r="T28" s="115"/>
      <c r="U28" s="116"/>
      <c r="V28" s="116">
        <v>1541</v>
      </c>
      <c r="W28" s="116">
        <v>1772</v>
      </c>
      <c r="X28" s="116">
        <v>1947</v>
      </c>
      <c r="Y28" s="112">
        <v>2025</v>
      </c>
      <c r="Z28" s="112">
        <v>1940</v>
      </c>
      <c r="AB28" s="117">
        <f t="shared" si="2"/>
        <v>8.9015325318895111E-2</v>
      </c>
    </row>
    <row r="29" spans="1:28" x14ac:dyDescent="0.25">
      <c r="S29" s="115" t="s">
        <v>74</v>
      </c>
      <c r="T29" s="115"/>
      <c r="U29" s="116"/>
      <c r="V29" s="116">
        <v>957</v>
      </c>
      <c r="W29" s="116">
        <v>1043</v>
      </c>
      <c r="X29" s="116">
        <v>1002</v>
      </c>
      <c r="Y29" s="112">
        <v>1022</v>
      </c>
      <c r="Z29" s="112">
        <v>1103</v>
      </c>
      <c r="AB29" s="117">
        <f t="shared" si="2"/>
        <v>5.0610259704505826E-2</v>
      </c>
    </row>
    <row r="30" spans="1:28" x14ac:dyDescent="0.25">
      <c r="S30" s="115" t="s">
        <v>75</v>
      </c>
      <c r="T30" s="115"/>
      <c r="U30" s="116"/>
      <c r="V30" s="116">
        <v>1173</v>
      </c>
      <c r="W30" s="116">
        <v>1271</v>
      </c>
      <c r="X30" s="116">
        <v>1276</v>
      </c>
      <c r="Y30" s="112">
        <v>1250</v>
      </c>
      <c r="Z30" s="112">
        <v>1416</v>
      </c>
      <c r="AB30" s="117">
        <f t="shared" si="2"/>
        <v>6.4972010645131681E-2</v>
      </c>
    </row>
    <row r="31" spans="1:28" x14ac:dyDescent="0.25">
      <c r="S31" s="115" t="s">
        <v>76</v>
      </c>
      <c r="T31" s="115"/>
      <c r="U31" s="116"/>
      <c r="V31" s="116">
        <v>1461</v>
      </c>
      <c r="W31" s="116">
        <v>1567</v>
      </c>
      <c r="X31" s="116">
        <v>1671</v>
      </c>
      <c r="Y31" s="112">
        <v>1803</v>
      </c>
      <c r="Z31" s="112">
        <v>2067</v>
      </c>
      <c r="AB31" s="117">
        <f t="shared" si="2"/>
        <v>9.4842617234101131E-2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314</v>
      </c>
      <c r="W32" s="116">
        <v>288</v>
      </c>
      <c r="X32" s="116">
        <v>326</v>
      </c>
      <c r="Y32" s="112">
        <v>263</v>
      </c>
      <c r="Z32" s="112">
        <v>277</v>
      </c>
      <c r="AB32" s="117">
        <f t="shared" si="2"/>
        <v>1.2709920161512343E-2</v>
      </c>
    </row>
    <row r="33" spans="19:32" x14ac:dyDescent="0.25">
      <c r="S33" s="115" t="s">
        <v>78</v>
      </c>
      <c r="T33" s="115"/>
      <c r="U33" s="116"/>
      <c r="V33" s="116">
        <v>765</v>
      </c>
      <c r="W33" s="116">
        <v>773</v>
      </c>
      <c r="X33" s="116">
        <v>750</v>
      </c>
      <c r="Y33" s="112">
        <v>891</v>
      </c>
      <c r="Z33" s="112">
        <v>948</v>
      </c>
      <c r="AB33" s="117">
        <f t="shared" si="2"/>
        <v>4.3498210516655963E-2</v>
      </c>
    </row>
    <row r="34" spans="19:32" x14ac:dyDescent="0.25">
      <c r="S34" s="118" t="s">
        <v>53</v>
      </c>
      <c r="T34" s="118"/>
      <c r="U34" s="119"/>
      <c r="V34" s="119">
        <v>20367</v>
      </c>
      <c r="W34" s="119">
        <v>20308</v>
      </c>
      <c r="X34" s="119">
        <v>20941</v>
      </c>
      <c r="Y34" s="120">
        <v>21885</v>
      </c>
      <c r="Z34" s="120">
        <v>21794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10709</v>
      </c>
      <c r="W37" s="112">
        <v>10251</v>
      </c>
      <c r="X37" s="112">
        <v>10696</v>
      </c>
      <c r="Y37" s="112">
        <v>10477</v>
      </c>
      <c r="Z37" s="112">
        <v>10873</v>
      </c>
      <c r="AB37" s="132">
        <f>Z37/Z40*100</f>
        <v>79.260825193176842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2360</v>
      </c>
      <c r="W38" s="112">
        <v>2670</v>
      </c>
      <c r="X38" s="112">
        <v>2852</v>
      </c>
      <c r="Y38" s="112">
        <v>2839</v>
      </c>
      <c r="Z38" s="112">
        <v>2845</v>
      </c>
      <c r="AB38" s="132">
        <f>Z38/Z40*100</f>
        <v>20.739174806823151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13069</v>
      </c>
      <c r="W40" s="112">
        <v>12921</v>
      </c>
      <c r="X40" s="112">
        <v>13548</v>
      </c>
      <c r="Y40" s="112">
        <v>13316</v>
      </c>
      <c r="Z40" s="112">
        <v>13718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35</v>
      </c>
      <c r="W44" s="112">
        <v>26</v>
      </c>
      <c r="X44" s="112">
        <v>30</v>
      </c>
      <c r="Y44" s="112">
        <v>34</v>
      </c>
      <c r="Z44" s="112">
        <v>40</v>
      </c>
    </row>
    <row r="45" spans="19:32" x14ac:dyDescent="0.25">
      <c r="S45" s="115" t="s">
        <v>37</v>
      </c>
      <c r="T45" s="115"/>
      <c r="U45" s="112"/>
      <c r="V45" s="112">
        <v>260</v>
      </c>
      <c r="W45" s="112">
        <v>291</v>
      </c>
      <c r="X45" s="112">
        <v>299</v>
      </c>
      <c r="Y45" s="112">
        <v>341</v>
      </c>
      <c r="Z45" s="112">
        <v>352</v>
      </c>
    </row>
    <row r="46" spans="19:32" x14ac:dyDescent="0.25">
      <c r="S46" s="115" t="s">
        <v>38</v>
      </c>
      <c r="T46" s="115"/>
      <c r="U46" s="112"/>
      <c r="V46" s="112">
        <v>697</v>
      </c>
      <c r="W46" s="112">
        <v>721</v>
      </c>
      <c r="X46" s="112">
        <v>634</v>
      </c>
      <c r="Y46" s="112">
        <v>688</v>
      </c>
      <c r="Z46" s="112">
        <v>633</v>
      </c>
    </row>
    <row r="47" spans="19:32" x14ac:dyDescent="0.25">
      <c r="S47" s="115" t="s">
        <v>39</v>
      </c>
      <c r="T47" s="115"/>
      <c r="U47" s="112"/>
      <c r="V47" s="112">
        <v>1306</v>
      </c>
      <c r="W47" s="112">
        <v>1345</v>
      </c>
      <c r="X47" s="112">
        <v>1253</v>
      </c>
      <c r="Y47" s="112">
        <v>1109</v>
      </c>
      <c r="Z47" s="112">
        <v>978</v>
      </c>
    </row>
    <row r="48" spans="19:32" x14ac:dyDescent="0.25">
      <c r="S48" s="115" t="s">
        <v>40</v>
      </c>
      <c r="T48" s="115"/>
      <c r="U48" s="112"/>
      <c r="V48" s="112">
        <v>1752</v>
      </c>
      <c r="W48" s="112">
        <v>1836</v>
      </c>
      <c r="X48" s="112">
        <v>1906</v>
      </c>
      <c r="Y48" s="112">
        <v>1878</v>
      </c>
      <c r="Z48" s="112">
        <v>1583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1158</v>
      </c>
      <c r="W49" s="112">
        <v>1154</v>
      </c>
      <c r="X49" s="112">
        <v>1218</v>
      </c>
      <c r="Y49" s="112">
        <v>1442</v>
      </c>
      <c r="Z49" s="112">
        <v>1433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Mareeba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890</v>
      </c>
      <c r="W50" s="112">
        <v>836</v>
      </c>
      <c r="X50" s="112">
        <v>882</v>
      </c>
      <c r="Y50" s="112">
        <v>965</v>
      </c>
      <c r="Z50" s="112">
        <v>1109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861</v>
      </c>
      <c r="W51" s="112">
        <v>877</v>
      </c>
      <c r="X51" s="112">
        <v>886</v>
      </c>
      <c r="Y51" s="112">
        <v>970</v>
      </c>
      <c r="Z51" s="112">
        <v>958</v>
      </c>
    </row>
    <row r="52" spans="1:26" ht="15" customHeight="1" x14ac:dyDescent="0.25">
      <c r="S52" s="115" t="s">
        <v>44</v>
      </c>
      <c r="T52" s="115"/>
      <c r="U52" s="112"/>
      <c r="V52" s="112">
        <v>1021</v>
      </c>
      <c r="W52" s="112">
        <v>994</v>
      </c>
      <c r="X52" s="112">
        <v>1039</v>
      </c>
      <c r="Y52" s="112">
        <v>1025</v>
      </c>
      <c r="Z52" s="112">
        <v>1016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979</v>
      </c>
      <c r="W53" s="112">
        <v>901</v>
      </c>
      <c r="X53" s="112">
        <v>920</v>
      </c>
      <c r="Y53" s="112">
        <v>984</v>
      </c>
      <c r="Z53" s="112">
        <v>1075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870</v>
      </c>
      <c r="W54" s="112">
        <v>841</v>
      </c>
      <c r="X54" s="112">
        <v>883</v>
      </c>
      <c r="Y54" s="112">
        <v>920</v>
      </c>
      <c r="Z54" s="112">
        <v>906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704</v>
      </c>
      <c r="W55" s="112">
        <v>633</v>
      </c>
      <c r="X55" s="112">
        <v>743</v>
      </c>
      <c r="Y55" s="112">
        <v>786</v>
      </c>
      <c r="Z55" s="112">
        <v>816</v>
      </c>
    </row>
    <row r="56" spans="1:26" ht="15" customHeight="1" x14ac:dyDescent="0.25">
      <c r="S56" s="115" t="s">
        <v>48</v>
      </c>
      <c r="T56" s="115"/>
      <c r="U56" s="112"/>
      <c r="V56" s="112">
        <v>372</v>
      </c>
      <c r="W56" s="112">
        <v>382</v>
      </c>
      <c r="X56" s="112">
        <v>405</v>
      </c>
      <c r="Y56" s="112">
        <v>409</v>
      </c>
      <c r="Z56" s="112">
        <v>426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174</v>
      </c>
      <c r="W57" s="112">
        <v>129</v>
      </c>
      <c r="X57" s="112">
        <v>164</v>
      </c>
      <c r="Y57" s="112">
        <v>162</v>
      </c>
      <c r="Z57" s="112">
        <v>195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102</v>
      </c>
      <c r="W58" s="112">
        <v>93</v>
      </c>
      <c r="X58" s="112">
        <v>96</v>
      </c>
      <c r="Y58" s="112">
        <v>88</v>
      </c>
      <c r="Z58" s="112">
        <v>104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41</v>
      </c>
      <c r="W59" s="112">
        <v>41</v>
      </c>
      <c r="X59" s="112">
        <v>47</v>
      </c>
      <c r="Y59" s="112">
        <v>47</v>
      </c>
      <c r="Z59" s="112">
        <v>53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26</v>
      </c>
      <c r="W60" s="112">
        <v>16</v>
      </c>
      <c r="X60" s="112">
        <v>24</v>
      </c>
      <c r="Y60" s="112">
        <v>22</v>
      </c>
      <c r="Z60" s="112">
        <v>19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11244</v>
      </c>
      <c r="W61" s="112">
        <v>11118</v>
      </c>
      <c r="X61" s="112">
        <v>11423</v>
      </c>
      <c r="Y61" s="112">
        <v>11870</v>
      </c>
      <c r="Z61" s="112">
        <v>11706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29</v>
      </c>
      <c r="W63" s="112">
        <v>21</v>
      </c>
      <c r="X63" s="112">
        <v>29</v>
      </c>
      <c r="Y63" s="112">
        <v>50</v>
      </c>
      <c r="Z63" s="112">
        <v>39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268</v>
      </c>
      <c r="W64" s="112">
        <v>269</v>
      </c>
      <c r="X64" s="112">
        <v>222</v>
      </c>
      <c r="Y64" s="112">
        <v>279</v>
      </c>
      <c r="Z64" s="112">
        <v>334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Mareeba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644</v>
      </c>
      <c r="W65" s="112">
        <v>641</v>
      </c>
      <c r="X65" s="112">
        <v>592</v>
      </c>
      <c r="Y65" s="112">
        <v>624</v>
      </c>
      <c r="Z65" s="112">
        <v>565</v>
      </c>
    </row>
    <row r="66" spans="1:26" x14ac:dyDescent="0.25">
      <c r="S66" s="115" t="s">
        <v>39</v>
      </c>
      <c r="T66" s="115"/>
      <c r="U66" s="112"/>
      <c r="V66" s="112">
        <v>929</v>
      </c>
      <c r="W66" s="112">
        <v>921</v>
      </c>
      <c r="X66" s="112">
        <v>917</v>
      </c>
      <c r="Y66" s="112">
        <v>923</v>
      </c>
      <c r="Z66" s="112">
        <v>804</v>
      </c>
    </row>
    <row r="67" spans="1:26" x14ac:dyDescent="0.25">
      <c r="S67" s="115" t="s">
        <v>40</v>
      </c>
      <c r="T67" s="115"/>
      <c r="U67" s="112"/>
      <c r="V67" s="112">
        <v>1327</v>
      </c>
      <c r="W67" s="112">
        <v>1461</v>
      </c>
      <c r="X67" s="112">
        <v>1571</v>
      </c>
      <c r="Y67" s="112">
        <v>1435</v>
      </c>
      <c r="Z67" s="112">
        <v>1219</v>
      </c>
    </row>
    <row r="68" spans="1:26" x14ac:dyDescent="0.25">
      <c r="S68" s="115" t="s">
        <v>41</v>
      </c>
      <c r="T68" s="115"/>
      <c r="U68" s="112"/>
      <c r="V68" s="112">
        <v>797</v>
      </c>
      <c r="W68" s="112">
        <v>850</v>
      </c>
      <c r="X68" s="112">
        <v>928</v>
      </c>
      <c r="Y68" s="112">
        <v>1082</v>
      </c>
      <c r="Z68" s="112">
        <v>1102</v>
      </c>
    </row>
    <row r="69" spans="1:26" x14ac:dyDescent="0.25">
      <c r="S69" s="115" t="s">
        <v>42</v>
      </c>
      <c r="T69" s="115"/>
      <c r="U69" s="112"/>
      <c r="V69" s="112">
        <v>690</v>
      </c>
      <c r="W69" s="112">
        <v>740</v>
      </c>
      <c r="X69" s="112">
        <v>686</v>
      </c>
      <c r="Y69" s="112">
        <v>788</v>
      </c>
      <c r="Z69" s="112">
        <v>845</v>
      </c>
    </row>
    <row r="70" spans="1:26" x14ac:dyDescent="0.25">
      <c r="S70" s="115" t="s">
        <v>43</v>
      </c>
      <c r="T70" s="115"/>
      <c r="U70" s="112"/>
      <c r="V70" s="112">
        <v>764</v>
      </c>
      <c r="W70" s="112">
        <v>702</v>
      </c>
      <c r="X70" s="112">
        <v>730</v>
      </c>
      <c r="Y70" s="112">
        <v>739</v>
      </c>
      <c r="Z70" s="112">
        <v>855</v>
      </c>
    </row>
    <row r="71" spans="1:26" x14ac:dyDescent="0.25">
      <c r="S71" s="115" t="s">
        <v>44</v>
      </c>
      <c r="T71" s="115"/>
      <c r="U71" s="112"/>
      <c r="V71" s="112">
        <v>951</v>
      </c>
      <c r="W71" s="112">
        <v>918</v>
      </c>
      <c r="X71" s="112">
        <v>921</v>
      </c>
      <c r="Y71" s="112">
        <v>961</v>
      </c>
      <c r="Z71" s="112">
        <v>978</v>
      </c>
    </row>
    <row r="72" spans="1:26" x14ac:dyDescent="0.25">
      <c r="S72" s="115" t="s">
        <v>45</v>
      </c>
      <c r="T72" s="115"/>
      <c r="U72" s="112"/>
      <c r="V72" s="112">
        <v>835</v>
      </c>
      <c r="W72" s="112">
        <v>865</v>
      </c>
      <c r="X72" s="112">
        <v>932</v>
      </c>
      <c r="Y72" s="112">
        <v>970</v>
      </c>
      <c r="Z72" s="112">
        <v>1073</v>
      </c>
    </row>
    <row r="73" spans="1:26" x14ac:dyDescent="0.25">
      <c r="S73" s="115" t="s">
        <v>46</v>
      </c>
      <c r="T73" s="115"/>
      <c r="U73" s="112"/>
      <c r="V73" s="112">
        <v>787</v>
      </c>
      <c r="W73" s="112">
        <v>739</v>
      </c>
      <c r="X73" s="112">
        <v>789</v>
      </c>
      <c r="Y73" s="112">
        <v>868</v>
      </c>
      <c r="Z73" s="112">
        <v>920</v>
      </c>
    </row>
    <row r="74" spans="1:26" x14ac:dyDescent="0.25">
      <c r="S74" s="115" t="s">
        <v>47</v>
      </c>
      <c r="T74" s="115"/>
      <c r="U74" s="112"/>
      <c r="V74" s="112">
        <v>577</v>
      </c>
      <c r="W74" s="112">
        <v>549</v>
      </c>
      <c r="X74" s="112">
        <v>618</v>
      </c>
      <c r="Y74" s="112">
        <v>643</v>
      </c>
      <c r="Z74" s="112">
        <v>691</v>
      </c>
    </row>
    <row r="75" spans="1:26" x14ac:dyDescent="0.25">
      <c r="S75" s="115" t="s">
        <v>48</v>
      </c>
      <c r="T75" s="115"/>
      <c r="U75" s="112"/>
      <c r="V75" s="112">
        <v>299</v>
      </c>
      <c r="W75" s="112">
        <v>295</v>
      </c>
      <c r="X75" s="112">
        <v>339</v>
      </c>
      <c r="Y75" s="112">
        <v>359</v>
      </c>
      <c r="Z75" s="112">
        <v>389</v>
      </c>
    </row>
    <row r="76" spans="1:26" x14ac:dyDescent="0.25">
      <c r="S76" s="115" t="s">
        <v>49</v>
      </c>
      <c r="T76" s="115"/>
      <c r="U76" s="112"/>
      <c r="V76" s="112">
        <v>135</v>
      </c>
      <c r="W76" s="112">
        <v>126</v>
      </c>
      <c r="X76" s="112">
        <v>123</v>
      </c>
      <c r="Y76" s="112">
        <v>149</v>
      </c>
      <c r="Z76" s="112">
        <v>133</v>
      </c>
    </row>
    <row r="77" spans="1:26" x14ac:dyDescent="0.25">
      <c r="S77" s="115" t="s">
        <v>50</v>
      </c>
      <c r="T77" s="115"/>
      <c r="U77" s="112"/>
      <c r="V77" s="112">
        <v>67</v>
      </c>
      <c r="W77" s="112">
        <v>71</v>
      </c>
      <c r="X77" s="112">
        <v>84</v>
      </c>
      <c r="Y77" s="112">
        <v>74</v>
      </c>
      <c r="Z77" s="112">
        <v>72</v>
      </c>
    </row>
    <row r="78" spans="1:26" x14ac:dyDescent="0.25">
      <c r="S78" s="115" t="s">
        <v>51</v>
      </c>
      <c r="T78" s="115"/>
      <c r="U78" s="112"/>
      <c r="V78" s="112">
        <v>17</v>
      </c>
      <c r="W78" s="112">
        <v>15</v>
      </c>
      <c r="X78" s="112">
        <v>26</v>
      </c>
      <c r="Y78" s="112">
        <v>26</v>
      </c>
      <c r="Z78" s="112">
        <v>33</v>
      </c>
    </row>
    <row r="79" spans="1:26" x14ac:dyDescent="0.25">
      <c r="S79" s="115" t="s">
        <v>52</v>
      </c>
      <c r="T79" s="115"/>
      <c r="U79" s="112"/>
      <c r="V79" s="112">
        <v>14</v>
      </c>
      <c r="W79" s="112">
        <v>10</v>
      </c>
      <c r="X79" s="112">
        <v>14</v>
      </c>
      <c r="Y79" s="112">
        <v>15</v>
      </c>
      <c r="Z79" s="112">
        <v>17</v>
      </c>
    </row>
    <row r="80" spans="1:26" x14ac:dyDescent="0.25">
      <c r="S80" s="118" t="s">
        <v>53</v>
      </c>
      <c r="T80" s="118"/>
      <c r="U80" s="112"/>
      <c r="V80" s="112">
        <v>9120</v>
      </c>
      <c r="W80" s="112">
        <v>9196</v>
      </c>
      <c r="X80" s="112">
        <v>9521</v>
      </c>
      <c r="Y80" s="112">
        <v>9985</v>
      </c>
      <c r="Z80" s="112">
        <v>10071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Mareeba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588</v>
      </c>
      <c r="W83" s="112">
        <v>595</v>
      </c>
      <c r="X83" s="112">
        <v>652</v>
      </c>
      <c r="Y83" s="112">
        <v>650</v>
      </c>
      <c r="Z83" s="112">
        <v>633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417</v>
      </c>
      <c r="W84" s="112">
        <v>429</v>
      </c>
      <c r="X84" s="112">
        <v>440</v>
      </c>
      <c r="Y84" s="112">
        <v>444</v>
      </c>
      <c r="Z84" s="112">
        <v>441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1038</v>
      </c>
      <c r="W85" s="112">
        <v>1067</v>
      </c>
      <c r="X85" s="112">
        <v>1085</v>
      </c>
      <c r="Y85" s="112">
        <v>1094</v>
      </c>
      <c r="Z85" s="112">
        <v>1148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21,795</v>
      </c>
      <c r="D86" s="96">
        <f t="shared" ref="D86:D91" si="4">AD4</f>
        <v>-4.1124057573680428E-3</v>
      </c>
      <c r="E86" s="97">
        <f t="shared" ref="E86:E91" si="5">AD4</f>
        <v>-4.1124057573680428E-3</v>
      </c>
      <c r="F86" s="96">
        <f t="shared" ref="F86:F91" si="6">AF4</f>
        <v>6.9955817378497764E-2</v>
      </c>
      <c r="G86" s="97">
        <f t="shared" ref="G86:G91" si="7">AF4</f>
        <v>6.9955817378497764E-2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362</v>
      </c>
      <c r="W86" s="112">
        <v>375</v>
      </c>
      <c r="X86" s="112">
        <v>411</v>
      </c>
      <c r="Y86" s="112">
        <v>417</v>
      </c>
      <c r="Z86" s="112">
        <v>440</v>
      </c>
    </row>
    <row r="87" spans="1:30" ht="15" customHeight="1" x14ac:dyDescent="0.25">
      <c r="A87" s="98" t="s">
        <v>4</v>
      </c>
      <c r="B87" s="49"/>
      <c r="C87" s="57" t="str">
        <f t="shared" si="3"/>
        <v>11,708</v>
      </c>
      <c r="D87" s="96">
        <f t="shared" si="4"/>
        <v>-1.364785172704297E-2</v>
      </c>
      <c r="E87" s="97">
        <f t="shared" si="5"/>
        <v>-1.364785172704297E-2</v>
      </c>
      <c r="F87" s="96">
        <f t="shared" si="6"/>
        <v>4.0988708099937821E-2</v>
      </c>
      <c r="G87" s="97">
        <f t="shared" si="7"/>
        <v>4.0988708099937821E-2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135</v>
      </c>
      <c r="W87" s="112">
        <v>135</v>
      </c>
      <c r="X87" s="112">
        <v>133</v>
      </c>
      <c r="Y87" s="112">
        <v>138</v>
      </c>
      <c r="Z87" s="112">
        <v>138</v>
      </c>
    </row>
    <row r="88" spans="1:30" ht="15" customHeight="1" x14ac:dyDescent="0.25">
      <c r="A88" s="98" t="s">
        <v>5</v>
      </c>
      <c r="B88" s="49"/>
      <c r="C88" s="57" t="str">
        <f t="shared" si="3"/>
        <v>10,072</v>
      </c>
      <c r="D88" s="96">
        <f t="shared" si="4"/>
        <v>8.7130696044066536E-3</v>
      </c>
      <c r="E88" s="97">
        <f t="shared" si="5"/>
        <v>8.7130696044066536E-3</v>
      </c>
      <c r="F88" s="96">
        <f t="shared" si="6"/>
        <v>0.10390179745725558</v>
      </c>
      <c r="G88" s="97">
        <f t="shared" si="7"/>
        <v>0.10390179745725558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184</v>
      </c>
      <c r="W88" s="112">
        <v>177</v>
      </c>
      <c r="X88" s="112">
        <v>189</v>
      </c>
      <c r="Y88" s="112">
        <v>192</v>
      </c>
      <c r="Z88" s="112">
        <v>215</v>
      </c>
    </row>
    <row r="89" spans="1:30" ht="15" customHeight="1" x14ac:dyDescent="0.25">
      <c r="A89" s="49" t="s">
        <v>6</v>
      </c>
      <c r="B89" s="49"/>
      <c r="C89" s="57" t="str">
        <f t="shared" si="3"/>
        <v>13,716</v>
      </c>
      <c r="D89" s="96">
        <f t="shared" si="4"/>
        <v>2.988436702207542E-2</v>
      </c>
      <c r="E89" s="97">
        <f t="shared" si="5"/>
        <v>2.988436702207542E-2</v>
      </c>
      <c r="F89" s="96">
        <f t="shared" si="6"/>
        <v>4.918534383844575E-2</v>
      </c>
      <c r="G89" s="97">
        <f t="shared" si="7"/>
        <v>4.918534383844575E-2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656</v>
      </c>
      <c r="W89" s="112">
        <v>673</v>
      </c>
      <c r="X89" s="112">
        <v>692</v>
      </c>
      <c r="Y89" s="112">
        <v>676</v>
      </c>
      <c r="Z89" s="112">
        <v>731</v>
      </c>
    </row>
    <row r="90" spans="1:30" ht="15" customHeight="1" x14ac:dyDescent="0.25">
      <c r="A90" s="49" t="s">
        <v>96</v>
      </c>
      <c r="B90" s="49"/>
      <c r="C90" s="57" t="str">
        <f t="shared" si="3"/>
        <v>$38,760</v>
      </c>
      <c r="D90" s="96">
        <f t="shared" si="4"/>
        <v>7.2392289731843862E-2</v>
      </c>
      <c r="E90" s="97">
        <f t="shared" si="5"/>
        <v>7.2392289731843862E-2</v>
      </c>
      <c r="F90" s="96">
        <f t="shared" si="6"/>
        <v>9.5559901490057664E-2</v>
      </c>
      <c r="G90" s="97">
        <f t="shared" si="7"/>
        <v>9.5559901490057664E-2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1408</v>
      </c>
      <c r="W90" s="112">
        <v>1401</v>
      </c>
      <c r="X90" s="112">
        <v>1537</v>
      </c>
      <c r="Y90" s="112">
        <v>1562</v>
      </c>
      <c r="Z90" s="112">
        <v>1515</v>
      </c>
    </row>
    <row r="91" spans="1:30" ht="15" customHeight="1" x14ac:dyDescent="0.25">
      <c r="A91" s="49" t="s">
        <v>7</v>
      </c>
      <c r="B91" s="49"/>
      <c r="C91" s="57" t="str">
        <f t="shared" si="3"/>
        <v>$701.0 mil</v>
      </c>
      <c r="D91" s="96">
        <f t="shared" si="4"/>
        <v>8.0453336568091727E-2</v>
      </c>
      <c r="E91" s="97">
        <f t="shared" si="5"/>
        <v>8.0453336568091727E-2</v>
      </c>
      <c r="F91" s="96">
        <f t="shared" si="6"/>
        <v>0.2412897193431327</v>
      </c>
      <c r="G91" s="97">
        <f t="shared" si="7"/>
        <v>0.2412897193431327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7080</v>
      </c>
      <c r="W91" s="112">
        <v>6949</v>
      </c>
      <c r="X91" s="112">
        <v>7321</v>
      </c>
      <c r="Y91" s="112">
        <v>7136</v>
      </c>
      <c r="Z91" s="112">
        <v>7429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435</v>
      </c>
      <c r="W93" s="112">
        <v>396</v>
      </c>
      <c r="X93" s="112">
        <v>458</v>
      </c>
      <c r="Y93" s="112">
        <v>447</v>
      </c>
      <c r="Z93" s="112">
        <v>465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844</v>
      </c>
      <c r="W94" s="112">
        <v>880</v>
      </c>
      <c r="X94" s="112">
        <v>906</v>
      </c>
      <c r="Y94" s="112">
        <v>889</v>
      </c>
      <c r="Z94" s="112">
        <v>918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174</v>
      </c>
      <c r="W95" s="112">
        <v>178</v>
      </c>
      <c r="X95" s="112">
        <v>189</v>
      </c>
      <c r="Y95" s="112">
        <v>190</v>
      </c>
      <c r="Z95" s="112">
        <v>199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864</v>
      </c>
      <c r="W96" s="112">
        <v>898</v>
      </c>
      <c r="X96" s="112">
        <v>889</v>
      </c>
      <c r="Y96" s="112">
        <v>899</v>
      </c>
      <c r="Z96" s="112">
        <v>968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788</v>
      </c>
      <c r="W97" s="112">
        <v>785</v>
      </c>
      <c r="X97" s="112">
        <v>829</v>
      </c>
      <c r="Y97" s="112">
        <v>845</v>
      </c>
      <c r="Z97" s="112">
        <v>860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511</v>
      </c>
      <c r="W98" s="112">
        <v>495</v>
      </c>
      <c r="X98" s="112">
        <v>475</v>
      </c>
      <c r="Y98" s="112">
        <v>488</v>
      </c>
      <c r="Z98" s="112">
        <v>495</v>
      </c>
    </row>
    <row r="99" spans="1:32" ht="15" customHeight="1" x14ac:dyDescent="0.25">
      <c r="S99" s="115" t="s">
        <v>197</v>
      </c>
      <c r="T99" s="115"/>
      <c r="U99" s="112"/>
      <c r="V99" s="112">
        <v>59</v>
      </c>
      <c r="W99" s="112">
        <v>67</v>
      </c>
      <c r="X99" s="112">
        <v>82</v>
      </c>
      <c r="Y99" s="112">
        <v>88</v>
      </c>
      <c r="Z99" s="112">
        <v>109</v>
      </c>
    </row>
    <row r="100" spans="1:32" ht="15" customHeight="1" x14ac:dyDescent="0.25">
      <c r="S100" s="115" t="s">
        <v>58</v>
      </c>
      <c r="T100" s="115"/>
      <c r="U100" s="112"/>
      <c r="V100" s="112">
        <v>861</v>
      </c>
      <c r="W100" s="112">
        <v>943</v>
      </c>
      <c r="X100" s="112">
        <v>947</v>
      </c>
      <c r="Y100" s="112">
        <v>987</v>
      </c>
      <c r="Z100" s="112">
        <v>919</v>
      </c>
    </row>
    <row r="101" spans="1:32" x14ac:dyDescent="0.25">
      <c r="A101" s="18"/>
      <c r="S101" s="118" t="s">
        <v>53</v>
      </c>
      <c r="T101" s="118"/>
      <c r="U101" s="112"/>
      <c r="V101" s="112">
        <v>5995</v>
      </c>
      <c r="W101" s="112">
        <v>5968</v>
      </c>
      <c r="X101" s="112">
        <v>6220</v>
      </c>
      <c r="Y101" s="112">
        <v>6155</v>
      </c>
      <c r="Z101" s="112">
        <v>6273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14878</v>
      </c>
      <c r="W104" s="112">
        <v>15169</v>
      </c>
      <c r="X104" s="112">
        <v>16046</v>
      </c>
      <c r="Y104" s="112">
        <v>16319</v>
      </c>
      <c r="Z104" s="112">
        <v>16479</v>
      </c>
      <c r="AB104" s="109" t="str">
        <f>TEXT(Z104,"###,###")</f>
        <v>16,479</v>
      </c>
      <c r="AD104" s="130">
        <f>Z104/($Z$4)*100</f>
        <v>75.609084652443229</v>
      </c>
      <c r="AF104" s="109"/>
    </row>
    <row r="105" spans="1:32" x14ac:dyDescent="0.25">
      <c r="S105" s="115" t="s">
        <v>17</v>
      </c>
      <c r="T105" s="115"/>
      <c r="U105" s="112"/>
      <c r="V105" s="112">
        <v>3051</v>
      </c>
      <c r="W105" s="112">
        <v>3135</v>
      </c>
      <c r="X105" s="112">
        <v>3093</v>
      </c>
      <c r="Y105" s="112">
        <v>3104</v>
      </c>
      <c r="Z105" s="112">
        <v>3163</v>
      </c>
      <c r="AB105" s="109" t="str">
        <f>TEXT(Z105,"###,###")</f>
        <v>3,163</v>
      </c>
      <c r="AD105" s="130">
        <f>Z105/($Z$4)*100</f>
        <v>14.512502867630189</v>
      </c>
      <c r="AF105" s="109"/>
    </row>
    <row r="106" spans="1:32" x14ac:dyDescent="0.25">
      <c r="S106" s="118" t="s">
        <v>53</v>
      </c>
      <c r="T106" s="118"/>
      <c r="U106" s="120"/>
      <c r="V106" s="120">
        <v>17929</v>
      </c>
      <c r="W106" s="120">
        <v>18304</v>
      </c>
      <c r="X106" s="120">
        <v>19139</v>
      </c>
      <c r="Y106" s="120">
        <v>19423</v>
      </c>
      <c r="Z106" s="120">
        <v>19642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3660</v>
      </c>
      <c r="W108" s="112">
        <v>3322</v>
      </c>
      <c r="X108" s="112">
        <v>3470</v>
      </c>
      <c r="Y108" s="112">
        <v>3392</v>
      </c>
      <c r="Z108" s="112">
        <v>3660</v>
      </c>
      <c r="AB108" s="109" t="str">
        <f>TEXT(Z108,"###,###")</f>
        <v>3,660</v>
      </c>
      <c r="AD108" s="130">
        <f>Z108/($Z$4)*100</f>
        <v>16.792842395044737</v>
      </c>
      <c r="AF108" s="109"/>
    </row>
    <row r="109" spans="1:32" x14ac:dyDescent="0.25">
      <c r="S109" s="115" t="s">
        <v>20</v>
      </c>
      <c r="T109" s="115"/>
      <c r="U109" s="112"/>
      <c r="V109" s="112">
        <v>3519</v>
      </c>
      <c r="W109" s="112">
        <v>3540</v>
      </c>
      <c r="X109" s="112">
        <v>3435</v>
      </c>
      <c r="Y109" s="112">
        <v>4034</v>
      </c>
      <c r="Z109" s="112">
        <v>3748</v>
      </c>
      <c r="AB109" s="109" t="str">
        <f>TEXT(Z109,"###,###")</f>
        <v>3,748</v>
      </c>
      <c r="AD109" s="130">
        <f>Z109/($Z$4)*100</f>
        <v>17.196604725854552</v>
      </c>
      <c r="AF109" s="109"/>
    </row>
    <row r="110" spans="1:32" x14ac:dyDescent="0.25">
      <c r="S110" s="115" t="s">
        <v>21</v>
      </c>
      <c r="T110" s="115"/>
      <c r="U110" s="112"/>
      <c r="V110" s="112">
        <v>4804</v>
      </c>
      <c r="W110" s="112">
        <v>5206</v>
      </c>
      <c r="X110" s="112">
        <v>5646</v>
      </c>
      <c r="Y110" s="112">
        <v>6023</v>
      </c>
      <c r="Z110" s="112">
        <v>5792</v>
      </c>
      <c r="AB110" s="109" t="str">
        <f>TEXT(Z110,"###,###")</f>
        <v>5,792</v>
      </c>
      <c r="AD110" s="130">
        <f>Z110/($Z$4)*100</f>
        <v>26.574902500573529</v>
      </c>
      <c r="AF110" s="109"/>
    </row>
    <row r="111" spans="1:32" x14ac:dyDescent="0.25">
      <c r="S111" s="115" t="s">
        <v>22</v>
      </c>
      <c r="T111" s="115"/>
      <c r="U111" s="112"/>
      <c r="V111" s="112">
        <v>6098</v>
      </c>
      <c r="W111" s="112">
        <v>6247</v>
      </c>
      <c r="X111" s="112">
        <v>6171</v>
      </c>
      <c r="Y111" s="112">
        <v>5974</v>
      </c>
      <c r="Z111" s="112">
        <v>6436</v>
      </c>
      <c r="AB111" s="109" t="str">
        <f>TEXT(Z111,"###,###")</f>
        <v>6,436</v>
      </c>
      <c r="AD111" s="130">
        <f>Z111/($Z$4)*100</f>
        <v>29.529708648772658</v>
      </c>
      <c r="AF111" s="109"/>
    </row>
    <row r="112" spans="1:32" x14ac:dyDescent="0.25">
      <c r="S112" s="118" t="s">
        <v>53</v>
      </c>
      <c r="T112" s="118"/>
      <c r="U112" s="112"/>
      <c r="V112" s="112">
        <v>20369</v>
      </c>
      <c r="W112" s="112">
        <v>20311</v>
      </c>
      <c r="X112" s="112">
        <v>20943</v>
      </c>
      <c r="Y112" s="112">
        <v>21885</v>
      </c>
      <c r="Z112" s="112">
        <v>21797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41.56</v>
      </c>
      <c r="W118" s="131">
        <v>41.17</v>
      </c>
      <c r="X118" s="131">
        <v>41.88</v>
      </c>
      <c r="Y118" s="131">
        <v>42.4</v>
      </c>
      <c r="Z118" s="131">
        <v>42.56</v>
      </c>
      <c r="AB118" s="109" t="str">
        <f>TEXT(Z118,"##.0")</f>
        <v>42.6</v>
      </c>
    </row>
    <row r="120" spans="19:32" x14ac:dyDescent="0.25">
      <c r="S120" s="101" t="s">
        <v>98</v>
      </c>
      <c r="T120" s="112"/>
      <c r="U120" s="112"/>
      <c r="V120" s="112">
        <v>10327</v>
      </c>
      <c r="W120" s="112">
        <v>10378</v>
      </c>
      <c r="X120" s="112">
        <v>10809</v>
      </c>
      <c r="Y120" s="112">
        <v>10513</v>
      </c>
      <c r="Z120" s="112">
        <v>10891</v>
      </c>
      <c r="AB120" s="109" t="str">
        <f>TEXT(Z120,"###,###")</f>
        <v>10,891</v>
      </c>
    </row>
    <row r="121" spans="19:32" x14ac:dyDescent="0.25">
      <c r="S121" s="101" t="s">
        <v>99</v>
      </c>
      <c r="T121" s="112"/>
      <c r="U121" s="112"/>
      <c r="V121" s="112">
        <v>1547</v>
      </c>
      <c r="W121" s="112">
        <v>1388</v>
      </c>
      <c r="X121" s="112">
        <v>1545</v>
      </c>
      <c r="Y121" s="112">
        <v>1543</v>
      </c>
      <c r="Z121" s="112">
        <v>1543</v>
      </c>
      <c r="AB121" s="109" t="str">
        <f>TEXT(Z121,"###,###")</f>
        <v>1,543</v>
      </c>
    </row>
    <row r="122" spans="19:32" x14ac:dyDescent="0.25">
      <c r="S122" s="101" t="s">
        <v>100</v>
      </c>
      <c r="T122" s="112"/>
      <c r="U122" s="112"/>
      <c r="V122" s="112">
        <v>1197</v>
      </c>
      <c r="W122" s="112">
        <v>1149</v>
      </c>
      <c r="X122" s="112">
        <v>1195</v>
      </c>
      <c r="Y122" s="112">
        <v>1259</v>
      </c>
      <c r="Z122" s="112">
        <v>1283</v>
      </c>
      <c r="AB122" s="109" t="str">
        <f>TEXT(Z122,"###,###")</f>
        <v>1,283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11524</v>
      </c>
      <c r="W124" s="112">
        <v>11527</v>
      </c>
      <c r="X124" s="112">
        <v>12004</v>
      </c>
      <c r="Y124" s="112">
        <v>11772</v>
      </c>
      <c r="Z124" s="112">
        <v>12174</v>
      </c>
      <c r="AB124" s="109" t="str">
        <f>TEXT(Z124,"###,###")</f>
        <v>12,174</v>
      </c>
      <c r="AD124" s="127">
        <f>Z124/$Z$7*100</f>
        <v>88.757655293088362</v>
      </c>
    </row>
    <row r="125" spans="19:32" x14ac:dyDescent="0.25">
      <c r="S125" s="101" t="s">
        <v>102</v>
      </c>
      <c r="T125" s="112"/>
      <c r="U125" s="112"/>
      <c r="V125" s="112">
        <v>2744</v>
      </c>
      <c r="W125" s="112">
        <v>2537</v>
      </c>
      <c r="X125" s="112">
        <v>2740</v>
      </c>
      <c r="Y125" s="112">
        <v>2802</v>
      </c>
      <c r="Z125" s="112">
        <v>2826</v>
      </c>
      <c r="AB125" s="109" t="str">
        <f>TEXT(Z125,"###,###")</f>
        <v>2,826</v>
      </c>
      <c r="AD125" s="127">
        <f>Z125/$Z$7*100</f>
        <v>20.603674540682416</v>
      </c>
    </row>
    <row r="127" spans="19:32" x14ac:dyDescent="0.25">
      <c r="S127" s="101" t="s">
        <v>103</v>
      </c>
      <c r="T127" s="112"/>
      <c r="U127" s="112"/>
      <c r="V127" s="112">
        <v>7077</v>
      </c>
      <c r="W127" s="112">
        <v>6951</v>
      </c>
      <c r="X127" s="112">
        <v>7322</v>
      </c>
      <c r="Y127" s="112">
        <v>7138</v>
      </c>
      <c r="Z127" s="112">
        <v>7427</v>
      </c>
      <c r="AB127" s="109" t="str">
        <f>TEXT(Z127,"###,###")</f>
        <v>7,427</v>
      </c>
      <c r="AD127" s="127">
        <f>Z127/$Z$7*100</f>
        <v>54.148439778361038</v>
      </c>
    </row>
    <row r="128" spans="19:32" x14ac:dyDescent="0.25">
      <c r="S128" s="101" t="s">
        <v>104</v>
      </c>
      <c r="T128" s="112"/>
      <c r="U128" s="112"/>
      <c r="V128" s="112">
        <v>5990</v>
      </c>
      <c r="W128" s="112">
        <v>5965</v>
      </c>
      <c r="X128" s="112">
        <v>6221</v>
      </c>
      <c r="Y128" s="112">
        <v>6155</v>
      </c>
      <c r="Z128" s="112">
        <v>6273</v>
      </c>
      <c r="AB128" s="109" t="str">
        <f>TEXT(Z128,"###,###")</f>
        <v>6,273</v>
      </c>
      <c r="AD128" s="127">
        <f>Z128/$Z$7*100</f>
        <v>45.734908136482936</v>
      </c>
    </row>
    <row r="130" spans="19:20" x14ac:dyDescent="0.25">
      <c r="S130" s="101" t="s">
        <v>278</v>
      </c>
      <c r="T130" s="127">
        <v>79.40361621463984</v>
      </c>
    </row>
    <row r="131" spans="19:20" x14ac:dyDescent="0.25">
      <c r="S131" s="101" t="s">
        <v>279</v>
      </c>
      <c r="T131" s="127">
        <v>11.249635462233886</v>
      </c>
    </row>
    <row r="132" spans="19:20" x14ac:dyDescent="0.25">
      <c r="S132" s="101" t="s">
        <v>280</v>
      </c>
      <c r="T132" s="127">
        <v>9.3540390784485261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CFCB927-54A6-452E-B2AD-E77FD17838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8EA80D1-170B-4A5C-8343-D82BA81E7D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69427DB-09F1-420A-889B-3DAFE60203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6E48570-3C94-4AE6-9AF0-25F4EDEC98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89F06-9DCA-4814-949A-9E6858B6C805}">
  <sheetPr codeName="Sheet11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155</v>
      </c>
      <c r="T1" s="99"/>
      <c r="U1" s="99"/>
      <c r="V1" s="99"/>
      <c r="W1" s="99"/>
      <c r="X1" s="99"/>
      <c r="Y1" s="100" t="s">
        <v>244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155</v>
      </c>
      <c r="Y3" s="105" t="s">
        <v>244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9.47 Moreton Bay,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336171</v>
      </c>
      <c r="W4" s="108">
        <v>347909</v>
      </c>
      <c r="X4" s="108">
        <v>348382</v>
      </c>
      <c r="Y4" s="108">
        <v>371535</v>
      </c>
      <c r="Z4" s="108">
        <v>408450</v>
      </c>
      <c r="AB4" s="109" t="str">
        <f>TEXT(Z4,"###,###")</f>
        <v>408,450</v>
      </c>
      <c r="AD4" s="110">
        <f>Z4/Y4-1</f>
        <v>9.9358068553433654E-2</v>
      </c>
      <c r="AF4" s="110">
        <f>Z4/V4-1</f>
        <v>0.21500664840215244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175483</v>
      </c>
      <c r="W5" s="108">
        <v>179198</v>
      </c>
      <c r="X5" s="108">
        <v>178508</v>
      </c>
      <c r="Y5" s="108">
        <v>189652</v>
      </c>
      <c r="Z5" s="108">
        <v>205879</v>
      </c>
      <c r="AB5" s="109" t="str">
        <f>TEXT(Z5,"###,###")</f>
        <v>205,879</v>
      </c>
      <c r="AD5" s="110">
        <f t="shared" ref="AD5:AD9" si="0">Z5/Y5-1</f>
        <v>8.5561976673064422E-2</v>
      </c>
      <c r="AF5" s="110">
        <f t="shared" ref="AF5:AF9" si="1">Z5/V5-1</f>
        <v>0.17321335969866025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160687</v>
      </c>
      <c r="W6" s="108">
        <v>168714</v>
      </c>
      <c r="X6" s="108">
        <v>169881</v>
      </c>
      <c r="Y6" s="108">
        <v>181577</v>
      </c>
      <c r="Z6" s="108">
        <v>202228</v>
      </c>
      <c r="AB6" s="109" t="str">
        <f>TEXT(Z6,"###,###")</f>
        <v>202,228</v>
      </c>
      <c r="AD6" s="110">
        <f t="shared" si="0"/>
        <v>0.11373136465521516</v>
      </c>
      <c r="AF6" s="110">
        <f t="shared" si="1"/>
        <v>0.25852122449233605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241460</v>
      </c>
      <c r="W7" s="108">
        <v>248321</v>
      </c>
      <c r="X7" s="108">
        <v>253120</v>
      </c>
      <c r="Y7" s="108">
        <v>259140</v>
      </c>
      <c r="Z7" s="108">
        <v>272806</v>
      </c>
      <c r="AB7" s="109" t="str">
        <f>TEXT(Z7,"###,###")</f>
        <v>272,806</v>
      </c>
      <c r="AD7" s="110">
        <f t="shared" si="0"/>
        <v>5.2735972833217515E-2</v>
      </c>
      <c r="AF7" s="110">
        <f t="shared" si="1"/>
        <v>0.12981860349540297</v>
      </c>
    </row>
    <row r="8" spans="1:32" ht="17.25" customHeight="1" x14ac:dyDescent="0.25">
      <c r="A8" s="64" t="s">
        <v>12</v>
      </c>
      <c r="B8" s="65"/>
      <c r="C8" s="29"/>
      <c r="D8" s="66" t="str">
        <f>AB4</f>
        <v>408,450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272,806</v>
      </c>
      <c r="P8" s="67"/>
      <c r="S8" s="107" t="s">
        <v>83</v>
      </c>
      <c r="T8" s="108"/>
      <c r="U8" s="108"/>
      <c r="V8" s="108">
        <v>45784</v>
      </c>
      <c r="W8" s="108">
        <v>46733</v>
      </c>
      <c r="X8" s="108">
        <v>46752.91</v>
      </c>
      <c r="Y8" s="108">
        <v>48106.32</v>
      </c>
      <c r="Z8" s="108">
        <v>49125</v>
      </c>
      <c r="AB8" s="109" t="str">
        <f>TEXT(Z8,"$###,###")</f>
        <v>$49,125</v>
      </c>
      <c r="AD8" s="110">
        <f t="shared" si="0"/>
        <v>2.1175596054738843E-2</v>
      </c>
      <c r="AF8" s="110">
        <f t="shared" si="1"/>
        <v>7.297309103616989E-2</v>
      </c>
    </row>
    <row r="9" spans="1:32" x14ac:dyDescent="0.25">
      <c r="A9" s="30" t="s">
        <v>14</v>
      </c>
      <c r="B9" s="71"/>
      <c r="C9" s="72"/>
      <c r="D9" s="73">
        <f>AD104</f>
        <v>77.791406536907829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50.665307947772412</v>
      </c>
      <c r="P9" s="74" t="s">
        <v>84</v>
      </c>
      <c r="S9" s="107" t="s">
        <v>7</v>
      </c>
      <c r="T9" s="108"/>
      <c r="U9" s="108"/>
      <c r="V9" s="108">
        <v>13670849652</v>
      </c>
      <c r="W9" s="108">
        <v>14407086479</v>
      </c>
      <c r="X9" s="108">
        <v>15022695199</v>
      </c>
      <c r="Y9" s="108">
        <v>15988915364</v>
      </c>
      <c r="Z9" s="108">
        <v>17511445337</v>
      </c>
      <c r="AB9" s="109" t="str">
        <f>TEXT(Z9/1000000,"$#,###.0")&amp;" mil"</f>
        <v>$17,511.4 mil</v>
      </c>
      <c r="AD9" s="110">
        <f t="shared" si="0"/>
        <v>9.5224093588491154E-2</v>
      </c>
      <c r="AF9" s="110">
        <f t="shared" si="1"/>
        <v>0.28093321064635757</v>
      </c>
    </row>
    <row r="10" spans="1:32" x14ac:dyDescent="0.25">
      <c r="A10" s="30" t="s">
        <v>17</v>
      </c>
      <c r="B10" s="71"/>
      <c r="C10" s="72"/>
      <c r="D10" s="73">
        <f>AD105</f>
        <v>16.785163422695558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49.23132189174725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88.000630484666758</v>
      </c>
      <c r="P11" s="74" t="s">
        <v>84</v>
      </c>
      <c r="S11" s="107" t="s">
        <v>29</v>
      </c>
      <c r="T11" s="112"/>
      <c r="U11" s="112"/>
      <c r="V11" s="112">
        <v>308682</v>
      </c>
      <c r="W11" s="112">
        <v>319549</v>
      </c>
      <c r="X11" s="112">
        <v>318741</v>
      </c>
      <c r="Y11" s="112">
        <v>339991</v>
      </c>
      <c r="Z11" s="112">
        <v>375709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5.4775188228997891</v>
      </c>
      <c r="P12" s="74" t="s">
        <v>84</v>
      </c>
      <c r="S12" s="107" t="s">
        <v>30</v>
      </c>
      <c r="T12" s="112"/>
      <c r="U12" s="112"/>
      <c r="V12" s="112">
        <v>27494</v>
      </c>
      <c r="W12" s="112">
        <v>28360</v>
      </c>
      <c r="X12" s="112">
        <v>29643</v>
      </c>
      <c r="Y12" s="112">
        <v>31544</v>
      </c>
      <c r="Z12" s="112">
        <v>32742</v>
      </c>
    </row>
    <row r="13" spans="1:32" ht="15" customHeight="1" x14ac:dyDescent="0.25">
      <c r="A13" s="30" t="s">
        <v>19</v>
      </c>
      <c r="B13" s="72"/>
      <c r="C13" s="72"/>
      <c r="D13" s="73">
        <f>AD108</f>
        <v>12.468600807932427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6.5214841315806833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14.33321091932917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40.5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23.165381319622966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17.913828874731493</v>
      </c>
      <c r="P15" s="74" t="s">
        <v>84</v>
      </c>
      <c r="S15" s="115" t="s">
        <v>60</v>
      </c>
      <c r="T15" s="115"/>
      <c r="U15" s="116"/>
      <c r="V15" s="116">
        <v>4681</v>
      </c>
      <c r="W15" s="116">
        <v>5638</v>
      </c>
      <c r="X15" s="116">
        <v>5381</v>
      </c>
      <c r="Y15" s="112">
        <v>5494</v>
      </c>
      <c r="Z15" s="112">
        <v>4815</v>
      </c>
      <c r="AB15" s="117">
        <f t="shared" ref="AB15:AB34" si="2">IF(Z15="np",0,Z15/$Z$34)</f>
        <v>1.178849746235148E-2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44.609621740727142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82.086171125268507</v>
      </c>
      <c r="P16" s="37" t="s">
        <v>84</v>
      </c>
      <c r="S16" s="115" t="s">
        <v>61</v>
      </c>
      <c r="T16" s="115"/>
      <c r="U16" s="116"/>
      <c r="V16" s="116">
        <v>2411</v>
      </c>
      <c r="W16" s="116">
        <v>2703</v>
      </c>
      <c r="X16" s="116">
        <v>2746</v>
      </c>
      <c r="Y16" s="112">
        <v>2885</v>
      </c>
      <c r="Z16" s="112">
        <v>3263</v>
      </c>
      <c r="AB16" s="117">
        <f t="shared" si="2"/>
        <v>7.9887574703328933E-3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21600</v>
      </c>
      <c r="W17" s="116">
        <v>21515</v>
      </c>
      <c r="X17" s="116">
        <v>21122</v>
      </c>
      <c r="Y17" s="112">
        <v>22727</v>
      </c>
      <c r="Z17" s="112">
        <v>24492</v>
      </c>
      <c r="AB17" s="117">
        <f t="shared" si="2"/>
        <v>5.9963422606004665E-2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2584</v>
      </c>
      <c r="W18" s="116">
        <v>2812</v>
      </c>
      <c r="X18" s="116">
        <v>2787</v>
      </c>
      <c r="Y18" s="112">
        <v>2920</v>
      </c>
      <c r="Z18" s="112">
        <v>3150</v>
      </c>
      <c r="AB18" s="117">
        <f t="shared" si="2"/>
        <v>7.712101143594427E-3</v>
      </c>
    </row>
    <row r="19" spans="1:28" x14ac:dyDescent="0.25">
      <c r="A19" s="63" t="str">
        <f>$S$1&amp;" ("&amp;$V$2&amp;" to "&amp;$Z$2&amp;")"</f>
        <v>Moreton Bay (2017-18 to 2021-22)</v>
      </c>
      <c r="B19" s="63"/>
      <c r="C19" s="63"/>
      <c r="D19" s="63"/>
      <c r="E19" s="63"/>
      <c r="F19" s="63"/>
      <c r="G19" s="63" t="str">
        <f>$S$1&amp;" ("&amp;$V$2&amp;" to "&amp;$Z$2&amp;")"</f>
        <v>Moreton Bay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32311</v>
      </c>
      <c r="W19" s="116">
        <v>32656</v>
      </c>
      <c r="X19" s="116">
        <v>31465</v>
      </c>
      <c r="Y19" s="112">
        <v>33592</v>
      </c>
      <c r="Z19" s="112">
        <v>36554</v>
      </c>
      <c r="AB19" s="117">
        <f t="shared" si="2"/>
        <v>8.9494649270777993E-2</v>
      </c>
    </row>
    <row r="20" spans="1:28" x14ac:dyDescent="0.25">
      <c r="S20" s="115" t="s">
        <v>65</v>
      </c>
      <c r="T20" s="115"/>
      <c r="U20" s="116"/>
      <c r="V20" s="116">
        <v>12953</v>
      </c>
      <c r="W20" s="116">
        <v>13807</v>
      </c>
      <c r="X20" s="116">
        <v>13743</v>
      </c>
      <c r="Y20" s="112">
        <v>14326</v>
      </c>
      <c r="Z20" s="112">
        <v>15440</v>
      </c>
      <c r="AB20" s="117">
        <f t="shared" si="2"/>
        <v>3.7801537033999348E-2</v>
      </c>
    </row>
    <row r="21" spans="1:28" x14ac:dyDescent="0.25">
      <c r="S21" s="115" t="s">
        <v>66</v>
      </c>
      <c r="T21" s="115"/>
      <c r="U21" s="116"/>
      <c r="V21" s="116">
        <v>32560</v>
      </c>
      <c r="W21" s="116">
        <v>33345</v>
      </c>
      <c r="X21" s="116">
        <v>33155</v>
      </c>
      <c r="Y21" s="112">
        <v>35350</v>
      </c>
      <c r="Z21" s="112">
        <v>40121</v>
      </c>
      <c r="AB21" s="117">
        <f t="shared" si="2"/>
        <v>9.8227685708619686E-2</v>
      </c>
    </row>
    <row r="22" spans="1:28" x14ac:dyDescent="0.25">
      <c r="S22" s="115" t="s">
        <v>67</v>
      </c>
      <c r="T22" s="115"/>
      <c r="U22" s="116"/>
      <c r="V22" s="116">
        <v>21448</v>
      </c>
      <c r="W22" s="116">
        <v>22330</v>
      </c>
      <c r="X22" s="116">
        <v>22499</v>
      </c>
      <c r="Y22" s="112">
        <v>25473</v>
      </c>
      <c r="Z22" s="112">
        <v>29795</v>
      </c>
      <c r="AB22" s="117">
        <f t="shared" si="2"/>
        <v>7.2946683674093946E-2</v>
      </c>
    </row>
    <row r="23" spans="1:28" x14ac:dyDescent="0.25">
      <c r="S23" s="115" t="s">
        <v>68</v>
      </c>
      <c r="T23" s="115"/>
      <c r="U23" s="116"/>
      <c r="V23" s="116">
        <v>15129</v>
      </c>
      <c r="W23" s="116">
        <v>15043</v>
      </c>
      <c r="X23" s="116">
        <v>16201</v>
      </c>
      <c r="Y23" s="112">
        <v>17070</v>
      </c>
      <c r="Z23" s="112">
        <v>18610</v>
      </c>
      <c r="AB23" s="117">
        <f t="shared" si="2"/>
        <v>4.5562603899140408E-2</v>
      </c>
    </row>
    <row r="24" spans="1:28" x14ac:dyDescent="0.25">
      <c r="S24" s="115" t="s">
        <v>69</v>
      </c>
      <c r="T24" s="115"/>
      <c r="U24" s="116"/>
      <c r="V24" s="116">
        <v>2869</v>
      </c>
      <c r="W24" s="116">
        <v>2999</v>
      </c>
      <c r="X24" s="116">
        <v>2769</v>
      </c>
      <c r="Y24" s="112">
        <v>2943</v>
      </c>
      <c r="Z24" s="112">
        <v>3309</v>
      </c>
      <c r="AB24" s="117">
        <f t="shared" si="2"/>
        <v>8.1013786298901446E-3</v>
      </c>
    </row>
    <row r="25" spans="1:28" x14ac:dyDescent="0.25">
      <c r="S25" s="115" t="s">
        <v>70</v>
      </c>
      <c r="T25" s="115"/>
      <c r="U25" s="116"/>
      <c r="V25" s="116">
        <v>11905</v>
      </c>
      <c r="W25" s="116">
        <v>12565</v>
      </c>
      <c r="X25" s="116">
        <v>12717</v>
      </c>
      <c r="Y25" s="112">
        <v>13667</v>
      </c>
      <c r="Z25" s="112">
        <v>15423</v>
      </c>
      <c r="AB25" s="117">
        <f t="shared" si="2"/>
        <v>3.7759916170684714E-2</v>
      </c>
    </row>
    <row r="26" spans="1:28" x14ac:dyDescent="0.25">
      <c r="S26" s="115" t="s">
        <v>71</v>
      </c>
      <c r="T26" s="115"/>
      <c r="U26" s="116"/>
      <c r="V26" s="116">
        <v>6537</v>
      </c>
      <c r="W26" s="116">
        <v>6684</v>
      </c>
      <c r="X26" s="116">
        <v>6494</v>
      </c>
      <c r="Y26" s="112">
        <v>7152</v>
      </c>
      <c r="Z26" s="112">
        <v>8214</v>
      </c>
      <c r="AB26" s="117">
        <f t="shared" si="2"/>
        <v>2.0110221839201466E-2</v>
      </c>
    </row>
    <row r="27" spans="1:28" x14ac:dyDescent="0.25">
      <c r="S27" s="115" t="s">
        <v>72</v>
      </c>
      <c r="T27" s="115"/>
      <c r="U27" s="116"/>
      <c r="V27" s="116">
        <v>21138</v>
      </c>
      <c r="W27" s="116">
        <v>22131</v>
      </c>
      <c r="X27" s="116">
        <v>21767</v>
      </c>
      <c r="Y27" s="112">
        <v>23865</v>
      </c>
      <c r="Z27" s="112">
        <v>26720</v>
      </c>
      <c r="AB27" s="117">
        <f t="shared" si="2"/>
        <v>6.5418203986299397E-2</v>
      </c>
    </row>
    <row r="28" spans="1:28" x14ac:dyDescent="0.25">
      <c r="S28" s="115" t="s">
        <v>73</v>
      </c>
      <c r="T28" s="115"/>
      <c r="U28" s="116"/>
      <c r="V28" s="116">
        <v>31181</v>
      </c>
      <c r="W28" s="116">
        <v>33215</v>
      </c>
      <c r="X28" s="116">
        <v>34500</v>
      </c>
      <c r="Y28" s="112">
        <v>37143</v>
      </c>
      <c r="Z28" s="112">
        <v>40430</v>
      </c>
      <c r="AB28" s="117">
        <f t="shared" si="2"/>
        <v>9.8984206106515135E-2</v>
      </c>
    </row>
    <row r="29" spans="1:28" x14ac:dyDescent="0.25">
      <c r="S29" s="115" t="s">
        <v>74</v>
      </c>
      <c r="T29" s="115"/>
      <c r="U29" s="116"/>
      <c r="V29" s="116">
        <v>18580</v>
      </c>
      <c r="W29" s="116">
        <v>20434</v>
      </c>
      <c r="X29" s="116">
        <v>19461</v>
      </c>
      <c r="Y29" s="112">
        <v>19485</v>
      </c>
      <c r="Z29" s="112">
        <v>21257</v>
      </c>
      <c r="AB29" s="117">
        <f t="shared" si="2"/>
        <v>5.2043217145837053E-2</v>
      </c>
    </row>
    <row r="30" spans="1:28" x14ac:dyDescent="0.25">
      <c r="S30" s="115" t="s">
        <v>75</v>
      </c>
      <c r="T30" s="115"/>
      <c r="U30" s="116"/>
      <c r="V30" s="116">
        <v>23377</v>
      </c>
      <c r="W30" s="116">
        <v>23771</v>
      </c>
      <c r="X30" s="116">
        <v>24248</v>
      </c>
      <c r="Y30" s="112">
        <v>25001</v>
      </c>
      <c r="Z30" s="112">
        <v>26111</v>
      </c>
      <c r="AB30" s="117">
        <f t="shared" si="2"/>
        <v>6.3927197765204474E-2</v>
      </c>
    </row>
    <row r="31" spans="1:28" x14ac:dyDescent="0.25">
      <c r="S31" s="115" t="s">
        <v>76</v>
      </c>
      <c r="T31" s="115"/>
      <c r="U31" s="116"/>
      <c r="V31" s="116">
        <v>40744</v>
      </c>
      <c r="W31" s="116">
        <v>43621</v>
      </c>
      <c r="X31" s="116">
        <v>45594</v>
      </c>
      <c r="Y31" s="112">
        <v>51723</v>
      </c>
      <c r="Z31" s="112">
        <v>58657</v>
      </c>
      <c r="AB31" s="117">
        <f t="shared" si="2"/>
        <v>0.14360911643803756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5185</v>
      </c>
      <c r="W32" s="116">
        <v>5312</v>
      </c>
      <c r="X32" s="116">
        <v>5451</v>
      </c>
      <c r="Y32" s="112">
        <v>5541</v>
      </c>
      <c r="Z32" s="112">
        <v>6436</v>
      </c>
      <c r="AB32" s="117">
        <f t="shared" si="2"/>
        <v>1.5757169193705945E-2</v>
      </c>
    </row>
    <row r="33" spans="19:32" x14ac:dyDescent="0.25">
      <c r="S33" s="115" t="s">
        <v>78</v>
      </c>
      <c r="T33" s="115"/>
      <c r="U33" s="116"/>
      <c r="V33" s="116">
        <v>13952</v>
      </c>
      <c r="W33" s="116">
        <v>15230</v>
      </c>
      <c r="X33" s="116">
        <v>15294</v>
      </c>
      <c r="Y33" s="112">
        <v>16344</v>
      </c>
      <c r="Z33" s="112">
        <v>17569</v>
      </c>
      <c r="AB33" s="117">
        <f t="shared" si="2"/>
        <v>4.3013938092638246E-2</v>
      </c>
    </row>
    <row r="34" spans="19:32" x14ac:dyDescent="0.25">
      <c r="S34" s="118" t="s">
        <v>53</v>
      </c>
      <c r="T34" s="118"/>
      <c r="U34" s="119"/>
      <c r="V34" s="119">
        <v>336171</v>
      </c>
      <c r="W34" s="119">
        <v>347908</v>
      </c>
      <c r="X34" s="119">
        <v>348382</v>
      </c>
      <c r="Y34" s="120">
        <v>371535</v>
      </c>
      <c r="Z34" s="120">
        <v>408449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207914</v>
      </c>
      <c r="W37" s="112">
        <v>210095</v>
      </c>
      <c r="X37" s="112">
        <v>213699</v>
      </c>
      <c r="Y37" s="112">
        <v>216839</v>
      </c>
      <c r="Z37" s="112">
        <v>223936</v>
      </c>
      <c r="AB37" s="132">
        <f>Z37/Z40*100</f>
        <v>82.086171125268507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33544</v>
      </c>
      <c r="W38" s="112">
        <v>38219</v>
      </c>
      <c r="X38" s="112">
        <v>39421</v>
      </c>
      <c r="Y38" s="112">
        <v>42302</v>
      </c>
      <c r="Z38" s="112">
        <v>48870</v>
      </c>
      <c r="AB38" s="132">
        <f>Z38/Z40*100</f>
        <v>17.913828874731493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241458</v>
      </c>
      <c r="W40" s="112">
        <v>248314</v>
      </c>
      <c r="X40" s="112">
        <v>253120</v>
      </c>
      <c r="Y40" s="112">
        <v>259141</v>
      </c>
      <c r="Z40" s="112">
        <v>272806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191</v>
      </c>
      <c r="W44" s="112">
        <v>194</v>
      </c>
      <c r="X44" s="112">
        <v>202</v>
      </c>
      <c r="Y44" s="112">
        <v>318</v>
      </c>
      <c r="Z44" s="112">
        <v>432</v>
      </c>
    </row>
    <row r="45" spans="19:32" x14ac:dyDescent="0.25">
      <c r="S45" s="115" t="s">
        <v>37</v>
      </c>
      <c r="T45" s="115"/>
      <c r="U45" s="112"/>
      <c r="V45" s="112">
        <v>4212</v>
      </c>
      <c r="W45" s="112">
        <v>4190</v>
      </c>
      <c r="X45" s="112">
        <v>3812</v>
      </c>
      <c r="Y45" s="112">
        <v>4677</v>
      </c>
      <c r="Z45" s="112">
        <v>6399</v>
      </c>
    </row>
    <row r="46" spans="19:32" x14ac:dyDescent="0.25">
      <c r="S46" s="115" t="s">
        <v>38</v>
      </c>
      <c r="T46" s="115"/>
      <c r="U46" s="112"/>
      <c r="V46" s="112">
        <v>11758</v>
      </c>
      <c r="W46" s="112">
        <v>11571</v>
      </c>
      <c r="X46" s="112">
        <v>10843</v>
      </c>
      <c r="Y46" s="112">
        <v>12288</v>
      </c>
      <c r="Z46" s="112">
        <v>14463</v>
      </c>
    </row>
    <row r="47" spans="19:32" x14ac:dyDescent="0.25">
      <c r="S47" s="115" t="s">
        <v>39</v>
      </c>
      <c r="T47" s="115"/>
      <c r="U47" s="112"/>
      <c r="V47" s="112">
        <v>16780</v>
      </c>
      <c r="W47" s="112">
        <v>17122</v>
      </c>
      <c r="X47" s="112">
        <v>16267</v>
      </c>
      <c r="Y47" s="112">
        <v>17424</v>
      </c>
      <c r="Z47" s="112">
        <v>19263</v>
      </c>
    </row>
    <row r="48" spans="19:32" x14ac:dyDescent="0.25">
      <c r="S48" s="115" t="s">
        <v>40</v>
      </c>
      <c r="T48" s="115"/>
      <c r="U48" s="112"/>
      <c r="V48" s="112">
        <v>20987</v>
      </c>
      <c r="W48" s="112">
        <v>21651</v>
      </c>
      <c r="X48" s="112">
        <v>21607</v>
      </c>
      <c r="Y48" s="112">
        <v>22767</v>
      </c>
      <c r="Z48" s="112">
        <v>23627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19365</v>
      </c>
      <c r="W49" s="112">
        <v>19496</v>
      </c>
      <c r="X49" s="112">
        <v>19821</v>
      </c>
      <c r="Y49" s="112">
        <v>21412</v>
      </c>
      <c r="Z49" s="112">
        <v>23299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Moreton Bay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18816</v>
      </c>
      <c r="W50" s="112">
        <v>19664</v>
      </c>
      <c r="X50" s="112">
        <v>19585</v>
      </c>
      <c r="Y50" s="112">
        <v>20620</v>
      </c>
      <c r="Z50" s="112">
        <v>22502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17993</v>
      </c>
      <c r="W51" s="112">
        <v>18124</v>
      </c>
      <c r="X51" s="112">
        <v>18192</v>
      </c>
      <c r="Y51" s="112">
        <v>19027</v>
      </c>
      <c r="Z51" s="112">
        <v>20794</v>
      </c>
    </row>
    <row r="52" spans="1:26" ht="15" customHeight="1" x14ac:dyDescent="0.25">
      <c r="S52" s="115" t="s">
        <v>44</v>
      </c>
      <c r="T52" s="115"/>
      <c r="U52" s="112"/>
      <c r="V52" s="112">
        <v>19061</v>
      </c>
      <c r="W52" s="112">
        <v>19128</v>
      </c>
      <c r="X52" s="112">
        <v>18955</v>
      </c>
      <c r="Y52" s="112">
        <v>19265</v>
      </c>
      <c r="Z52" s="112">
        <v>19452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15708</v>
      </c>
      <c r="W53" s="112">
        <v>16185</v>
      </c>
      <c r="X53" s="112">
        <v>16454</v>
      </c>
      <c r="Y53" s="112">
        <v>17739</v>
      </c>
      <c r="Z53" s="112">
        <v>19143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13787</v>
      </c>
      <c r="W54" s="112">
        <v>14298</v>
      </c>
      <c r="X54" s="112">
        <v>14298</v>
      </c>
      <c r="Y54" s="112">
        <v>14633</v>
      </c>
      <c r="Z54" s="112">
        <v>15273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9542</v>
      </c>
      <c r="W55" s="112">
        <v>9908</v>
      </c>
      <c r="X55" s="112">
        <v>10260</v>
      </c>
      <c r="Y55" s="112">
        <v>10953</v>
      </c>
      <c r="Z55" s="112">
        <v>11913</v>
      </c>
    </row>
    <row r="56" spans="1:26" ht="15" customHeight="1" x14ac:dyDescent="0.25">
      <c r="S56" s="115" t="s">
        <v>48</v>
      </c>
      <c r="T56" s="115"/>
      <c r="U56" s="112"/>
      <c r="V56" s="112">
        <v>4547</v>
      </c>
      <c r="W56" s="112">
        <v>4839</v>
      </c>
      <c r="X56" s="112">
        <v>5142</v>
      </c>
      <c r="Y56" s="112">
        <v>5382</v>
      </c>
      <c r="Z56" s="112">
        <v>5830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1715</v>
      </c>
      <c r="W57" s="112">
        <v>1778</v>
      </c>
      <c r="X57" s="112">
        <v>1926</v>
      </c>
      <c r="Y57" s="112">
        <v>1969</v>
      </c>
      <c r="Z57" s="112">
        <v>2166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590</v>
      </c>
      <c r="W58" s="112">
        <v>604</v>
      </c>
      <c r="X58" s="112">
        <v>699</v>
      </c>
      <c r="Y58" s="112">
        <v>758</v>
      </c>
      <c r="Z58" s="112">
        <v>868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296</v>
      </c>
      <c r="W59" s="112">
        <v>283</v>
      </c>
      <c r="X59" s="112">
        <v>298</v>
      </c>
      <c r="Y59" s="112">
        <v>257</v>
      </c>
      <c r="Z59" s="112">
        <v>271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133</v>
      </c>
      <c r="W60" s="112">
        <v>145</v>
      </c>
      <c r="X60" s="112">
        <v>153</v>
      </c>
      <c r="Y60" s="112">
        <v>163</v>
      </c>
      <c r="Z60" s="112">
        <v>179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175483</v>
      </c>
      <c r="W61" s="112">
        <v>179201</v>
      </c>
      <c r="X61" s="112">
        <v>178505</v>
      </c>
      <c r="Y61" s="112">
        <v>189652</v>
      </c>
      <c r="Z61" s="112">
        <v>205880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309</v>
      </c>
      <c r="W63" s="112">
        <v>323</v>
      </c>
      <c r="X63" s="112">
        <v>312</v>
      </c>
      <c r="Y63" s="112">
        <v>438</v>
      </c>
      <c r="Z63" s="112">
        <v>593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5339</v>
      </c>
      <c r="W64" s="112">
        <v>5336</v>
      </c>
      <c r="X64" s="112">
        <v>5084</v>
      </c>
      <c r="Y64" s="112">
        <v>5916</v>
      </c>
      <c r="Z64" s="112">
        <v>7605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Moreton Bay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11817</v>
      </c>
      <c r="W65" s="112">
        <v>12006</v>
      </c>
      <c r="X65" s="112">
        <v>11567</v>
      </c>
      <c r="Y65" s="112">
        <v>12683</v>
      </c>
      <c r="Z65" s="112">
        <v>15126</v>
      </c>
    </row>
    <row r="66" spans="1:26" x14ac:dyDescent="0.25">
      <c r="S66" s="115" t="s">
        <v>39</v>
      </c>
      <c r="T66" s="115"/>
      <c r="U66" s="112"/>
      <c r="V66" s="112">
        <v>15454</v>
      </c>
      <c r="W66" s="112">
        <v>16351</v>
      </c>
      <c r="X66" s="112">
        <v>16192</v>
      </c>
      <c r="Y66" s="112">
        <v>16904</v>
      </c>
      <c r="Z66" s="112">
        <v>18944</v>
      </c>
    </row>
    <row r="67" spans="1:26" x14ac:dyDescent="0.25">
      <c r="S67" s="115" t="s">
        <v>40</v>
      </c>
      <c r="T67" s="115"/>
      <c r="U67" s="112"/>
      <c r="V67" s="112">
        <v>18201</v>
      </c>
      <c r="W67" s="112">
        <v>19808</v>
      </c>
      <c r="X67" s="112">
        <v>19855</v>
      </c>
      <c r="Y67" s="112">
        <v>20977</v>
      </c>
      <c r="Z67" s="112">
        <v>22365</v>
      </c>
    </row>
    <row r="68" spans="1:26" x14ac:dyDescent="0.25">
      <c r="S68" s="115" t="s">
        <v>41</v>
      </c>
      <c r="T68" s="115"/>
      <c r="U68" s="112"/>
      <c r="V68" s="112">
        <v>16274</v>
      </c>
      <c r="W68" s="112">
        <v>17262</v>
      </c>
      <c r="X68" s="112">
        <v>17802</v>
      </c>
      <c r="Y68" s="112">
        <v>19508</v>
      </c>
      <c r="Z68" s="112">
        <v>22148</v>
      </c>
    </row>
    <row r="69" spans="1:26" x14ac:dyDescent="0.25">
      <c r="S69" s="115" t="s">
        <v>42</v>
      </c>
      <c r="T69" s="115"/>
      <c r="U69" s="112"/>
      <c r="V69" s="112">
        <v>16257</v>
      </c>
      <c r="W69" s="112">
        <v>17291</v>
      </c>
      <c r="X69" s="112">
        <v>17638</v>
      </c>
      <c r="Y69" s="112">
        <v>19037</v>
      </c>
      <c r="Z69" s="112">
        <v>21338</v>
      </c>
    </row>
    <row r="70" spans="1:26" x14ac:dyDescent="0.25">
      <c r="S70" s="115" t="s">
        <v>43</v>
      </c>
      <c r="T70" s="115"/>
      <c r="U70" s="112"/>
      <c r="V70" s="112">
        <v>16593</v>
      </c>
      <c r="W70" s="112">
        <v>16977</v>
      </c>
      <c r="X70" s="112">
        <v>17181</v>
      </c>
      <c r="Y70" s="112">
        <v>18243</v>
      </c>
      <c r="Z70" s="112">
        <v>20181</v>
      </c>
    </row>
    <row r="71" spans="1:26" x14ac:dyDescent="0.25">
      <c r="S71" s="115" t="s">
        <v>44</v>
      </c>
      <c r="T71" s="115"/>
      <c r="U71" s="112"/>
      <c r="V71" s="112">
        <v>18102</v>
      </c>
      <c r="W71" s="112">
        <v>18656</v>
      </c>
      <c r="X71" s="112">
        <v>18449</v>
      </c>
      <c r="Y71" s="112">
        <v>18776</v>
      </c>
      <c r="Z71" s="112">
        <v>20023</v>
      </c>
    </row>
    <row r="72" spans="1:26" x14ac:dyDescent="0.25">
      <c r="S72" s="115" t="s">
        <v>45</v>
      </c>
      <c r="T72" s="115"/>
      <c r="U72" s="112"/>
      <c r="V72" s="112">
        <v>15337</v>
      </c>
      <c r="W72" s="112">
        <v>15895</v>
      </c>
      <c r="X72" s="112">
        <v>16171</v>
      </c>
      <c r="Y72" s="112">
        <v>17745</v>
      </c>
      <c r="Z72" s="112">
        <v>19661</v>
      </c>
    </row>
    <row r="73" spans="1:26" x14ac:dyDescent="0.25">
      <c r="S73" s="115" t="s">
        <v>46</v>
      </c>
      <c r="T73" s="115"/>
      <c r="U73" s="112"/>
      <c r="V73" s="112">
        <v>12952</v>
      </c>
      <c r="W73" s="112">
        <v>13791</v>
      </c>
      <c r="X73" s="112">
        <v>13902</v>
      </c>
      <c r="Y73" s="112">
        <v>14510</v>
      </c>
      <c r="Z73" s="112">
        <v>15676</v>
      </c>
    </row>
    <row r="74" spans="1:26" x14ac:dyDescent="0.25">
      <c r="S74" s="115" t="s">
        <v>47</v>
      </c>
      <c r="T74" s="115"/>
      <c r="U74" s="112"/>
      <c r="V74" s="112">
        <v>8307</v>
      </c>
      <c r="W74" s="112">
        <v>8923</v>
      </c>
      <c r="X74" s="112">
        <v>9257</v>
      </c>
      <c r="Y74" s="112">
        <v>10023</v>
      </c>
      <c r="Z74" s="112">
        <v>10981</v>
      </c>
    </row>
    <row r="75" spans="1:26" x14ac:dyDescent="0.25">
      <c r="S75" s="115" t="s">
        <v>48</v>
      </c>
      <c r="T75" s="115"/>
      <c r="U75" s="112"/>
      <c r="V75" s="112">
        <v>3608</v>
      </c>
      <c r="W75" s="112">
        <v>3903</v>
      </c>
      <c r="X75" s="112">
        <v>4138</v>
      </c>
      <c r="Y75" s="112">
        <v>4405</v>
      </c>
      <c r="Z75" s="112">
        <v>4915</v>
      </c>
    </row>
    <row r="76" spans="1:26" x14ac:dyDescent="0.25">
      <c r="S76" s="115" t="s">
        <v>49</v>
      </c>
      <c r="T76" s="115"/>
      <c r="U76" s="112"/>
      <c r="V76" s="112">
        <v>1213</v>
      </c>
      <c r="W76" s="112">
        <v>1304</v>
      </c>
      <c r="X76" s="112">
        <v>1406</v>
      </c>
      <c r="Y76" s="112">
        <v>1500</v>
      </c>
      <c r="Z76" s="112">
        <v>1669</v>
      </c>
    </row>
    <row r="77" spans="1:26" x14ac:dyDescent="0.25">
      <c r="S77" s="115" t="s">
        <v>50</v>
      </c>
      <c r="T77" s="115"/>
      <c r="U77" s="112"/>
      <c r="V77" s="112">
        <v>484</v>
      </c>
      <c r="W77" s="112">
        <v>472</v>
      </c>
      <c r="X77" s="112">
        <v>485</v>
      </c>
      <c r="Y77" s="112">
        <v>513</v>
      </c>
      <c r="Z77" s="112">
        <v>576</v>
      </c>
    </row>
    <row r="78" spans="1:26" x14ac:dyDescent="0.25">
      <c r="S78" s="115" t="s">
        <v>51</v>
      </c>
      <c r="T78" s="115"/>
      <c r="U78" s="112"/>
      <c r="V78" s="112">
        <v>222</v>
      </c>
      <c r="W78" s="112">
        <v>228</v>
      </c>
      <c r="X78" s="112">
        <v>244</v>
      </c>
      <c r="Y78" s="112">
        <v>207</v>
      </c>
      <c r="Z78" s="112">
        <v>227</v>
      </c>
    </row>
    <row r="79" spans="1:26" x14ac:dyDescent="0.25">
      <c r="S79" s="115" t="s">
        <v>52</v>
      </c>
      <c r="T79" s="115"/>
      <c r="U79" s="112"/>
      <c r="V79" s="112">
        <v>216</v>
      </c>
      <c r="W79" s="112">
        <v>181</v>
      </c>
      <c r="X79" s="112">
        <v>201</v>
      </c>
      <c r="Y79" s="112">
        <v>192</v>
      </c>
      <c r="Z79" s="112">
        <v>196</v>
      </c>
    </row>
    <row r="80" spans="1:26" x14ac:dyDescent="0.25">
      <c r="S80" s="118" t="s">
        <v>53</v>
      </c>
      <c r="T80" s="118"/>
      <c r="U80" s="112"/>
      <c r="V80" s="112">
        <v>160690</v>
      </c>
      <c r="W80" s="112">
        <v>168713</v>
      </c>
      <c r="X80" s="112">
        <v>169881</v>
      </c>
      <c r="Y80" s="112">
        <v>181577</v>
      </c>
      <c r="Z80" s="112">
        <v>202226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Moreton Bay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14555</v>
      </c>
      <c r="W83" s="112">
        <v>14695</v>
      </c>
      <c r="X83" s="112">
        <v>15160</v>
      </c>
      <c r="Y83" s="112">
        <v>15215</v>
      </c>
      <c r="Z83" s="112">
        <v>15733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13931</v>
      </c>
      <c r="W84" s="112">
        <v>14507</v>
      </c>
      <c r="X84" s="112">
        <v>14979</v>
      </c>
      <c r="Y84" s="112">
        <v>15380</v>
      </c>
      <c r="Z84" s="112">
        <v>16312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25882</v>
      </c>
      <c r="W85" s="112">
        <v>26457</v>
      </c>
      <c r="X85" s="112">
        <v>26680</v>
      </c>
      <c r="Y85" s="112">
        <v>27030</v>
      </c>
      <c r="Z85" s="112">
        <v>28242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408,450</v>
      </c>
      <c r="D86" s="96">
        <f t="shared" ref="D86:D91" si="4">AD4</f>
        <v>9.9358068553433654E-2</v>
      </c>
      <c r="E86" s="97">
        <f t="shared" ref="E86:E91" si="5">AD4</f>
        <v>9.9358068553433654E-2</v>
      </c>
      <c r="F86" s="96">
        <f t="shared" ref="F86:F91" si="6">AF4</f>
        <v>0.21500664840215244</v>
      </c>
      <c r="G86" s="97">
        <f t="shared" ref="G86:G91" si="7">AF4</f>
        <v>0.21500664840215244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7624</v>
      </c>
      <c r="W86" s="112">
        <v>8009</v>
      </c>
      <c r="X86" s="112">
        <v>8447</v>
      </c>
      <c r="Y86" s="112">
        <v>8821</v>
      </c>
      <c r="Z86" s="112">
        <v>9286</v>
      </c>
    </row>
    <row r="87" spans="1:30" ht="15" customHeight="1" x14ac:dyDescent="0.25">
      <c r="A87" s="98" t="s">
        <v>4</v>
      </c>
      <c r="B87" s="49"/>
      <c r="C87" s="57" t="str">
        <f t="shared" si="3"/>
        <v>205,879</v>
      </c>
      <c r="D87" s="96">
        <f t="shared" si="4"/>
        <v>8.5561976673064422E-2</v>
      </c>
      <c r="E87" s="97">
        <f t="shared" si="5"/>
        <v>8.5561976673064422E-2</v>
      </c>
      <c r="F87" s="96">
        <f t="shared" si="6"/>
        <v>0.17321335969866025</v>
      </c>
      <c r="G87" s="97">
        <f t="shared" si="7"/>
        <v>0.17321335969866025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6526</v>
      </c>
      <c r="W87" s="112">
        <v>6663</v>
      </c>
      <c r="X87" s="112">
        <v>6709</v>
      </c>
      <c r="Y87" s="112">
        <v>6773</v>
      </c>
      <c r="Z87" s="112">
        <v>7200</v>
      </c>
    </row>
    <row r="88" spans="1:30" ht="15" customHeight="1" x14ac:dyDescent="0.25">
      <c r="A88" s="98" t="s">
        <v>5</v>
      </c>
      <c r="B88" s="49"/>
      <c r="C88" s="57" t="str">
        <f t="shared" si="3"/>
        <v>202,228</v>
      </c>
      <c r="D88" s="96">
        <f t="shared" si="4"/>
        <v>0.11373136465521516</v>
      </c>
      <c r="E88" s="97">
        <f t="shared" si="5"/>
        <v>0.11373136465521516</v>
      </c>
      <c r="F88" s="96">
        <f t="shared" si="6"/>
        <v>0.25852122449233605</v>
      </c>
      <c r="G88" s="97">
        <f t="shared" si="7"/>
        <v>0.25852122449233605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6694</v>
      </c>
      <c r="W88" s="112">
        <v>6867</v>
      </c>
      <c r="X88" s="112">
        <v>7071</v>
      </c>
      <c r="Y88" s="112">
        <v>7274</v>
      </c>
      <c r="Z88" s="112">
        <v>7707</v>
      </c>
    </row>
    <row r="89" spans="1:30" ht="15" customHeight="1" x14ac:dyDescent="0.25">
      <c r="A89" s="49" t="s">
        <v>6</v>
      </c>
      <c r="B89" s="49"/>
      <c r="C89" s="57" t="str">
        <f t="shared" si="3"/>
        <v>272,806</v>
      </c>
      <c r="D89" s="96">
        <f t="shared" si="4"/>
        <v>5.2735972833217515E-2</v>
      </c>
      <c r="E89" s="97">
        <f t="shared" si="5"/>
        <v>5.2735972833217515E-2</v>
      </c>
      <c r="F89" s="96">
        <f t="shared" si="6"/>
        <v>0.12981860349540297</v>
      </c>
      <c r="G89" s="97">
        <f t="shared" si="7"/>
        <v>0.12981860349540297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12817</v>
      </c>
      <c r="W89" s="112">
        <v>13370</v>
      </c>
      <c r="X89" s="112">
        <v>13303</v>
      </c>
      <c r="Y89" s="112">
        <v>13455</v>
      </c>
      <c r="Z89" s="112">
        <v>13869</v>
      </c>
    </row>
    <row r="90" spans="1:30" ht="15" customHeight="1" x14ac:dyDescent="0.25">
      <c r="A90" s="49" t="s">
        <v>96</v>
      </c>
      <c r="B90" s="49"/>
      <c r="C90" s="57" t="str">
        <f t="shared" si="3"/>
        <v>$49,125</v>
      </c>
      <c r="D90" s="96">
        <f t="shared" si="4"/>
        <v>2.1175596054738843E-2</v>
      </c>
      <c r="E90" s="97">
        <f t="shared" si="5"/>
        <v>2.1175596054738843E-2</v>
      </c>
      <c r="F90" s="96">
        <f t="shared" si="6"/>
        <v>7.297309103616989E-2</v>
      </c>
      <c r="G90" s="97">
        <f t="shared" si="7"/>
        <v>7.297309103616989E-2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15709</v>
      </c>
      <c r="W90" s="112">
        <v>16421</v>
      </c>
      <c r="X90" s="112">
        <v>16609</v>
      </c>
      <c r="Y90" s="112">
        <v>17231</v>
      </c>
      <c r="Z90" s="112">
        <v>18199</v>
      </c>
    </row>
    <row r="91" spans="1:30" ht="15" customHeight="1" x14ac:dyDescent="0.25">
      <c r="A91" s="49" t="s">
        <v>7</v>
      </c>
      <c r="B91" s="49"/>
      <c r="C91" s="57" t="str">
        <f t="shared" si="3"/>
        <v>$17,511.4 mil</v>
      </c>
      <c r="D91" s="96">
        <f t="shared" si="4"/>
        <v>9.5224093588491154E-2</v>
      </c>
      <c r="E91" s="97">
        <f t="shared" si="5"/>
        <v>9.5224093588491154E-2</v>
      </c>
      <c r="F91" s="96">
        <f t="shared" si="6"/>
        <v>0.28093321064635757</v>
      </c>
      <c r="G91" s="97">
        <f t="shared" si="7"/>
        <v>0.28093321064635757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124742</v>
      </c>
      <c r="W91" s="112">
        <v>127164</v>
      </c>
      <c r="X91" s="112">
        <v>129274</v>
      </c>
      <c r="Y91" s="112">
        <v>131724</v>
      </c>
      <c r="Z91" s="112">
        <v>138222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10266</v>
      </c>
      <c r="W93" s="112">
        <v>10724</v>
      </c>
      <c r="X93" s="112">
        <v>11054</v>
      </c>
      <c r="Y93" s="112">
        <v>11259</v>
      </c>
      <c r="Z93" s="112">
        <v>11897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20309</v>
      </c>
      <c r="W94" s="112">
        <v>21448</v>
      </c>
      <c r="X94" s="112">
        <v>22340</v>
      </c>
      <c r="Y94" s="112">
        <v>23082</v>
      </c>
      <c r="Z94" s="112">
        <v>24661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3829</v>
      </c>
      <c r="W95" s="112">
        <v>4044</v>
      </c>
      <c r="X95" s="112">
        <v>4220</v>
      </c>
      <c r="Y95" s="112">
        <v>4415</v>
      </c>
      <c r="Z95" s="112">
        <v>4835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19051</v>
      </c>
      <c r="W96" s="112">
        <v>20831</v>
      </c>
      <c r="X96" s="112">
        <v>21602</v>
      </c>
      <c r="Y96" s="112">
        <v>22963</v>
      </c>
      <c r="Z96" s="112">
        <v>24616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24080</v>
      </c>
      <c r="W97" s="112">
        <v>24698</v>
      </c>
      <c r="X97" s="112">
        <v>24637</v>
      </c>
      <c r="Y97" s="112">
        <v>24721</v>
      </c>
      <c r="Z97" s="112">
        <v>25681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13077</v>
      </c>
      <c r="W98" s="112">
        <v>13315</v>
      </c>
      <c r="X98" s="112">
        <v>13420</v>
      </c>
      <c r="Y98" s="112">
        <v>13647</v>
      </c>
      <c r="Z98" s="112">
        <v>14219</v>
      </c>
    </row>
    <row r="99" spans="1:32" ht="15" customHeight="1" x14ac:dyDescent="0.25">
      <c r="S99" s="115" t="s">
        <v>197</v>
      </c>
      <c r="T99" s="115"/>
      <c r="U99" s="112"/>
      <c r="V99" s="112">
        <v>1423</v>
      </c>
      <c r="W99" s="112">
        <v>1624</v>
      </c>
      <c r="X99" s="112">
        <v>1607</v>
      </c>
      <c r="Y99" s="112">
        <v>1706</v>
      </c>
      <c r="Z99" s="112">
        <v>1806</v>
      </c>
    </row>
    <row r="100" spans="1:32" ht="15" customHeight="1" x14ac:dyDescent="0.25">
      <c r="S100" s="115" t="s">
        <v>58</v>
      </c>
      <c r="T100" s="115"/>
      <c r="U100" s="112"/>
      <c r="V100" s="112">
        <v>7780</v>
      </c>
      <c r="W100" s="112">
        <v>8409</v>
      </c>
      <c r="X100" s="112">
        <v>8611</v>
      </c>
      <c r="Y100" s="112">
        <v>8655</v>
      </c>
      <c r="Z100" s="112">
        <v>9065</v>
      </c>
    </row>
    <row r="101" spans="1:32" x14ac:dyDescent="0.25">
      <c r="A101" s="18"/>
      <c r="S101" s="118" t="s">
        <v>53</v>
      </c>
      <c r="T101" s="118"/>
      <c r="U101" s="112"/>
      <c r="V101" s="112">
        <v>116714</v>
      </c>
      <c r="W101" s="112">
        <v>121153</v>
      </c>
      <c r="X101" s="112">
        <v>123846</v>
      </c>
      <c r="Y101" s="112">
        <v>127137</v>
      </c>
      <c r="Z101" s="112">
        <v>134305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254049</v>
      </c>
      <c r="W104" s="112">
        <v>262484</v>
      </c>
      <c r="X104" s="112">
        <v>280840</v>
      </c>
      <c r="Y104" s="112">
        <v>285241</v>
      </c>
      <c r="Z104" s="112">
        <v>317739</v>
      </c>
      <c r="AB104" s="109" t="str">
        <f>TEXT(Z104,"###,###")</f>
        <v>317,739</v>
      </c>
      <c r="AD104" s="130">
        <f>Z104/($Z$4)*100</f>
        <v>77.791406536907829</v>
      </c>
      <c r="AF104" s="109"/>
    </row>
    <row r="105" spans="1:32" x14ac:dyDescent="0.25">
      <c r="S105" s="115" t="s">
        <v>17</v>
      </c>
      <c r="T105" s="115"/>
      <c r="U105" s="112"/>
      <c r="V105" s="112">
        <v>60777</v>
      </c>
      <c r="W105" s="112">
        <v>64228</v>
      </c>
      <c r="X105" s="112">
        <v>63899</v>
      </c>
      <c r="Y105" s="112">
        <v>64220</v>
      </c>
      <c r="Z105" s="112">
        <v>68559</v>
      </c>
      <c r="AB105" s="109" t="str">
        <f>TEXT(Z105,"###,###")</f>
        <v>68,559</v>
      </c>
      <c r="AD105" s="130">
        <f>Z105/($Z$4)*100</f>
        <v>16.785163422695558</v>
      </c>
      <c r="AF105" s="109"/>
    </row>
    <row r="106" spans="1:32" x14ac:dyDescent="0.25">
      <c r="S106" s="118" t="s">
        <v>53</v>
      </c>
      <c r="T106" s="118"/>
      <c r="U106" s="120"/>
      <c r="V106" s="120">
        <v>314826</v>
      </c>
      <c r="W106" s="120">
        <v>326712</v>
      </c>
      <c r="X106" s="120">
        <v>344739</v>
      </c>
      <c r="Y106" s="120">
        <v>349461</v>
      </c>
      <c r="Z106" s="120">
        <v>386298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51617</v>
      </c>
      <c r="W108" s="112">
        <v>45767</v>
      </c>
      <c r="X108" s="112">
        <v>47729</v>
      </c>
      <c r="Y108" s="112">
        <v>49099</v>
      </c>
      <c r="Z108" s="112">
        <v>50928</v>
      </c>
      <c r="AB108" s="109" t="str">
        <f>TEXT(Z108,"###,###")</f>
        <v>50,928</v>
      </c>
      <c r="AD108" s="130">
        <f>Z108/($Z$4)*100</f>
        <v>12.468600807932427</v>
      </c>
      <c r="AF108" s="109"/>
    </row>
    <row r="109" spans="1:32" x14ac:dyDescent="0.25">
      <c r="S109" s="115" t="s">
        <v>20</v>
      </c>
      <c r="T109" s="115"/>
      <c r="U109" s="112"/>
      <c r="V109" s="112">
        <v>47188</v>
      </c>
      <c r="W109" s="112">
        <v>47331</v>
      </c>
      <c r="X109" s="112">
        <v>46539</v>
      </c>
      <c r="Y109" s="112">
        <v>53354</v>
      </c>
      <c r="Z109" s="112">
        <v>58544</v>
      </c>
      <c r="AB109" s="109" t="str">
        <f>TEXT(Z109,"###,###")</f>
        <v>58,544</v>
      </c>
      <c r="AD109" s="130">
        <f>Z109/($Z$4)*100</f>
        <v>14.33321091932917</v>
      </c>
      <c r="AF109" s="109"/>
    </row>
    <row r="110" spans="1:32" x14ac:dyDescent="0.25">
      <c r="S110" s="115" t="s">
        <v>21</v>
      </c>
      <c r="T110" s="115"/>
      <c r="U110" s="112"/>
      <c r="V110" s="112">
        <v>70309</v>
      </c>
      <c r="W110" s="112">
        <v>76959</v>
      </c>
      <c r="X110" s="112">
        <v>75254</v>
      </c>
      <c r="Y110" s="112">
        <v>84469</v>
      </c>
      <c r="Z110" s="112">
        <v>94619</v>
      </c>
      <c r="AB110" s="109" t="str">
        <f>TEXT(Z110,"###,###")</f>
        <v>94,619</v>
      </c>
      <c r="AD110" s="130">
        <f>Z110/($Z$4)*100</f>
        <v>23.165381319622966</v>
      </c>
      <c r="AF110" s="109"/>
    </row>
    <row r="111" spans="1:32" x14ac:dyDescent="0.25">
      <c r="S111" s="115" t="s">
        <v>22</v>
      </c>
      <c r="T111" s="115"/>
      <c r="U111" s="112"/>
      <c r="V111" s="112">
        <v>143680</v>
      </c>
      <c r="W111" s="112">
        <v>155406</v>
      </c>
      <c r="X111" s="112">
        <v>155915</v>
      </c>
      <c r="Y111" s="112">
        <v>162539</v>
      </c>
      <c r="Z111" s="112">
        <v>182208</v>
      </c>
      <c r="AB111" s="109" t="str">
        <f>TEXT(Z111,"###,###")</f>
        <v>182,208</v>
      </c>
      <c r="AD111" s="130">
        <f>Z111/($Z$4)*100</f>
        <v>44.609621740727142</v>
      </c>
      <c r="AF111" s="109"/>
    </row>
    <row r="112" spans="1:32" x14ac:dyDescent="0.25">
      <c r="S112" s="118" t="s">
        <v>53</v>
      </c>
      <c r="T112" s="118"/>
      <c r="U112" s="112"/>
      <c r="V112" s="112">
        <v>336175</v>
      </c>
      <c r="W112" s="112">
        <v>347908</v>
      </c>
      <c r="X112" s="112">
        <v>348385</v>
      </c>
      <c r="Y112" s="112">
        <v>371535</v>
      </c>
      <c r="Z112" s="112">
        <v>408451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40.36</v>
      </c>
      <c r="W118" s="131">
        <v>40.4</v>
      </c>
      <c r="X118" s="131">
        <v>40.64</v>
      </c>
      <c r="Y118" s="131">
        <v>40.69</v>
      </c>
      <c r="Z118" s="131">
        <v>40.520000000000003</v>
      </c>
      <c r="AB118" s="109" t="str">
        <f>TEXT(Z118,"##.0")</f>
        <v>40.5</v>
      </c>
    </row>
    <row r="120" spans="19:32" x14ac:dyDescent="0.25">
      <c r="S120" s="101" t="s">
        <v>98</v>
      </c>
      <c r="T120" s="112"/>
      <c r="U120" s="112"/>
      <c r="V120" s="112">
        <v>213961</v>
      </c>
      <c r="W120" s="112">
        <v>219963</v>
      </c>
      <c r="X120" s="112">
        <v>223477</v>
      </c>
      <c r="Y120" s="112">
        <v>227592</v>
      </c>
      <c r="Z120" s="112">
        <v>240071</v>
      </c>
      <c r="AB120" s="109" t="str">
        <f>TEXT(Z120,"###,###")</f>
        <v>240,071</v>
      </c>
    </row>
    <row r="121" spans="19:32" x14ac:dyDescent="0.25">
      <c r="S121" s="101" t="s">
        <v>99</v>
      </c>
      <c r="T121" s="112"/>
      <c r="U121" s="112"/>
      <c r="V121" s="112">
        <v>13871</v>
      </c>
      <c r="W121" s="112">
        <v>14013</v>
      </c>
      <c r="X121" s="112">
        <v>14583</v>
      </c>
      <c r="Y121" s="112">
        <v>14967</v>
      </c>
      <c r="Z121" s="112">
        <v>14943</v>
      </c>
      <c r="AB121" s="109" t="str">
        <f>TEXT(Z121,"###,###")</f>
        <v>14,943</v>
      </c>
    </row>
    <row r="122" spans="19:32" x14ac:dyDescent="0.25">
      <c r="S122" s="101" t="s">
        <v>100</v>
      </c>
      <c r="T122" s="112"/>
      <c r="U122" s="112"/>
      <c r="V122" s="112">
        <v>13622</v>
      </c>
      <c r="W122" s="112">
        <v>14350</v>
      </c>
      <c r="X122" s="112">
        <v>15056</v>
      </c>
      <c r="Y122" s="112">
        <v>16576</v>
      </c>
      <c r="Z122" s="112">
        <v>17791</v>
      </c>
      <c r="AB122" s="109" t="str">
        <f>TEXT(Z122,"###,###")</f>
        <v>17,791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227583</v>
      </c>
      <c r="W124" s="112">
        <v>234313</v>
      </c>
      <c r="X124" s="112">
        <v>238533</v>
      </c>
      <c r="Y124" s="112">
        <v>244168</v>
      </c>
      <c r="Z124" s="112">
        <v>257862</v>
      </c>
      <c r="AB124" s="109" t="str">
        <f>TEXT(Z124,"###,###")</f>
        <v>257,862</v>
      </c>
      <c r="AD124" s="127">
        <f>Z124/$Z$7*100</f>
        <v>94.52211461624745</v>
      </c>
    </row>
    <row r="125" spans="19:32" x14ac:dyDescent="0.25">
      <c r="S125" s="101" t="s">
        <v>102</v>
      </c>
      <c r="T125" s="112"/>
      <c r="U125" s="112"/>
      <c r="V125" s="112">
        <v>27493</v>
      </c>
      <c r="W125" s="112">
        <v>28363</v>
      </c>
      <c r="X125" s="112">
        <v>29639</v>
      </c>
      <c r="Y125" s="112">
        <v>31543</v>
      </c>
      <c r="Z125" s="112">
        <v>32734</v>
      </c>
      <c r="AB125" s="109" t="str">
        <f>TEXT(Z125,"###,###")</f>
        <v>32,734</v>
      </c>
      <c r="AD125" s="127">
        <f>Z125/$Z$7*100</f>
        <v>11.999002954480472</v>
      </c>
    </row>
    <row r="127" spans="19:32" x14ac:dyDescent="0.25">
      <c r="S127" s="101" t="s">
        <v>103</v>
      </c>
      <c r="T127" s="112"/>
      <c r="U127" s="112"/>
      <c r="V127" s="112">
        <v>124744</v>
      </c>
      <c r="W127" s="112">
        <v>127165</v>
      </c>
      <c r="X127" s="112">
        <v>129273</v>
      </c>
      <c r="Y127" s="112">
        <v>131724</v>
      </c>
      <c r="Z127" s="112">
        <v>138218</v>
      </c>
      <c r="AB127" s="109" t="str">
        <f>TEXT(Z127,"###,###")</f>
        <v>138,218</v>
      </c>
      <c r="AD127" s="127">
        <f>Z127/$Z$7*100</f>
        <v>50.665307947772412</v>
      </c>
    </row>
    <row r="128" spans="19:32" x14ac:dyDescent="0.25">
      <c r="S128" s="101" t="s">
        <v>104</v>
      </c>
      <c r="T128" s="112"/>
      <c r="U128" s="112"/>
      <c r="V128" s="112">
        <v>116714</v>
      </c>
      <c r="W128" s="112">
        <v>121152</v>
      </c>
      <c r="X128" s="112">
        <v>123849</v>
      </c>
      <c r="Y128" s="112">
        <v>127140</v>
      </c>
      <c r="Z128" s="112">
        <v>134306</v>
      </c>
      <c r="AB128" s="109" t="str">
        <f>TEXT(Z128,"###,###")</f>
        <v>134,306</v>
      </c>
      <c r="AD128" s="127">
        <f>Z128/$Z$7*100</f>
        <v>49.23132189174725</v>
      </c>
    </row>
    <row r="130" spans="19:20" x14ac:dyDescent="0.25">
      <c r="S130" s="101" t="s">
        <v>278</v>
      </c>
      <c r="T130" s="127">
        <v>88.000630484666758</v>
      </c>
    </row>
    <row r="131" spans="19:20" x14ac:dyDescent="0.25">
      <c r="S131" s="101" t="s">
        <v>279</v>
      </c>
      <c r="T131" s="127">
        <v>5.4775188228997891</v>
      </c>
    </row>
    <row r="132" spans="19:20" x14ac:dyDescent="0.25">
      <c r="S132" s="101" t="s">
        <v>280</v>
      </c>
      <c r="T132" s="127">
        <v>6.5214841315806833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C3711D9-50EE-44AB-BDC1-BB295D4FBC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96BA7A2-2D91-4EAF-8FC0-FA7D5A06D7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4D274CD-E27B-44EF-8F67-2A8F76146B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56646F5-7E26-4EF1-BE4E-6E5FFEF173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5DF18-D03F-4E36-BA31-D6AEB78A81E6}">
  <sheetPr codeName="Sheet11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156</v>
      </c>
      <c r="T1" s="99"/>
      <c r="U1" s="99"/>
      <c r="V1" s="99"/>
      <c r="W1" s="99"/>
      <c r="X1" s="99"/>
      <c r="Y1" s="100" t="s">
        <v>245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156</v>
      </c>
      <c r="Y3" s="105" t="s">
        <v>245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9.48 Mornington,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549</v>
      </c>
      <c r="W4" s="108">
        <v>569</v>
      </c>
      <c r="X4" s="108">
        <v>519</v>
      </c>
      <c r="Y4" s="108">
        <v>522</v>
      </c>
      <c r="Z4" s="108">
        <v>531</v>
      </c>
      <c r="AB4" s="109" t="str">
        <f>TEXT(Z4,"###,###")</f>
        <v>531</v>
      </c>
      <c r="AD4" s="110">
        <f>Z4/Y4-1</f>
        <v>1.7241379310344751E-2</v>
      </c>
      <c r="AF4" s="110">
        <f>Z4/V4-1</f>
        <v>-3.2786885245901676E-2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275</v>
      </c>
      <c r="W5" s="108">
        <v>297</v>
      </c>
      <c r="X5" s="108">
        <v>261</v>
      </c>
      <c r="Y5" s="108">
        <v>242</v>
      </c>
      <c r="Z5" s="108">
        <v>267</v>
      </c>
      <c r="AB5" s="109" t="str">
        <f>TEXT(Z5,"###,###")</f>
        <v>267</v>
      </c>
      <c r="AD5" s="110">
        <f t="shared" ref="AD5:AD9" si="0">Z5/Y5-1</f>
        <v>0.10330578512396693</v>
      </c>
      <c r="AF5" s="110">
        <f t="shared" ref="AF5:AF9" si="1">Z5/V5-1</f>
        <v>-2.9090909090909056E-2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269</v>
      </c>
      <c r="W6" s="108">
        <v>271</v>
      </c>
      <c r="X6" s="108">
        <v>261</v>
      </c>
      <c r="Y6" s="108">
        <v>280</v>
      </c>
      <c r="Z6" s="108">
        <v>260</v>
      </c>
      <c r="AB6" s="109" t="str">
        <f>TEXT(Z6,"###,###")</f>
        <v>260</v>
      </c>
      <c r="AD6" s="110">
        <f t="shared" si="0"/>
        <v>-7.1428571428571397E-2</v>
      </c>
      <c r="AF6" s="110">
        <f t="shared" si="1"/>
        <v>-3.3457249070631967E-2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402</v>
      </c>
      <c r="W7" s="108">
        <v>433</v>
      </c>
      <c r="X7" s="108">
        <v>396</v>
      </c>
      <c r="Y7" s="108">
        <v>364</v>
      </c>
      <c r="Z7" s="108">
        <v>384</v>
      </c>
      <c r="AB7" s="109" t="str">
        <f>TEXT(Z7,"###,###")</f>
        <v>384</v>
      </c>
      <c r="AD7" s="110">
        <f t="shared" si="0"/>
        <v>5.4945054945054972E-2</v>
      </c>
      <c r="AF7" s="110">
        <f t="shared" si="1"/>
        <v>-4.4776119402985093E-2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531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384</v>
      </c>
      <c r="P8" s="67"/>
      <c r="S8" s="107" t="s">
        <v>83</v>
      </c>
      <c r="T8" s="108"/>
      <c r="U8" s="108"/>
      <c r="V8" s="108">
        <v>34646.480000000003</v>
      </c>
      <c r="W8" s="108">
        <v>33384.449999999997</v>
      </c>
      <c r="X8" s="108">
        <v>32204.94</v>
      </c>
      <c r="Y8" s="108">
        <v>30819</v>
      </c>
      <c r="Z8" s="108">
        <v>37351.67</v>
      </c>
      <c r="AB8" s="109" t="str">
        <f>TEXT(Z8,"$###,###")</f>
        <v>$37,352</v>
      </c>
      <c r="AD8" s="110">
        <f t="shared" si="0"/>
        <v>0.21196891527953521</v>
      </c>
      <c r="AF8" s="110">
        <f t="shared" si="1"/>
        <v>7.8079793387380025E-2</v>
      </c>
    </row>
    <row r="9" spans="1:32" x14ac:dyDescent="0.25">
      <c r="A9" s="30" t="s">
        <v>14</v>
      </c>
      <c r="B9" s="71"/>
      <c r="C9" s="72"/>
      <c r="D9" s="73">
        <f>AD104</f>
        <v>51.224105461393599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50.260416666666664</v>
      </c>
      <c r="P9" s="74" t="s">
        <v>84</v>
      </c>
      <c r="S9" s="107" t="s">
        <v>7</v>
      </c>
      <c r="T9" s="108"/>
      <c r="U9" s="108"/>
      <c r="V9" s="108">
        <v>17138045</v>
      </c>
      <c r="W9" s="108">
        <v>19308382</v>
      </c>
      <c r="X9" s="108">
        <v>18164163</v>
      </c>
      <c r="Y9" s="108">
        <v>17034452</v>
      </c>
      <c r="Z9" s="108">
        <v>18556078</v>
      </c>
      <c r="AB9" s="109" t="str">
        <f>TEXT(Z9/1000000,"$#,###.0")&amp;" mil"</f>
        <v>$18.6 mil</v>
      </c>
      <c r="AD9" s="110">
        <f t="shared" si="0"/>
        <v>8.9326383965859346E-2</v>
      </c>
      <c r="AF9" s="110">
        <f t="shared" si="1"/>
        <v>8.2741817984490096E-2</v>
      </c>
    </row>
    <row r="10" spans="1:32" x14ac:dyDescent="0.25">
      <c r="A10" s="30" t="s">
        <v>17</v>
      </c>
      <c r="B10" s="71"/>
      <c r="C10" s="72"/>
      <c r="D10" s="73">
        <f>AD105</f>
        <v>48.210922787193972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48.958333333333329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98.177083333333343</v>
      </c>
      <c r="P11" s="74" t="s">
        <v>84</v>
      </c>
      <c r="S11" s="107" t="s">
        <v>29</v>
      </c>
      <c r="T11" s="112"/>
      <c r="U11" s="112"/>
      <c r="V11" s="112">
        <v>539</v>
      </c>
      <c r="W11" s="112">
        <v>558</v>
      </c>
      <c r="X11" s="112">
        <v>509</v>
      </c>
      <c r="Y11" s="112">
        <v>514</v>
      </c>
      <c r="Z11" s="112">
        <v>526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84</v>
      </c>
      <c r="S12" s="107" t="s">
        <v>30</v>
      </c>
      <c r="T12" s="112"/>
      <c r="U12" s="112"/>
      <c r="V12" s="112">
        <v>13</v>
      </c>
      <c r="W12" s="112">
        <v>9</v>
      </c>
      <c r="X12" s="112">
        <v>12</v>
      </c>
      <c r="Y12" s="112">
        <v>8</v>
      </c>
      <c r="Z12" s="112">
        <v>8</v>
      </c>
    </row>
    <row r="13" spans="1:32" ht="15" customHeight="1" x14ac:dyDescent="0.25">
      <c r="A13" s="30" t="s">
        <v>19</v>
      </c>
      <c r="B13" s="72"/>
      <c r="C13" s="72"/>
      <c r="D13" s="73">
        <f>AD108</f>
        <v>5.2730696798493408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1.5625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10.922787193973635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43.69114877589454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17.662337662337663</v>
      </c>
      <c r="P15" s="74" t="s">
        <v>84</v>
      </c>
      <c r="S15" s="115" t="s">
        <v>60</v>
      </c>
      <c r="T15" s="115"/>
      <c r="U15" s="116"/>
      <c r="V15" s="116">
        <v>11</v>
      </c>
      <c r="W15" s="116">
        <v>10</v>
      </c>
      <c r="X15" s="116">
        <v>0</v>
      </c>
      <c r="Y15" s="112">
        <v>6</v>
      </c>
      <c r="Z15" s="112">
        <v>12</v>
      </c>
      <c r="AB15" s="117">
        <f t="shared" ref="AB15:AB34" si="2">IF(Z15="np",0,Z15/$Z$34)</f>
        <v>2.2727272727272728E-2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38.606403013182671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82.337662337662337</v>
      </c>
      <c r="P16" s="37" t="s">
        <v>84</v>
      </c>
      <c r="S16" s="115" t="s">
        <v>61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</v>
      </c>
      <c r="W18" s="116">
        <v>4</v>
      </c>
      <c r="X18" s="116">
        <v>6</v>
      </c>
      <c r="Y18" s="112">
        <v>4</v>
      </c>
      <c r="Z18" s="112">
        <v>7</v>
      </c>
      <c r="AB18" s="117">
        <f t="shared" si="2"/>
        <v>1.3257575757575758E-2</v>
      </c>
    </row>
    <row r="19" spans="1:28" x14ac:dyDescent="0.25">
      <c r="A19" s="63" t="str">
        <f>$S$1&amp;" ("&amp;$V$2&amp;" to "&amp;$Z$2&amp;")"</f>
        <v>Mornington (2017-18 to 2021-22)</v>
      </c>
      <c r="B19" s="63"/>
      <c r="C19" s="63"/>
      <c r="D19" s="63"/>
      <c r="E19" s="63"/>
      <c r="F19" s="63"/>
      <c r="G19" s="63" t="str">
        <f>$S$1&amp;" ("&amp;$V$2&amp;" to "&amp;$Z$2&amp;")"</f>
        <v>Mornington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18</v>
      </c>
      <c r="W19" s="116">
        <v>8</v>
      </c>
      <c r="X19" s="116">
        <v>20</v>
      </c>
      <c r="Y19" s="112">
        <v>15</v>
      </c>
      <c r="Z19" s="112">
        <v>8</v>
      </c>
      <c r="AB19" s="117">
        <f t="shared" si="2"/>
        <v>1.5151515151515152E-2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66</v>
      </c>
      <c r="T21" s="115"/>
      <c r="U21" s="116"/>
      <c r="V21" s="116">
        <v>4</v>
      </c>
      <c r="W21" s="116">
        <v>0</v>
      </c>
      <c r="X21" s="116">
        <v>5</v>
      </c>
      <c r="Y21" s="112">
        <v>58</v>
      </c>
      <c r="Z21" s="112">
        <v>43</v>
      </c>
      <c r="AB21" s="117">
        <f t="shared" si="2"/>
        <v>8.1439393939393936E-2</v>
      </c>
    </row>
    <row r="22" spans="1:28" x14ac:dyDescent="0.25">
      <c r="S22" s="115" t="s">
        <v>67</v>
      </c>
      <c r="T22" s="115"/>
      <c r="U22" s="116"/>
      <c r="V22" s="116">
        <v>3</v>
      </c>
      <c r="W22" s="116">
        <v>0</v>
      </c>
      <c r="X22" s="116">
        <v>6</v>
      </c>
      <c r="Y22" s="112">
        <v>7</v>
      </c>
      <c r="Z22" s="112">
        <v>3</v>
      </c>
      <c r="AB22" s="117">
        <f t="shared" si="2"/>
        <v>5.681818181818182E-3</v>
      </c>
    </row>
    <row r="23" spans="1:28" x14ac:dyDescent="0.25">
      <c r="S23" s="115" t="s">
        <v>68</v>
      </c>
      <c r="T23" s="115"/>
      <c r="U23" s="116"/>
      <c r="V23" s="116">
        <v>7</v>
      </c>
      <c r="W23" s="116">
        <v>8</v>
      </c>
      <c r="X23" s="116">
        <v>0</v>
      </c>
      <c r="Y23" s="112">
        <v>3</v>
      </c>
      <c r="Z23" s="112">
        <v>0</v>
      </c>
      <c r="AB23" s="117">
        <f t="shared" si="2"/>
        <v>0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0</v>
      </c>
      <c r="W25" s="116">
        <v>4</v>
      </c>
      <c r="X25" s="116">
        <v>0</v>
      </c>
      <c r="Y25" s="112">
        <v>4</v>
      </c>
      <c r="Z25" s="112">
        <v>0</v>
      </c>
      <c r="AB25" s="117">
        <f t="shared" si="2"/>
        <v>0</v>
      </c>
    </row>
    <row r="26" spans="1:28" x14ac:dyDescent="0.25">
      <c r="S26" s="115" t="s">
        <v>71</v>
      </c>
      <c r="T26" s="115"/>
      <c r="U26" s="116"/>
      <c r="V26" s="116">
        <v>7</v>
      </c>
      <c r="W26" s="116">
        <v>3</v>
      </c>
      <c r="X26" s="116">
        <v>0</v>
      </c>
      <c r="Y26" s="112">
        <v>2</v>
      </c>
      <c r="Z26" s="112">
        <v>0</v>
      </c>
      <c r="AB26" s="117">
        <f t="shared" si="2"/>
        <v>0</v>
      </c>
    </row>
    <row r="27" spans="1:28" x14ac:dyDescent="0.25">
      <c r="S27" s="115" t="s">
        <v>72</v>
      </c>
      <c r="T27" s="115"/>
      <c r="U27" s="116"/>
      <c r="V27" s="116">
        <v>8</v>
      </c>
      <c r="W27" s="116">
        <v>6</v>
      </c>
      <c r="X27" s="116">
        <v>8</v>
      </c>
      <c r="Y27" s="112">
        <v>5</v>
      </c>
      <c r="Z27" s="112">
        <v>32</v>
      </c>
      <c r="AB27" s="117">
        <f t="shared" si="2"/>
        <v>6.0606060606060608E-2</v>
      </c>
    </row>
    <row r="28" spans="1:28" x14ac:dyDescent="0.25">
      <c r="S28" s="115" t="s">
        <v>73</v>
      </c>
      <c r="T28" s="115"/>
      <c r="U28" s="116"/>
      <c r="V28" s="116">
        <v>22</v>
      </c>
      <c r="W28" s="116">
        <v>31</v>
      </c>
      <c r="X28" s="116">
        <v>14</v>
      </c>
      <c r="Y28" s="112">
        <v>15</v>
      </c>
      <c r="Z28" s="112">
        <v>18</v>
      </c>
      <c r="AB28" s="117">
        <f t="shared" si="2"/>
        <v>3.4090909090909088E-2</v>
      </c>
    </row>
    <row r="29" spans="1:28" x14ac:dyDescent="0.25">
      <c r="S29" s="115" t="s">
        <v>74</v>
      </c>
      <c r="T29" s="115"/>
      <c r="U29" s="116"/>
      <c r="V29" s="116">
        <v>171</v>
      </c>
      <c r="W29" s="116">
        <v>196</v>
      </c>
      <c r="X29" s="116">
        <v>153</v>
      </c>
      <c r="Y29" s="112">
        <v>135</v>
      </c>
      <c r="Z29" s="112">
        <v>154</v>
      </c>
      <c r="AB29" s="117">
        <f t="shared" si="2"/>
        <v>0.29166666666666669</v>
      </c>
    </row>
    <row r="30" spans="1:28" x14ac:dyDescent="0.25">
      <c r="S30" s="115" t="s">
        <v>75</v>
      </c>
      <c r="T30" s="115"/>
      <c r="U30" s="116"/>
      <c r="V30" s="116">
        <v>91</v>
      </c>
      <c r="W30" s="116">
        <v>96</v>
      </c>
      <c r="X30" s="116">
        <v>94</v>
      </c>
      <c r="Y30" s="112">
        <v>79</v>
      </c>
      <c r="Z30" s="112">
        <v>64</v>
      </c>
      <c r="AB30" s="117">
        <f t="shared" si="2"/>
        <v>0.12121212121212122</v>
      </c>
    </row>
    <row r="31" spans="1:28" x14ac:dyDescent="0.25">
      <c r="S31" s="115" t="s">
        <v>76</v>
      </c>
      <c r="T31" s="115"/>
      <c r="U31" s="116"/>
      <c r="V31" s="116">
        <v>86</v>
      </c>
      <c r="W31" s="116">
        <v>86</v>
      </c>
      <c r="X31" s="116">
        <v>82</v>
      </c>
      <c r="Y31" s="112">
        <v>78</v>
      </c>
      <c r="Z31" s="112">
        <v>77</v>
      </c>
      <c r="AB31" s="117">
        <f t="shared" si="2"/>
        <v>0.14583333333333334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35</v>
      </c>
      <c r="W32" s="116">
        <v>31</v>
      </c>
      <c r="X32" s="116">
        <v>43</v>
      </c>
      <c r="Y32" s="112">
        <v>25</v>
      </c>
      <c r="Z32" s="112">
        <v>21</v>
      </c>
      <c r="AB32" s="117">
        <f t="shared" si="2"/>
        <v>3.9772727272727272E-2</v>
      </c>
    </row>
    <row r="33" spans="19:32" x14ac:dyDescent="0.25">
      <c r="S33" s="115" t="s">
        <v>78</v>
      </c>
      <c r="T33" s="115"/>
      <c r="U33" s="116"/>
      <c r="V33" s="116">
        <v>53</v>
      </c>
      <c r="W33" s="116">
        <v>60</v>
      </c>
      <c r="X33" s="116">
        <v>66</v>
      </c>
      <c r="Y33" s="112">
        <v>86</v>
      </c>
      <c r="Z33" s="112">
        <v>82</v>
      </c>
      <c r="AB33" s="117">
        <f t="shared" si="2"/>
        <v>0.1553030303030303</v>
      </c>
    </row>
    <row r="34" spans="19:32" x14ac:dyDescent="0.25">
      <c r="S34" s="118" t="s">
        <v>53</v>
      </c>
      <c r="T34" s="118"/>
      <c r="U34" s="119"/>
      <c r="V34" s="119">
        <v>550</v>
      </c>
      <c r="W34" s="119">
        <v>569</v>
      </c>
      <c r="X34" s="119">
        <v>523</v>
      </c>
      <c r="Y34" s="120">
        <v>522</v>
      </c>
      <c r="Z34" s="120">
        <v>528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337</v>
      </c>
      <c r="W37" s="112">
        <v>365</v>
      </c>
      <c r="X37" s="112">
        <v>330</v>
      </c>
      <c r="Y37" s="112">
        <v>285</v>
      </c>
      <c r="Z37" s="112">
        <v>317</v>
      </c>
      <c r="AB37" s="132">
        <f>Z37/Z40*100</f>
        <v>82.337662337662337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63</v>
      </c>
      <c r="W38" s="112">
        <v>71</v>
      </c>
      <c r="X38" s="112">
        <v>70</v>
      </c>
      <c r="Y38" s="112">
        <v>77</v>
      </c>
      <c r="Z38" s="112">
        <v>68</v>
      </c>
      <c r="AB38" s="132">
        <f>Z38/Z40*100</f>
        <v>17.662337662337663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400</v>
      </c>
      <c r="W40" s="112">
        <v>436</v>
      </c>
      <c r="X40" s="112">
        <v>400</v>
      </c>
      <c r="Y40" s="112">
        <v>362</v>
      </c>
      <c r="Z40" s="112">
        <v>385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3</v>
      </c>
      <c r="W45" s="112">
        <v>0</v>
      </c>
      <c r="X45" s="112">
        <v>9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13</v>
      </c>
      <c r="W46" s="112">
        <v>18</v>
      </c>
      <c r="X46" s="112">
        <v>13</v>
      </c>
      <c r="Y46" s="112">
        <v>17</v>
      </c>
      <c r="Z46" s="112">
        <v>13</v>
      </c>
    </row>
    <row r="47" spans="19:32" x14ac:dyDescent="0.25">
      <c r="S47" s="115" t="s">
        <v>39</v>
      </c>
      <c r="T47" s="115"/>
      <c r="U47" s="112"/>
      <c r="V47" s="112">
        <v>18</v>
      </c>
      <c r="W47" s="112">
        <v>29</v>
      </c>
      <c r="X47" s="112">
        <v>16</v>
      </c>
      <c r="Y47" s="112">
        <v>24</v>
      </c>
      <c r="Z47" s="112">
        <v>28</v>
      </c>
    </row>
    <row r="48" spans="19:32" x14ac:dyDescent="0.25">
      <c r="S48" s="115" t="s">
        <v>40</v>
      </c>
      <c r="T48" s="115"/>
      <c r="U48" s="112"/>
      <c r="V48" s="112">
        <v>32</v>
      </c>
      <c r="W48" s="112">
        <v>42</v>
      </c>
      <c r="X48" s="112">
        <v>32</v>
      </c>
      <c r="Y48" s="112">
        <v>30</v>
      </c>
      <c r="Z48" s="112">
        <v>17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30</v>
      </c>
      <c r="W49" s="112">
        <v>33</v>
      </c>
      <c r="X49" s="112">
        <v>35</v>
      </c>
      <c r="Y49" s="112">
        <v>31</v>
      </c>
      <c r="Z49" s="112">
        <v>25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Mornington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35</v>
      </c>
      <c r="W50" s="112">
        <v>37</v>
      </c>
      <c r="X50" s="112">
        <v>21</v>
      </c>
      <c r="Y50" s="112">
        <v>21</v>
      </c>
      <c r="Z50" s="112">
        <v>21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43</v>
      </c>
      <c r="W51" s="112">
        <v>38</v>
      </c>
      <c r="X51" s="112">
        <v>34</v>
      </c>
      <c r="Y51" s="112">
        <v>28</v>
      </c>
      <c r="Z51" s="112">
        <v>36</v>
      </c>
    </row>
    <row r="52" spans="1:26" ht="15" customHeight="1" x14ac:dyDescent="0.25">
      <c r="S52" s="115" t="s">
        <v>44</v>
      </c>
      <c r="T52" s="115"/>
      <c r="U52" s="112"/>
      <c r="V52" s="112">
        <v>27</v>
      </c>
      <c r="W52" s="112">
        <v>40</v>
      </c>
      <c r="X52" s="112">
        <v>22</v>
      </c>
      <c r="Y52" s="112">
        <v>20</v>
      </c>
      <c r="Z52" s="112">
        <v>32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22</v>
      </c>
      <c r="W53" s="112">
        <v>21</v>
      </c>
      <c r="X53" s="112">
        <v>24</v>
      </c>
      <c r="Y53" s="112">
        <v>30</v>
      </c>
      <c r="Z53" s="112">
        <v>25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30</v>
      </c>
      <c r="W54" s="112">
        <v>22</v>
      </c>
      <c r="X54" s="112">
        <v>14</v>
      </c>
      <c r="Y54" s="112">
        <v>9</v>
      </c>
      <c r="Z54" s="112">
        <v>17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</v>
      </c>
      <c r="W55" s="112">
        <v>14</v>
      </c>
      <c r="X55" s="112">
        <v>18</v>
      </c>
      <c r="Y55" s="112">
        <v>19</v>
      </c>
      <c r="Z55" s="112">
        <v>15</v>
      </c>
    </row>
    <row r="56" spans="1:26" ht="15" customHeight="1" x14ac:dyDescent="0.25">
      <c r="S56" s="115" t="s">
        <v>48</v>
      </c>
      <c r="T56" s="115"/>
      <c r="U56" s="112"/>
      <c r="V56" s="112">
        <v>0</v>
      </c>
      <c r="W56" s="112">
        <v>5</v>
      </c>
      <c r="X56" s="112">
        <v>9</v>
      </c>
      <c r="Y56" s="112">
        <v>6</v>
      </c>
      <c r="Z56" s="112">
        <v>10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</v>
      </c>
      <c r="W57" s="112">
        <v>3</v>
      </c>
      <c r="X57" s="112">
        <v>4</v>
      </c>
      <c r="Y57" s="112">
        <v>4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</v>
      </c>
      <c r="W58" s="112">
        <v>6</v>
      </c>
      <c r="X58" s="112">
        <v>0</v>
      </c>
      <c r="Y58" s="112">
        <v>2</v>
      </c>
      <c r="Z58" s="112">
        <v>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1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278</v>
      </c>
      <c r="W61" s="112">
        <v>299</v>
      </c>
      <c r="X61" s="112">
        <v>265</v>
      </c>
      <c r="Y61" s="112">
        <v>242</v>
      </c>
      <c r="Z61" s="112">
        <v>268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7</v>
      </c>
      <c r="X64" s="112">
        <v>4</v>
      </c>
      <c r="Y64" s="112">
        <v>3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Mornington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14</v>
      </c>
      <c r="W65" s="112">
        <v>20</v>
      </c>
      <c r="X65" s="112">
        <v>17</v>
      </c>
      <c r="Y65" s="112">
        <v>10</v>
      </c>
      <c r="Z65" s="112">
        <v>10</v>
      </c>
    </row>
    <row r="66" spans="1:26" x14ac:dyDescent="0.25">
      <c r="S66" s="115" t="s">
        <v>39</v>
      </c>
      <c r="T66" s="115"/>
      <c r="U66" s="112"/>
      <c r="V66" s="112">
        <v>22</v>
      </c>
      <c r="W66" s="112">
        <v>24</v>
      </c>
      <c r="X66" s="112">
        <v>28</v>
      </c>
      <c r="Y66" s="112">
        <v>28</v>
      </c>
      <c r="Z66" s="112">
        <v>25</v>
      </c>
    </row>
    <row r="67" spans="1:26" x14ac:dyDescent="0.25">
      <c r="S67" s="115" t="s">
        <v>40</v>
      </c>
      <c r="T67" s="115"/>
      <c r="U67" s="112"/>
      <c r="V67" s="112">
        <v>35</v>
      </c>
      <c r="W67" s="112">
        <v>43</v>
      </c>
      <c r="X67" s="112">
        <v>38</v>
      </c>
      <c r="Y67" s="112">
        <v>39</v>
      </c>
      <c r="Z67" s="112">
        <v>30</v>
      </c>
    </row>
    <row r="68" spans="1:26" x14ac:dyDescent="0.25">
      <c r="S68" s="115" t="s">
        <v>41</v>
      </c>
      <c r="T68" s="115"/>
      <c r="U68" s="112"/>
      <c r="V68" s="112">
        <v>26</v>
      </c>
      <c r="W68" s="112">
        <v>34</v>
      </c>
      <c r="X68" s="112">
        <v>33</v>
      </c>
      <c r="Y68" s="112">
        <v>34</v>
      </c>
      <c r="Z68" s="112">
        <v>38</v>
      </c>
    </row>
    <row r="69" spans="1:26" x14ac:dyDescent="0.25">
      <c r="S69" s="115" t="s">
        <v>42</v>
      </c>
      <c r="T69" s="115"/>
      <c r="U69" s="112"/>
      <c r="V69" s="112">
        <v>41</v>
      </c>
      <c r="W69" s="112">
        <v>31</v>
      </c>
      <c r="X69" s="112">
        <v>37</v>
      </c>
      <c r="Y69" s="112">
        <v>39</v>
      </c>
      <c r="Z69" s="112">
        <v>41</v>
      </c>
    </row>
    <row r="70" spans="1:26" x14ac:dyDescent="0.25">
      <c r="S70" s="115" t="s">
        <v>43</v>
      </c>
      <c r="T70" s="115"/>
      <c r="U70" s="112"/>
      <c r="V70" s="112">
        <v>33</v>
      </c>
      <c r="W70" s="112">
        <v>33</v>
      </c>
      <c r="X70" s="112">
        <v>32</v>
      </c>
      <c r="Y70" s="112">
        <v>32</v>
      </c>
      <c r="Z70" s="112">
        <v>30</v>
      </c>
    </row>
    <row r="71" spans="1:26" x14ac:dyDescent="0.25">
      <c r="S71" s="115" t="s">
        <v>44</v>
      </c>
      <c r="T71" s="115"/>
      <c r="U71" s="112"/>
      <c r="V71" s="112">
        <v>39</v>
      </c>
      <c r="W71" s="112">
        <v>27</v>
      </c>
      <c r="X71" s="112">
        <v>21</v>
      </c>
      <c r="Y71" s="112">
        <v>17</v>
      </c>
      <c r="Z71" s="112">
        <v>24</v>
      </c>
    </row>
    <row r="72" spans="1:26" x14ac:dyDescent="0.25">
      <c r="S72" s="115" t="s">
        <v>45</v>
      </c>
      <c r="T72" s="115"/>
      <c r="U72" s="112"/>
      <c r="V72" s="112">
        <v>28</v>
      </c>
      <c r="W72" s="112">
        <v>18</v>
      </c>
      <c r="X72" s="112">
        <v>24</v>
      </c>
      <c r="Y72" s="112">
        <v>31</v>
      </c>
      <c r="Z72" s="112">
        <v>24</v>
      </c>
    </row>
    <row r="73" spans="1:26" x14ac:dyDescent="0.25">
      <c r="S73" s="115" t="s">
        <v>46</v>
      </c>
      <c r="T73" s="115"/>
      <c r="U73" s="112"/>
      <c r="V73" s="112">
        <v>17</v>
      </c>
      <c r="W73" s="112">
        <v>24</v>
      </c>
      <c r="X73" s="112">
        <v>21</v>
      </c>
      <c r="Y73" s="112">
        <v>27</v>
      </c>
      <c r="Z73" s="112">
        <v>25</v>
      </c>
    </row>
    <row r="74" spans="1:26" x14ac:dyDescent="0.25">
      <c r="S74" s="115" t="s">
        <v>47</v>
      </c>
      <c r="T74" s="115"/>
      <c r="U74" s="112"/>
      <c r="V74" s="112">
        <v>11</v>
      </c>
      <c r="W74" s="112">
        <v>9</v>
      </c>
      <c r="X74" s="112">
        <v>14</v>
      </c>
      <c r="Y74" s="112">
        <v>19</v>
      </c>
      <c r="Z74" s="112">
        <v>18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0</v>
      </c>
      <c r="X75" s="112">
        <v>0</v>
      </c>
      <c r="Y75" s="112">
        <v>0</v>
      </c>
      <c r="Z75" s="112">
        <v>0</v>
      </c>
    </row>
    <row r="76" spans="1:26" x14ac:dyDescent="0.25">
      <c r="S76" s="115" t="s">
        <v>49</v>
      </c>
      <c r="T76" s="115"/>
      <c r="U76" s="112"/>
      <c r="V76" s="112">
        <v>3</v>
      </c>
      <c r="W76" s="112">
        <v>0</v>
      </c>
      <c r="X76" s="112">
        <v>0</v>
      </c>
      <c r="Y76" s="112">
        <v>1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268</v>
      </c>
      <c r="W80" s="112">
        <v>267</v>
      </c>
      <c r="X80" s="112">
        <v>257</v>
      </c>
      <c r="Y80" s="112">
        <v>280</v>
      </c>
      <c r="Z80" s="112">
        <v>260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Mornington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</v>
      </c>
      <c r="W83" s="112">
        <v>16</v>
      </c>
      <c r="X83" s="112">
        <v>13</v>
      </c>
      <c r="Y83" s="112">
        <v>22</v>
      </c>
      <c r="Z83" s="112">
        <v>15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25</v>
      </c>
      <c r="W84" s="112">
        <v>18</v>
      </c>
      <c r="X84" s="112">
        <v>25</v>
      </c>
      <c r="Y84" s="112">
        <v>20</v>
      </c>
      <c r="Z84" s="112">
        <v>23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30</v>
      </c>
      <c r="W85" s="112">
        <v>36</v>
      </c>
      <c r="X85" s="112">
        <v>32</v>
      </c>
      <c r="Y85" s="112">
        <v>30</v>
      </c>
      <c r="Z85" s="112">
        <v>32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531</v>
      </c>
      <c r="D86" s="96">
        <f t="shared" ref="D86:D91" si="4">AD4</f>
        <v>1.7241379310344751E-2</v>
      </c>
      <c r="E86" s="97">
        <f t="shared" ref="E86:E91" si="5">AD4</f>
        <v>1.7241379310344751E-2</v>
      </c>
      <c r="F86" s="96">
        <f t="shared" ref="F86:F91" si="6">AF4</f>
        <v>-3.2786885245901676E-2</v>
      </c>
      <c r="G86" s="97">
        <f t="shared" ref="G86:G91" si="7">AF4</f>
        <v>-3.2786885245901676E-2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27</v>
      </c>
      <c r="W86" s="112">
        <v>31</v>
      </c>
      <c r="X86" s="112">
        <v>25</v>
      </c>
      <c r="Y86" s="112">
        <v>19</v>
      </c>
      <c r="Z86" s="112">
        <v>20</v>
      </c>
    </row>
    <row r="87" spans="1:30" ht="15" customHeight="1" x14ac:dyDescent="0.25">
      <c r="A87" s="98" t="s">
        <v>4</v>
      </c>
      <c r="B87" s="49"/>
      <c r="C87" s="57" t="str">
        <f t="shared" si="3"/>
        <v>267</v>
      </c>
      <c r="D87" s="96">
        <f t="shared" si="4"/>
        <v>0.10330578512396693</v>
      </c>
      <c r="E87" s="97">
        <f t="shared" si="5"/>
        <v>0.10330578512396693</v>
      </c>
      <c r="F87" s="96">
        <f t="shared" si="6"/>
        <v>-2.9090909090909056E-2</v>
      </c>
      <c r="G87" s="97">
        <f t="shared" si="7"/>
        <v>-2.9090909090909056E-2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3</v>
      </c>
      <c r="W87" s="112">
        <v>5</v>
      </c>
      <c r="X87" s="112">
        <v>4</v>
      </c>
      <c r="Y87" s="112">
        <v>5</v>
      </c>
      <c r="Z87" s="112">
        <v>4</v>
      </c>
    </row>
    <row r="88" spans="1:30" ht="15" customHeight="1" x14ac:dyDescent="0.25">
      <c r="A88" s="98" t="s">
        <v>5</v>
      </c>
      <c r="B88" s="49"/>
      <c r="C88" s="57" t="str">
        <f t="shared" si="3"/>
        <v>260</v>
      </c>
      <c r="D88" s="96">
        <f t="shared" si="4"/>
        <v>-7.1428571428571397E-2</v>
      </c>
      <c r="E88" s="97">
        <f t="shared" si="5"/>
        <v>-7.1428571428571397E-2</v>
      </c>
      <c r="F88" s="96">
        <f t="shared" si="6"/>
        <v>-3.3457249070631967E-2</v>
      </c>
      <c r="G88" s="97">
        <f t="shared" si="7"/>
        <v>-3.3457249070631967E-2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5</v>
      </c>
      <c r="W88" s="112">
        <v>6</v>
      </c>
      <c r="X88" s="112">
        <v>7</v>
      </c>
      <c r="Y88" s="112">
        <v>4</v>
      </c>
      <c r="Z88" s="112">
        <v>5</v>
      </c>
    </row>
    <row r="89" spans="1:30" ht="15" customHeight="1" x14ac:dyDescent="0.25">
      <c r="A89" s="49" t="s">
        <v>6</v>
      </c>
      <c r="B89" s="49"/>
      <c r="C89" s="57" t="str">
        <f t="shared" si="3"/>
        <v>384</v>
      </c>
      <c r="D89" s="96">
        <f t="shared" si="4"/>
        <v>5.4945054945054972E-2</v>
      </c>
      <c r="E89" s="97">
        <f t="shared" si="5"/>
        <v>5.4945054945054972E-2</v>
      </c>
      <c r="F89" s="96">
        <f t="shared" si="6"/>
        <v>-4.4776119402985093E-2</v>
      </c>
      <c r="G89" s="97">
        <f t="shared" si="7"/>
        <v>-4.4776119402985093E-2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13</v>
      </c>
      <c r="W89" s="112">
        <v>15</v>
      </c>
      <c r="X89" s="112">
        <v>14</v>
      </c>
      <c r="Y89" s="112">
        <v>13</v>
      </c>
      <c r="Z89" s="112">
        <v>15</v>
      </c>
    </row>
    <row r="90" spans="1:30" ht="15" customHeight="1" x14ac:dyDescent="0.25">
      <c r="A90" s="49" t="s">
        <v>96</v>
      </c>
      <c r="B90" s="49"/>
      <c r="C90" s="57" t="str">
        <f t="shared" si="3"/>
        <v>$37,352</v>
      </c>
      <c r="D90" s="96">
        <f t="shared" si="4"/>
        <v>0.21196891527953521</v>
      </c>
      <c r="E90" s="97">
        <f t="shared" si="5"/>
        <v>0.21196891527953521</v>
      </c>
      <c r="F90" s="96">
        <f t="shared" si="6"/>
        <v>7.8079793387380025E-2</v>
      </c>
      <c r="G90" s="97">
        <f t="shared" si="7"/>
        <v>7.8079793387380025E-2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51</v>
      </c>
      <c r="W90" s="112">
        <v>48</v>
      </c>
      <c r="X90" s="112">
        <v>30</v>
      </c>
      <c r="Y90" s="112">
        <v>29</v>
      </c>
      <c r="Z90" s="112">
        <v>26</v>
      </c>
    </row>
    <row r="91" spans="1:30" ht="15" customHeight="1" x14ac:dyDescent="0.25">
      <c r="A91" s="49" t="s">
        <v>7</v>
      </c>
      <c r="B91" s="49"/>
      <c r="C91" s="57" t="str">
        <f t="shared" si="3"/>
        <v>$18.6 mil</v>
      </c>
      <c r="D91" s="96">
        <f t="shared" si="4"/>
        <v>8.9326383965859346E-2</v>
      </c>
      <c r="E91" s="97">
        <f t="shared" si="5"/>
        <v>8.9326383965859346E-2</v>
      </c>
      <c r="F91" s="96">
        <f t="shared" si="6"/>
        <v>8.2741817984490096E-2</v>
      </c>
      <c r="G91" s="97">
        <f t="shared" si="7"/>
        <v>8.2741817984490096E-2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210</v>
      </c>
      <c r="W91" s="112">
        <v>233</v>
      </c>
      <c r="X91" s="112">
        <v>207</v>
      </c>
      <c r="Y91" s="112">
        <v>181</v>
      </c>
      <c r="Z91" s="112">
        <v>193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9</v>
      </c>
      <c r="W93" s="112">
        <v>6</v>
      </c>
      <c r="X93" s="112">
        <v>13</v>
      </c>
      <c r="Y93" s="112">
        <v>13</v>
      </c>
      <c r="Z93" s="112">
        <v>8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31</v>
      </c>
      <c r="W94" s="112">
        <v>32</v>
      </c>
      <c r="X94" s="112">
        <v>39</v>
      </c>
      <c r="Y94" s="112">
        <v>35</v>
      </c>
      <c r="Z94" s="112">
        <v>36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67</v>
      </c>
      <c r="W96" s="112">
        <v>55</v>
      </c>
      <c r="X96" s="112">
        <v>62</v>
      </c>
      <c r="Y96" s="112">
        <v>64</v>
      </c>
      <c r="Z96" s="112">
        <v>56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31</v>
      </c>
      <c r="W97" s="112">
        <v>30</v>
      </c>
      <c r="X97" s="112">
        <v>28</v>
      </c>
      <c r="Y97" s="112">
        <v>24</v>
      </c>
      <c r="Z97" s="112">
        <v>19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7</v>
      </c>
      <c r="W98" s="112">
        <v>5</v>
      </c>
      <c r="X98" s="112">
        <v>10</v>
      </c>
      <c r="Y98" s="112">
        <v>4</v>
      </c>
      <c r="Z98" s="112">
        <v>5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0</v>
      </c>
      <c r="Y99" s="112">
        <v>4</v>
      </c>
      <c r="Z99" s="112">
        <v>3</v>
      </c>
    </row>
    <row r="100" spans="1:32" ht="15" customHeight="1" x14ac:dyDescent="0.25">
      <c r="S100" s="115" t="s">
        <v>58</v>
      </c>
      <c r="T100" s="115"/>
      <c r="U100" s="112"/>
      <c r="V100" s="112">
        <v>13</v>
      </c>
      <c r="W100" s="112">
        <v>12</v>
      </c>
      <c r="X100" s="112">
        <v>15</v>
      </c>
      <c r="Y100" s="112">
        <v>16</v>
      </c>
      <c r="Z100" s="112">
        <v>20</v>
      </c>
    </row>
    <row r="101" spans="1:32" x14ac:dyDescent="0.25">
      <c r="A101" s="18"/>
      <c r="S101" s="118" t="s">
        <v>53</v>
      </c>
      <c r="T101" s="118"/>
      <c r="U101" s="112"/>
      <c r="V101" s="112">
        <v>189</v>
      </c>
      <c r="W101" s="112">
        <v>201</v>
      </c>
      <c r="X101" s="112">
        <v>191</v>
      </c>
      <c r="Y101" s="112">
        <v>186</v>
      </c>
      <c r="Z101" s="112">
        <v>191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225</v>
      </c>
      <c r="W104" s="112">
        <v>217</v>
      </c>
      <c r="X104" s="112">
        <v>271</v>
      </c>
      <c r="Y104" s="112">
        <v>269</v>
      </c>
      <c r="Z104" s="112">
        <v>272</v>
      </c>
      <c r="AB104" s="109" t="str">
        <f>TEXT(Z104,"###,###")</f>
        <v>272</v>
      </c>
      <c r="AD104" s="130">
        <f>Z104/($Z$4)*100</f>
        <v>51.224105461393599</v>
      </c>
      <c r="AF104" s="109"/>
    </row>
    <row r="105" spans="1:32" x14ac:dyDescent="0.25">
      <c r="S105" s="115" t="s">
        <v>17</v>
      </c>
      <c r="T105" s="115"/>
      <c r="U105" s="112"/>
      <c r="V105" s="112">
        <v>290</v>
      </c>
      <c r="W105" s="112">
        <v>330</v>
      </c>
      <c r="X105" s="112">
        <v>287</v>
      </c>
      <c r="Y105" s="112">
        <v>249</v>
      </c>
      <c r="Z105" s="112">
        <v>256</v>
      </c>
      <c r="AB105" s="109" t="str">
        <f>TEXT(Z105,"###,###")</f>
        <v>256</v>
      </c>
      <c r="AD105" s="130">
        <f>Z105/($Z$4)*100</f>
        <v>48.210922787193972</v>
      </c>
      <c r="AF105" s="109"/>
    </row>
    <row r="106" spans="1:32" x14ac:dyDescent="0.25">
      <c r="S106" s="118" t="s">
        <v>53</v>
      </c>
      <c r="T106" s="118"/>
      <c r="U106" s="120"/>
      <c r="V106" s="120">
        <v>515</v>
      </c>
      <c r="W106" s="120">
        <v>547</v>
      </c>
      <c r="X106" s="120">
        <v>558</v>
      </c>
      <c r="Y106" s="120">
        <v>518</v>
      </c>
      <c r="Z106" s="120">
        <v>528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64</v>
      </c>
      <c r="W108" s="112">
        <v>54</v>
      </c>
      <c r="X108" s="112">
        <v>44</v>
      </c>
      <c r="Y108" s="112">
        <v>28</v>
      </c>
      <c r="Z108" s="112">
        <v>28</v>
      </c>
      <c r="AB108" s="109" t="str">
        <f>TEXT(Z108,"###,###")</f>
        <v>28</v>
      </c>
      <c r="AD108" s="130">
        <f>Z108/($Z$4)*100</f>
        <v>5.2730696798493408</v>
      </c>
      <c r="AF108" s="109"/>
    </row>
    <row r="109" spans="1:32" x14ac:dyDescent="0.25">
      <c r="S109" s="115" t="s">
        <v>20</v>
      </c>
      <c r="T109" s="115"/>
      <c r="U109" s="112"/>
      <c r="V109" s="112">
        <v>62</v>
      </c>
      <c r="W109" s="112">
        <v>31</v>
      </c>
      <c r="X109" s="112">
        <v>18</v>
      </c>
      <c r="Y109" s="112">
        <v>28</v>
      </c>
      <c r="Z109" s="112">
        <v>58</v>
      </c>
      <c r="AB109" s="109" t="str">
        <f>TEXT(Z109,"###,###")</f>
        <v>58</v>
      </c>
      <c r="AD109" s="130">
        <f>Z109/($Z$4)*100</f>
        <v>10.922787193973635</v>
      </c>
      <c r="AF109" s="109"/>
    </row>
    <row r="110" spans="1:32" x14ac:dyDescent="0.25">
      <c r="S110" s="115" t="s">
        <v>21</v>
      </c>
      <c r="T110" s="115"/>
      <c r="U110" s="112"/>
      <c r="V110" s="112">
        <v>199</v>
      </c>
      <c r="W110" s="112">
        <v>246</v>
      </c>
      <c r="X110" s="112">
        <v>232</v>
      </c>
      <c r="Y110" s="112">
        <v>250</v>
      </c>
      <c r="Z110" s="112">
        <v>232</v>
      </c>
      <c r="AB110" s="109" t="str">
        <f>TEXT(Z110,"###,###")</f>
        <v>232</v>
      </c>
      <c r="AD110" s="130">
        <f>Z110/($Z$4)*100</f>
        <v>43.69114877589454</v>
      </c>
      <c r="AF110" s="109"/>
    </row>
    <row r="111" spans="1:32" x14ac:dyDescent="0.25">
      <c r="S111" s="115" t="s">
        <v>22</v>
      </c>
      <c r="T111" s="115"/>
      <c r="U111" s="112"/>
      <c r="V111" s="112">
        <v>194</v>
      </c>
      <c r="W111" s="112">
        <v>210</v>
      </c>
      <c r="X111" s="112">
        <v>197</v>
      </c>
      <c r="Y111" s="112">
        <v>212</v>
      </c>
      <c r="Z111" s="112">
        <v>205</v>
      </c>
      <c r="AB111" s="109" t="str">
        <f>TEXT(Z111,"###,###")</f>
        <v>205</v>
      </c>
      <c r="AD111" s="130">
        <f>Z111/($Z$4)*100</f>
        <v>38.606403013182671</v>
      </c>
      <c r="AF111" s="109"/>
    </row>
    <row r="112" spans="1:32" x14ac:dyDescent="0.25">
      <c r="S112" s="118" t="s">
        <v>53</v>
      </c>
      <c r="T112" s="118"/>
      <c r="U112" s="112"/>
      <c r="V112" s="112">
        <v>549</v>
      </c>
      <c r="W112" s="112">
        <v>571</v>
      </c>
      <c r="X112" s="112">
        <v>519</v>
      </c>
      <c r="Y112" s="112">
        <v>522</v>
      </c>
      <c r="Z112" s="112">
        <v>528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39.49</v>
      </c>
      <c r="W118" s="131">
        <v>38.36</v>
      </c>
      <c r="X118" s="131">
        <v>38.75</v>
      </c>
      <c r="Y118" s="131">
        <v>38.78</v>
      </c>
      <c r="Z118" s="131">
        <v>39.799999999999997</v>
      </c>
      <c r="AB118" s="109" t="str">
        <f>TEXT(Z118,"##.0")</f>
        <v>39.8</v>
      </c>
    </row>
    <row r="120" spans="19:32" x14ac:dyDescent="0.25">
      <c r="S120" s="101" t="s">
        <v>98</v>
      </c>
      <c r="T120" s="112"/>
      <c r="U120" s="112"/>
      <c r="V120" s="112">
        <v>389</v>
      </c>
      <c r="W120" s="112">
        <v>427</v>
      </c>
      <c r="X120" s="112">
        <v>384</v>
      </c>
      <c r="Y120" s="112">
        <v>359</v>
      </c>
      <c r="Z120" s="112">
        <v>377</v>
      </c>
      <c r="AB120" s="109" t="str">
        <f>TEXT(Z120,"###,###")</f>
        <v>377</v>
      </c>
    </row>
    <row r="121" spans="19:32" x14ac:dyDescent="0.25">
      <c r="S121" s="101" t="s">
        <v>99</v>
      </c>
      <c r="T121" s="112"/>
      <c r="U121" s="112"/>
      <c r="V121" s="112">
        <v>0</v>
      </c>
      <c r="W121" s="112">
        <v>5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100</v>
      </c>
      <c r="T122" s="112"/>
      <c r="U122" s="112"/>
      <c r="V122" s="112">
        <v>7</v>
      </c>
      <c r="W122" s="112">
        <v>6</v>
      </c>
      <c r="X122" s="112">
        <v>7</v>
      </c>
      <c r="Y122" s="112">
        <v>4</v>
      </c>
      <c r="Z122" s="112">
        <v>6</v>
      </c>
      <c r="AB122" s="109" t="str">
        <f>TEXT(Z122,"###,###")</f>
        <v>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396</v>
      </c>
      <c r="W124" s="112">
        <v>433</v>
      </c>
      <c r="X124" s="112">
        <v>391</v>
      </c>
      <c r="Y124" s="112">
        <v>363</v>
      </c>
      <c r="Z124" s="112">
        <v>383</v>
      </c>
      <c r="AB124" s="109" t="str">
        <f>TEXT(Z124,"###,###")</f>
        <v>383</v>
      </c>
      <c r="AD124" s="127">
        <f>Z124/$Z$7*100</f>
        <v>99.739583333333343</v>
      </c>
    </row>
    <row r="125" spans="19:32" x14ac:dyDescent="0.25">
      <c r="S125" s="101" t="s">
        <v>102</v>
      </c>
      <c r="T125" s="112"/>
      <c r="U125" s="112"/>
      <c r="V125" s="112">
        <v>7</v>
      </c>
      <c r="W125" s="112">
        <v>11</v>
      </c>
      <c r="X125" s="112">
        <v>7</v>
      </c>
      <c r="Y125" s="112">
        <v>4</v>
      </c>
      <c r="Z125" s="112">
        <v>6</v>
      </c>
      <c r="AB125" s="109" t="str">
        <f>TEXT(Z125,"###,###")</f>
        <v>6</v>
      </c>
      <c r="AD125" s="127">
        <f>Z125/$Z$7*100</f>
        <v>1.5625</v>
      </c>
    </row>
    <row r="127" spans="19:32" x14ac:dyDescent="0.25">
      <c r="S127" s="101" t="s">
        <v>103</v>
      </c>
      <c r="T127" s="112"/>
      <c r="U127" s="112"/>
      <c r="V127" s="112">
        <v>214</v>
      </c>
      <c r="W127" s="112">
        <v>235</v>
      </c>
      <c r="X127" s="112">
        <v>203</v>
      </c>
      <c r="Y127" s="112">
        <v>177</v>
      </c>
      <c r="Z127" s="112">
        <v>193</v>
      </c>
      <c r="AB127" s="109" t="str">
        <f>TEXT(Z127,"###,###")</f>
        <v>193</v>
      </c>
      <c r="AD127" s="127">
        <f>Z127/$Z$7*100</f>
        <v>50.260416666666664</v>
      </c>
    </row>
    <row r="128" spans="19:32" x14ac:dyDescent="0.25">
      <c r="S128" s="101" t="s">
        <v>104</v>
      </c>
      <c r="T128" s="112"/>
      <c r="U128" s="112"/>
      <c r="V128" s="112">
        <v>187</v>
      </c>
      <c r="W128" s="112">
        <v>202</v>
      </c>
      <c r="X128" s="112">
        <v>194</v>
      </c>
      <c r="Y128" s="112">
        <v>188</v>
      </c>
      <c r="Z128" s="112">
        <v>188</v>
      </c>
      <c r="AB128" s="109" t="str">
        <f>TEXT(Z128,"###,###")</f>
        <v>188</v>
      </c>
      <c r="AD128" s="127">
        <f>Z128/$Z$7*100</f>
        <v>48.958333333333329</v>
      </c>
    </row>
    <row r="130" spans="19:20" x14ac:dyDescent="0.25">
      <c r="S130" s="101" t="s">
        <v>278</v>
      </c>
      <c r="T130" s="127">
        <v>98.177083333333343</v>
      </c>
    </row>
    <row r="131" spans="19:20" x14ac:dyDescent="0.25">
      <c r="S131" s="101" t="s">
        <v>279</v>
      </c>
      <c r="T131" s="127">
        <v>0</v>
      </c>
    </row>
    <row r="132" spans="19:20" x14ac:dyDescent="0.25">
      <c r="S132" s="101" t="s">
        <v>280</v>
      </c>
      <c r="T132" s="127">
        <v>1.5625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91A4DC8-00E7-47CD-BB22-9B3374C401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2A72602-6D9B-4C07-96F7-165898872D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5503FB-8F8B-4F2D-ABBE-E6A7261397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C65E7F1-72B5-408F-9506-F93F9786D8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08666-A7D8-44A3-B7F2-5F5B9BCE8139}">
  <sheetPr codeName="Sheet6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108</v>
      </c>
      <c r="T1" s="99"/>
      <c r="U1" s="99"/>
      <c r="V1" s="99"/>
      <c r="W1" s="99"/>
      <c r="X1" s="99"/>
      <c r="Y1" s="100" t="s">
        <v>205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108</v>
      </c>
      <c r="Y3" s="105" t="s">
        <v>205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 Barcaldine,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2661</v>
      </c>
      <c r="W4" s="108">
        <v>2276</v>
      </c>
      <c r="X4" s="108">
        <v>2530</v>
      </c>
      <c r="Y4" s="108">
        <v>2585</v>
      </c>
      <c r="Z4" s="108">
        <v>2733</v>
      </c>
      <c r="AB4" s="109" t="str">
        <f>TEXT(Z4,"###,###")</f>
        <v>2,733</v>
      </c>
      <c r="AD4" s="110">
        <f>Z4/Y4-1</f>
        <v>5.7253384912959282E-2</v>
      </c>
      <c r="AF4" s="110">
        <f>Z4/V4-1</f>
        <v>2.7057497181510737E-2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1425</v>
      </c>
      <c r="W5" s="108">
        <v>1163</v>
      </c>
      <c r="X5" s="108">
        <v>1282</v>
      </c>
      <c r="Y5" s="108">
        <v>1287</v>
      </c>
      <c r="Z5" s="108">
        <v>1355</v>
      </c>
      <c r="AB5" s="109" t="str">
        <f>TEXT(Z5,"###,###")</f>
        <v>1,355</v>
      </c>
      <c r="AD5" s="110">
        <f t="shared" ref="AD5:AD9" si="0">Z5/Y5-1</f>
        <v>5.2836052836052749E-2</v>
      </c>
      <c r="AF5" s="110">
        <f t="shared" ref="AF5:AF9" si="1">Z5/V5-1</f>
        <v>-4.9122807017543901E-2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1242</v>
      </c>
      <c r="W6" s="108">
        <v>1117</v>
      </c>
      <c r="X6" s="108">
        <v>1253</v>
      </c>
      <c r="Y6" s="108">
        <v>1291</v>
      </c>
      <c r="Z6" s="108">
        <v>1373</v>
      </c>
      <c r="AB6" s="109" t="str">
        <f>TEXT(Z6,"###,###")</f>
        <v>1,373</v>
      </c>
      <c r="AD6" s="110">
        <f t="shared" si="0"/>
        <v>6.351665375677773E-2</v>
      </c>
      <c r="AF6" s="110">
        <f t="shared" si="1"/>
        <v>0.10547504025764898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1806</v>
      </c>
      <c r="W7" s="108">
        <v>1547</v>
      </c>
      <c r="X7" s="108">
        <v>1748</v>
      </c>
      <c r="Y7" s="108">
        <v>1781</v>
      </c>
      <c r="Z7" s="108">
        <v>1813</v>
      </c>
      <c r="AB7" s="109" t="str">
        <f>TEXT(Z7,"###,###")</f>
        <v>1,813</v>
      </c>
      <c r="AD7" s="110">
        <f t="shared" si="0"/>
        <v>1.7967434025828233E-2</v>
      </c>
      <c r="AF7" s="110">
        <f t="shared" si="1"/>
        <v>3.8759689922480689E-3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2,733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1,813</v>
      </c>
      <c r="P8" s="67"/>
      <c r="S8" s="107" t="s">
        <v>83</v>
      </c>
      <c r="T8" s="108"/>
      <c r="U8" s="108"/>
      <c r="V8" s="108">
        <v>36306.94</v>
      </c>
      <c r="W8" s="108">
        <v>40138</v>
      </c>
      <c r="X8" s="108">
        <v>41937.81</v>
      </c>
      <c r="Y8" s="108">
        <v>44064</v>
      </c>
      <c r="Z8" s="108">
        <v>39534</v>
      </c>
      <c r="AB8" s="109" t="str">
        <f>TEXT(Z8,"$###,###")</f>
        <v>$39,534</v>
      </c>
      <c r="AD8" s="110">
        <f t="shared" si="0"/>
        <v>-0.10280501089324623</v>
      </c>
      <c r="AF8" s="110">
        <f t="shared" si="1"/>
        <v>8.8882731510835145E-2</v>
      </c>
    </row>
    <row r="9" spans="1:32" x14ac:dyDescent="0.25">
      <c r="A9" s="30" t="s">
        <v>14</v>
      </c>
      <c r="B9" s="71"/>
      <c r="C9" s="72"/>
      <c r="D9" s="73">
        <f>AD104</f>
        <v>56.238565678741317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51.296194153337012</v>
      </c>
      <c r="P9" s="74" t="s">
        <v>84</v>
      </c>
      <c r="S9" s="107" t="s">
        <v>7</v>
      </c>
      <c r="T9" s="108"/>
      <c r="U9" s="108"/>
      <c r="V9" s="108">
        <v>86665538</v>
      </c>
      <c r="W9" s="108">
        <v>74333944</v>
      </c>
      <c r="X9" s="108">
        <v>94090101</v>
      </c>
      <c r="Y9" s="108">
        <v>97078139</v>
      </c>
      <c r="Z9" s="108">
        <v>110266122</v>
      </c>
      <c r="AB9" s="109" t="str">
        <f>TEXT(Z9/1000000,"$#,###.0")&amp;" mil"</f>
        <v>$110.3 mil</v>
      </c>
      <c r="AD9" s="110">
        <f t="shared" si="0"/>
        <v>0.13584915343298865</v>
      </c>
      <c r="AF9" s="110">
        <f t="shared" si="1"/>
        <v>0.2723179771871953</v>
      </c>
    </row>
    <row r="10" spans="1:32" x14ac:dyDescent="0.25">
      <c r="A10" s="30" t="s">
        <v>17</v>
      </c>
      <c r="B10" s="71"/>
      <c r="C10" s="72"/>
      <c r="D10" s="73">
        <f>AD105</f>
        <v>24.661544090742773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48.097076668505238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63.210148924434641</v>
      </c>
      <c r="P11" s="74" t="s">
        <v>84</v>
      </c>
      <c r="S11" s="107" t="s">
        <v>29</v>
      </c>
      <c r="T11" s="112"/>
      <c r="U11" s="112"/>
      <c r="V11" s="112">
        <v>2006</v>
      </c>
      <c r="W11" s="112">
        <v>1776</v>
      </c>
      <c r="X11" s="112">
        <v>1915</v>
      </c>
      <c r="Y11" s="112">
        <v>1944</v>
      </c>
      <c r="Z11" s="112">
        <v>2075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20.463320463320464</v>
      </c>
      <c r="P12" s="74" t="s">
        <v>84</v>
      </c>
      <c r="S12" s="107" t="s">
        <v>30</v>
      </c>
      <c r="T12" s="112"/>
      <c r="U12" s="112"/>
      <c r="V12" s="112">
        <v>659</v>
      </c>
      <c r="W12" s="112">
        <v>500</v>
      </c>
      <c r="X12" s="112">
        <v>618</v>
      </c>
      <c r="Y12" s="112">
        <v>641</v>
      </c>
      <c r="Z12" s="112">
        <v>662</v>
      </c>
    </row>
    <row r="13" spans="1:32" ht="15" customHeight="1" x14ac:dyDescent="0.25">
      <c r="A13" s="30" t="s">
        <v>19</v>
      </c>
      <c r="B13" s="72"/>
      <c r="C13" s="72"/>
      <c r="D13" s="73">
        <f>AD108</f>
        <v>21.661178192462497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15.995587424158852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18.953530918404685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43.2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14.928649835345773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16.869469026548671</v>
      </c>
      <c r="P15" s="74" t="s">
        <v>84</v>
      </c>
      <c r="S15" s="115" t="s">
        <v>60</v>
      </c>
      <c r="T15" s="115"/>
      <c r="U15" s="116"/>
      <c r="V15" s="116">
        <v>539</v>
      </c>
      <c r="W15" s="116">
        <v>462</v>
      </c>
      <c r="X15" s="116">
        <v>599</v>
      </c>
      <c r="Y15" s="112">
        <v>578</v>
      </c>
      <c r="Z15" s="112">
        <v>613</v>
      </c>
      <c r="AB15" s="117">
        <f t="shared" ref="AB15:AB34" si="2">IF(Z15="np",0,Z15/$Z$34)</f>
        <v>0.22396784800876873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25.503110135382361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83.130530973451329</v>
      </c>
      <c r="P16" s="37" t="s">
        <v>84</v>
      </c>
      <c r="S16" s="115" t="s">
        <v>61</v>
      </c>
      <c r="T16" s="115"/>
      <c r="U16" s="116"/>
      <c r="V16" s="116">
        <v>17</v>
      </c>
      <c r="W16" s="116">
        <v>18</v>
      </c>
      <c r="X16" s="116">
        <v>28</v>
      </c>
      <c r="Y16" s="112">
        <v>20</v>
      </c>
      <c r="Z16" s="112">
        <v>21</v>
      </c>
      <c r="AB16" s="117">
        <f t="shared" si="2"/>
        <v>7.6726342710997444E-3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125</v>
      </c>
      <c r="W17" s="116">
        <v>57</v>
      </c>
      <c r="X17" s="116">
        <v>34</v>
      </c>
      <c r="Y17" s="112">
        <v>50</v>
      </c>
      <c r="Z17" s="112">
        <v>60</v>
      </c>
      <c r="AB17" s="117">
        <f t="shared" si="2"/>
        <v>2.1921812203142127E-2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26</v>
      </c>
      <c r="W18" s="116">
        <v>20</v>
      </c>
      <c r="X18" s="116">
        <v>22</v>
      </c>
      <c r="Y18" s="112">
        <v>22</v>
      </c>
      <c r="Z18" s="112">
        <v>23</v>
      </c>
      <c r="AB18" s="117">
        <f t="shared" si="2"/>
        <v>8.4033613445378148E-3</v>
      </c>
    </row>
    <row r="19" spans="1:28" x14ac:dyDescent="0.25">
      <c r="A19" s="63" t="str">
        <f>$S$1&amp;" ("&amp;$V$2&amp;" to "&amp;$Z$2&amp;")"</f>
        <v>Barcaldine (2017-18 to 2021-22)</v>
      </c>
      <c r="B19" s="63"/>
      <c r="C19" s="63"/>
      <c r="D19" s="63"/>
      <c r="E19" s="63"/>
      <c r="F19" s="63"/>
      <c r="G19" s="63" t="str">
        <f>$S$1&amp;" ("&amp;$V$2&amp;" to "&amp;$Z$2&amp;")"</f>
        <v>Barcaldine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182</v>
      </c>
      <c r="W19" s="116">
        <v>141</v>
      </c>
      <c r="X19" s="116">
        <v>101</v>
      </c>
      <c r="Y19" s="112">
        <v>104</v>
      </c>
      <c r="Z19" s="112">
        <v>138</v>
      </c>
      <c r="AB19" s="117">
        <f t="shared" si="2"/>
        <v>5.0420168067226892E-2</v>
      </c>
    </row>
    <row r="20" spans="1:28" x14ac:dyDescent="0.25">
      <c r="S20" s="115" t="s">
        <v>65</v>
      </c>
      <c r="T20" s="115"/>
      <c r="U20" s="116"/>
      <c r="V20" s="116">
        <v>30</v>
      </c>
      <c r="W20" s="116">
        <v>32</v>
      </c>
      <c r="X20" s="116">
        <v>34</v>
      </c>
      <c r="Y20" s="112">
        <v>53</v>
      </c>
      <c r="Z20" s="112">
        <v>44</v>
      </c>
      <c r="AB20" s="117">
        <f t="shared" si="2"/>
        <v>1.6075995615637561E-2</v>
      </c>
    </row>
    <row r="21" spans="1:28" x14ac:dyDescent="0.25">
      <c r="S21" s="115" t="s">
        <v>66</v>
      </c>
      <c r="T21" s="115"/>
      <c r="U21" s="116"/>
      <c r="V21" s="116">
        <v>107</v>
      </c>
      <c r="W21" s="116">
        <v>112</v>
      </c>
      <c r="X21" s="116">
        <v>122</v>
      </c>
      <c r="Y21" s="112">
        <v>126</v>
      </c>
      <c r="Z21" s="112">
        <v>137</v>
      </c>
      <c r="AB21" s="117">
        <f t="shared" si="2"/>
        <v>5.0054804530507854E-2</v>
      </c>
    </row>
    <row r="22" spans="1:28" x14ac:dyDescent="0.25">
      <c r="S22" s="115" t="s">
        <v>67</v>
      </c>
      <c r="T22" s="115"/>
      <c r="U22" s="116"/>
      <c r="V22" s="116">
        <v>110</v>
      </c>
      <c r="W22" s="116">
        <v>97</v>
      </c>
      <c r="X22" s="116">
        <v>94</v>
      </c>
      <c r="Y22" s="112">
        <v>118</v>
      </c>
      <c r="Z22" s="112">
        <v>150</v>
      </c>
      <c r="AB22" s="117">
        <f t="shared" si="2"/>
        <v>5.4804530507855317E-2</v>
      </c>
    </row>
    <row r="23" spans="1:28" x14ac:dyDescent="0.25">
      <c r="S23" s="115" t="s">
        <v>68</v>
      </c>
      <c r="T23" s="115"/>
      <c r="U23" s="116"/>
      <c r="V23" s="116">
        <v>98</v>
      </c>
      <c r="W23" s="116">
        <v>71</v>
      </c>
      <c r="X23" s="116">
        <v>103</v>
      </c>
      <c r="Y23" s="112">
        <v>104</v>
      </c>
      <c r="Z23" s="112">
        <v>106</v>
      </c>
      <c r="AB23" s="117">
        <f t="shared" si="2"/>
        <v>3.872853489221776E-2</v>
      </c>
    </row>
    <row r="24" spans="1:28" x14ac:dyDescent="0.25">
      <c r="S24" s="115" t="s">
        <v>69</v>
      </c>
      <c r="T24" s="115"/>
      <c r="U24" s="116"/>
      <c r="V24" s="116">
        <v>7</v>
      </c>
      <c r="W24" s="116">
        <v>8</v>
      </c>
      <c r="X24" s="116">
        <v>8</v>
      </c>
      <c r="Y24" s="112">
        <v>8</v>
      </c>
      <c r="Z24" s="112">
        <v>10</v>
      </c>
      <c r="AB24" s="117">
        <f t="shared" si="2"/>
        <v>3.6536353671903542E-3</v>
      </c>
    </row>
    <row r="25" spans="1:28" x14ac:dyDescent="0.25">
      <c r="S25" s="115" t="s">
        <v>70</v>
      </c>
      <c r="T25" s="115"/>
      <c r="U25" s="116"/>
      <c r="V25" s="116">
        <v>26</v>
      </c>
      <c r="W25" s="116">
        <v>23</v>
      </c>
      <c r="X25" s="116">
        <v>33</v>
      </c>
      <c r="Y25" s="112">
        <v>23</v>
      </c>
      <c r="Z25" s="112">
        <v>48</v>
      </c>
      <c r="AB25" s="117">
        <f t="shared" si="2"/>
        <v>1.7537449762513702E-2</v>
      </c>
    </row>
    <row r="26" spans="1:28" x14ac:dyDescent="0.25">
      <c r="S26" s="115" t="s">
        <v>71</v>
      </c>
      <c r="T26" s="115"/>
      <c r="U26" s="116"/>
      <c r="V26" s="116">
        <v>64</v>
      </c>
      <c r="W26" s="116">
        <v>71</v>
      </c>
      <c r="X26" s="116">
        <v>80</v>
      </c>
      <c r="Y26" s="112">
        <v>75</v>
      </c>
      <c r="Z26" s="112">
        <v>54</v>
      </c>
      <c r="AB26" s="117">
        <f t="shared" si="2"/>
        <v>1.9729630982827914E-2</v>
      </c>
    </row>
    <row r="27" spans="1:28" x14ac:dyDescent="0.25">
      <c r="S27" s="115" t="s">
        <v>72</v>
      </c>
      <c r="T27" s="115"/>
      <c r="U27" s="116"/>
      <c r="V27" s="116">
        <v>110</v>
      </c>
      <c r="W27" s="116">
        <v>114</v>
      </c>
      <c r="X27" s="116">
        <v>122</v>
      </c>
      <c r="Y27" s="112">
        <v>116</v>
      </c>
      <c r="Z27" s="112">
        <v>138</v>
      </c>
      <c r="AB27" s="117">
        <f t="shared" si="2"/>
        <v>5.0420168067226892E-2</v>
      </c>
    </row>
    <row r="28" spans="1:28" x14ac:dyDescent="0.25">
      <c r="S28" s="115" t="s">
        <v>73</v>
      </c>
      <c r="T28" s="115"/>
      <c r="U28" s="116"/>
      <c r="V28" s="116">
        <v>81</v>
      </c>
      <c r="W28" s="116">
        <v>67</v>
      </c>
      <c r="X28" s="116">
        <v>83</v>
      </c>
      <c r="Y28" s="112">
        <v>95</v>
      </c>
      <c r="Z28" s="112">
        <v>79</v>
      </c>
      <c r="AB28" s="117">
        <f t="shared" si="2"/>
        <v>2.8863719400803799E-2</v>
      </c>
    </row>
    <row r="29" spans="1:28" x14ac:dyDescent="0.25">
      <c r="S29" s="115" t="s">
        <v>74</v>
      </c>
      <c r="T29" s="115"/>
      <c r="U29" s="116"/>
      <c r="V29" s="116">
        <v>307</v>
      </c>
      <c r="W29" s="116">
        <v>292</v>
      </c>
      <c r="X29" s="116">
        <v>278</v>
      </c>
      <c r="Y29" s="112">
        <v>275</v>
      </c>
      <c r="Z29" s="112">
        <v>265</v>
      </c>
      <c r="AB29" s="117">
        <f t="shared" si="2"/>
        <v>9.6821337230544396E-2</v>
      </c>
    </row>
    <row r="30" spans="1:28" x14ac:dyDescent="0.25">
      <c r="S30" s="115" t="s">
        <v>75</v>
      </c>
      <c r="T30" s="115"/>
      <c r="U30" s="116"/>
      <c r="V30" s="116">
        <v>181</v>
      </c>
      <c r="W30" s="116">
        <v>172</v>
      </c>
      <c r="X30" s="116">
        <v>179</v>
      </c>
      <c r="Y30" s="112">
        <v>196</v>
      </c>
      <c r="Z30" s="112">
        <v>179</v>
      </c>
      <c r="AB30" s="117">
        <f t="shared" si="2"/>
        <v>6.5400073072707343E-2</v>
      </c>
    </row>
    <row r="31" spans="1:28" x14ac:dyDescent="0.25">
      <c r="S31" s="115" t="s">
        <v>76</v>
      </c>
      <c r="T31" s="115"/>
      <c r="U31" s="116"/>
      <c r="V31" s="116">
        <v>215</v>
      </c>
      <c r="W31" s="116">
        <v>222</v>
      </c>
      <c r="X31" s="116">
        <v>231</v>
      </c>
      <c r="Y31" s="112">
        <v>244</v>
      </c>
      <c r="Z31" s="112">
        <v>257</v>
      </c>
      <c r="AB31" s="117">
        <f t="shared" si="2"/>
        <v>9.3898428936792108E-2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31</v>
      </c>
      <c r="W32" s="116">
        <v>24</v>
      </c>
      <c r="X32" s="116">
        <v>29</v>
      </c>
      <c r="Y32" s="112">
        <v>39</v>
      </c>
      <c r="Z32" s="112">
        <v>59</v>
      </c>
      <c r="AB32" s="117">
        <f t="shared" si="2"/>
        <v>2.1556448666423093E-2</v>
      </c>
    </row>
    <row r="33" spans="19:32" x14ac:dyDescent="0.25">
      <c r="S33" s="115" t="s">
        <v>78</v>
      </c>
      <c r="T33" s="115"/>
      <c r="U33" s="116"/>
      <c r="V33" s="116">
        <v>60</v>
      </c>
      <c r="W33" s="116">
        <v>49</v>
      </c>
      <c r="X33" s="116">
        <v>58</v>
      </c>
      <c r="Y33" s="112">
        <v>49</v>
      </c>
      <c r="Z33" s="112">
        <v>56</v>
      </c>
      <c r="AB33" s="117">
        <f t="shared" si="2"/>
        <v>2.0460358056265986E-2</v>
      </c>
    </row>
    <row r="34" spans="19:32" x14ac:dyDescent="0.25">
      <c r="S34" s="118" t="s">
        <v>53</v>
      </c>
      <c r="T34" s="118"/>
      <c r="U34" s="119"/>
      <c r="V34" s="119">
        <v>2659</v>
      </c>
      <c r="W34" s="119">
        <v>2274</v>
      </c>
      <c r="X34" s="119">
        <v>2530</v>
      </c>
      <c r="Y34" s="120">
        <v>2585</v>
      </c>
      <c r="Z34" s="120">
        <v>2737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1527</v>
      </c>
      <c r="W37" s="112">
        <v>1278</v>
      </c>
      <c r="X37" s="112">
        <v>1459</v>
      </c>
      <c r="Y37" s="112">
        <v>1508</v>
      </c>
      <c r="Z37" s="112">
        <v>1503</v>
      </c>
      <c r="AB37" s="132">
        <f>Z37/Z40*100</f>
        <v>83.130530973451329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275</v>
      </c>
      <c r="W38" s="112">
        <v>267</v>
      </c>
      <c r="X38" s="112">
        <v>285</v>
      </c>
      <c r="Y38" s="112">
        <v>271</v>
      </c>
      <c r="Z38" s="112">
        <v>305</v>
      </c>
      <c r="AB38" s="132">
        <f>Z38/Z40*100</f>
        <v>16.869469026548671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1802</v>
      </c>
      <c r="W40" s="112">
        <v>1545</v>
      </c>
      <c r="X40" s="112">
        <v>1744</v>
      </c>
      <c r="Y40" s="112">
        <v>1779</v>
      </c>
      <c r="Z40" s="112">
        <v>1808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5</v>
      </c>
      <c r="X44" s="112">
        <v>10</v>
      </c>
      <c r="Y44" s="112">
        <v>8</v>
      </c>
      <c r="Z44" s="112">
        <v>13</v>
      </c>
    </row>
    <row r="45" spans="19:32" x14ac:dyDescent="0.25">
      <c r="S45" s="115" t="s">
        <v>37</v>
      </c>
      <c r="T45" s="115"/>
      <c r="U45" s="112"/>
      <c r="V45" s="112">
        <v>59</v>
      </c>
      <c r="W45" s="112">
        <v>24</v>
      </c>
      <c r="X45" s="112">
        <v>29</v>
      </c>
      <c r="Y45" s="112">
        <v>44</v>
      </c>
      <c r="Z45" s="112">
        <v>59</v>
      </c>
    </row>
    <row r="46" spans="19:32" x14ac:dyDescent="0.25">
      <c r="S46" s="115" t="s">
        <v>38</v>
      </c>
      <c r="T46" s="115"/>
      <c r="U46" s="112"/>
      <c r="V46" s="112">
        <v>96</v>
      </c>
      <c r="W46" s="112">
        <v>64</v>
      </c>
      <c r="X46" s="112">
        <v>74</v>
      </c>
      <c r="Y46" s="112">
        <v>77</v>
      </c>
      <c r="Z46" s="112">
        <v>96</v>
      </c>
    </row>
    <row r="47" spans="19:32" x14ac:dyDescent="0.25">
      <c r="S47" s="115" t="s">
        <v>39</v>
      </c>
      <c r="T47" s="115"/>
      <c r="U47" s="112"/>
      <c r="V47" s="112">
        <v>167</v>
      </c>
      <c r="W47" s="112">
        <v>117</v>
      </c>
      <c r="X47" s="112">
        <v>117</v>
      </c>
      <c r="Y47" s="112">
        <v>101</v>
      </c>
      <c r="Z47" s="112">
        <v>98</v>
      </c>
    </row>
    <row r="48" spans="19:32" x14ac:dyDescent="0.25">
      <c r="S48" s="115" t="s">
        <v>40</v>
      </c>
      <c r="T48" s="115"/>
      <c r="U48" s="112"/>
      <c r="V48" s="112">
        <v>131</v>
      </c>
      <c r="W48" s="112">
        <v>137</v>
      </c>
      <c r="X48" s="112">
        <v>144</v>
      </c>
      <c r="Y48" s="112">
        <v>172</v>
      </c>
      <c r="Z48" s="112">
        <v>171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105</v>
      </c>
      <c r="W49" s="112">
        <v>96</v>
      </c>
      <c r="X49" s="112">
        <v>121</v>
      </c>
      <c r="Y49" s="112">
        <v>117</v>
      </c>
      <c r="Z49" s="112">
        <v>125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Barcaldine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101</v>
      </c>
      <c r="W50" s="112">
        <v>115</v>
      </c>
      <c r="X50" s="112">
        <v>137</v>
      </c>
      <c r="Y50" s="112">
        <v>107</v>
      </c>
      <c r="Z50" s="112">
        <v>108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124</v>
      </c>
      <c r="W51" s="112">
        <v>95</v>
      </c>
      <c r="X51" s="112">
        <v>100</v>
      </c>
      <c r="Y51" s="112">
        <v>104</v>
      </c>
      <c r="Z51" s="112">
        <v>95</v>
      </c>
    </row>
    <row r="52" spans="1:26" ht="15" customHeight="1" x14ac:dyDescent="0.25">
      <c r="S52" s="115" t="s">
        <v>44</v>
      </c>
      <c r="T52" s="115"/>
      <c r="U52" s="112"/>
      <c r="V52" s="112">
        <v>125</v>
      </c>
      <c r="W52" s="112">
        <v>89</v>
      </c>
      <c r="X52" s="112">
        <v>88</v>
      </c>
      <c r="Y52" s="112">
        <v>75</v>
      </c>
      <c r="Z52" s="112">
        <v>91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168</v>
      </c>
      <c r="W53" s="112">
        <v>126</v>
      </c>
      <c r="X53" s="112">
        <v>133</v>
      </c>
      <c r="Y53" s="112">
        <v>144</v>
      </c>
      <c r="Z53" s="112">
        <v>151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121</v>
      </c>
      <c r="W54" s="112">
        <v>107</v>
      </c>
      <c r="X54" s="112">
        <v>131</v>
      </c>
      <c r="Y54" s="112">
        <v>127</v>
      </c>
      <c r="Z54" s="112">
        <v>141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107</v>
      </c>
      <c r="W55" s="112">
        <v>87</v>
      </c>
      <c r="X55" s="112">
        <v>94</v>
      </c>
      <c r="Y55" s="112">
        <v>93</v>
      </c>
      <c r="Z55" s="112">
        <v>84</v>
      </c>
    </row>
    <row r="56" spans="1:26" ht="15" customHeight="1" x14ac:dyDescent="0.25">
      <c r="S56" s="115" t="s">
        <v>48</v>
      </c>
      <c r="T56" s="115"/>
      <c r="U56" s="112"/>
      <c r="V56" s="112">
        <v>46</v>
      </c>
      <c r="W56" s="112">
        <v>45</v>
      </c>
      <c r="X56" s="112">
        <v>53</v>
      </c>
      <c r="Y56" s="112">
        <v>61</v>
      </c>
      <c r="Z56" s="112">
        <v>64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34</v>
      </c>
      <c r="W57" s="112">
        <v>27</v>
      </c>
      <c r="X57" s="112">
        <v>22</v>
      </c>
      <c r="Y57" s="112">
        <v>26</v>
      </c>
      <c r="Z57" s="112">
        <v>24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15</v>
      </c>
      <c r="W58" s="112">
        <v>12</v>
      </c>
      <c r="X58" s="112">
        <v>15</v>
      </c>
      <c r="Y58" s="112">
        <v>12</v>
      </c>
      <c r="Z58" s="112">
        <v>22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14</v>
      </c>
      <c r="W59" s="112">
        <v>13</v>
      </c>
      <c r="X59" s="112">
        <v>8</v>
      </c>
      <c r="Y59" s="112">
        <v>14</v>
      </c>
      <c r="Z59" s="112">
        <v>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</v>
      </c>
      <c r="W60" s="112">
        <v>4</v>
      </c>
      <c r="X60" s="112">
        <v>4</v>
      </c>
      <c r="Y60" s="112">
        <v>5</v>
      </c>
      <c r="Z60" s="112">
        <v>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1423</v>
      </c>
      <c r="W61" s="112">
        <v>1163</v>
      </c>
      <c r="X61" s="112">
        <v>1280</v>
      </c>
      <c r="Y61" s="112">
        <v>1287</v>
      </c>
      <c r="Z61" s="112">
        <v>1356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</v>
      </c>
      <c r="W63" s="112">
        <v>5</v>
      </c>
      <c r="X63" s="112">
        <v>9</v>
      </c>
      <c r="Y63" s="112">
        <v>11</v>
      </c>
      <c r="Z63" s="112">
        <v>15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39</v>
      </c>
      <c r="W64" s="112">
        <v>41</v>
      </c>
      <c r="X64" s="112">
        <v>35</v>
      </c>
      <c r="Y64" s="112">
        <v>44</v>
      </c>
      <c r="Z64" s="112">
        <v>56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Barcaldine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90</v>
      </c>
      <c r="W65" s="112">
        <v>74</v>
      </c>
      <c r="X65" s="112">
        <v>76</v>
      </c>
      <c r="Y65" s="112">
        <v>91</v>
      </c>
      <c r="Z65" s="112">
        <v>97</v>
      </c>
    </row>
    <row r="66" spans="1:26" x14ac:dyDescent="0.25">
      <c r="S66" s="115" t="s">
        <v>39</v>
      </c>
      <c r="T66" s="115"/>
      <c r="U66" s="112"/>
      <c r="V66" s="112">
        <v>101</v>
      </c>
      <c r="W66" s="112">
        <v>87</v>
      </c>
      <c r="X66" s="112">
        <v>133</v>
      </c>
      <c r="Y66" s="112">
        <v>96</v>
      </c>
      <c r="Z66" s="112">
        <v>117</v>
      </c>
    </row>
    <row r="67" spans="1:26" x14ac:dyDescent="0.25">
      <c r="S67" s="115" t="s">
        <v>40</v>
      </c>
      <c r="T67" s="115"/>
      <c r="U67" s="112"/>
      <c r="V67" s="112">
        <v>97</v>
      </c>
      <c r="W67" s="112">
        <v>107</v>
      </c>
      <c r="X67" s="112">
        <v>110</v>
      </c>
      <c r="Y67" s="112">
        <v>117</v>
      </c>
      <c r="Z67" s="112">
        <v>140</v>
      </c>
    </row>
    <row r="68" spans="1:26" x14ac:dyDescent="0.25">
      <c r="S68" s="115" t="s">
        <v>41</v>
      </c>
      <c r="T68" s="115"/>
      <c r="U68" s="112"/>
      <c r="V68" s="112">
        <v>109</v>
      </c>
      <c r="W68" s="112">
        <v>115</v>
      </c>
      <c r="X68" s="112">
        <v>118</v>
      </c>
      <c r="Y68" s="112">
        <v>123</v>
      </c>
      <c r="Z68" s="112">
        <v>121</v>
      </c>
    </row>
    <row r="69" spans="1:26" x14ac:dyDescent="0.25">
      <c r="S69" s="115" t="s">
        <v>42</v>
      </c>
      <c r="T69" s="115"/>
      <c r="U69" s="112"/>
      <c r="V69" s="112">
        <v>121</v>
      </c>
      <c r="W69" s="112">
        <v>104</v>
      </c>
      <c r="X69" s="112">
        <v>124</v>
      </c>
      <c r="Y69" s="112">
        <v>145</v>
      </c>
      <c r="Z69" s="112">
        <v>139</v>
      </c>
    </row>
    <row r="70" spans="1:26" x14ac:dyDescent="0.25">
      <c r="S70" s="115" t="s">
        <v>43</v>
      </c>
      <c r="T70" s="115"/>
      <c r="U70" s="112"/>
      <c r="V70" s="112">
        <v>110</v>
      </c>
      <c r="W70" s="112">
        <v>107</v>
      </c>
      <c r="X70" s="112">
        <v>114</v>
      </c>
      <c r="Y70" s="112">
        <v>97</v>
      </c>
      <c r="Z70" s="112">
        <v>109</v>
      </c>
    </row>
    <row r="71" spans="1:26" x14ac:dyDescent="0.25">
      <c r="S71" s="115" t="s">
        <v>44</v>
      </c>
      <c r="T71" s="115"/>
      <c r="U71" s="112"/>
      <c r="V71" s="112">
        <v>116</v>
      </c>
      <c r="W71" s="112">
        <v>88</v>
      </c>
      <c r="X71" s="112">
        <v>98</v>
      </c>
      <c r="Y71" s="112">
        <v>114</v>
      </c>
      <c r="Z71" s="112">
        <v>113</v>
      </c>
    </row>
    <row r="72" spans="1:26" x14ac:dyDescent="0.25">
      <c r="S72" s="115" t="s">
        <v>45</v>
      </c>
      <c r="T72" s="115"/>
      <c r="U72" s="112"/>
      <c r="V72" s="112">
        <v>151</v>
      </c>
      <c r="W72" s="112">
        <v>125</v>
      </c>
      <c r="X72" s="112">
        <v>145</v>
      </c>
      <c r="Y72" s="112">
        <v>144</v>
      </c>
      <c r="Z72" s="112">
        <v>141</v>
      </c>
    </row>
    <row r="73" spans="1:26" x14ac:dyDescent="0.25">
      <c r="S73" s="115" t="s">
        <v>46</v>
      </c>
      <c r="T73" s="115"/>
      <c r="U73" s="112"/>
      <c r="V73" s="112">
        <v>126</v>
      </c>
      <c r="W73" s="112">
        <v>104</v>
      </c>
      <c r="X73" s="112">
        <v>104</v>
      </c>
      <c r="Y73" s="112">
        <v>100</v>
      </c>
      <c r="Z73" s="112">
        <v>137</v>
      </c>
    </row>
    <row r="74" spans="1:26" x14ac:dyDescent="0.25">
      <c r="S74" s="115" t="s">
        <v>47</v>
      </c>
      <c r="T74" s="115"/>
      <c r="U74" s="112"/>
      <c r="V74" s="112">
        <v>77</v>
      </c>
      <c r="W74" s="112">
        <v>79</v>
      </c>
      <c r="X74" s="112">
        <v>85</v>
      </c>
      <c r="Y74" s="112">
        <v>86</v>
      </c>
      <c r="Z74" s="112">
        <v>78</v>
      </c>
    </row>
    <row r="75" spans="1:26" x14ac:dyDescent="0.25">
      <c r="S75" s="115" t="s">
        <v>48</v>
      </c>
      <c r="T75" s="115"/>
      <c r="U75" s="112"/>
      <c r="V75" s="112">
        <v>40</v>
      </c>
      <c r="W75" s="112">
        <v>37</v>
      </c>
      <c r="X75" s="112">
        <v>41</v>
      </c>
      <c r="Y75" s="112">
        <v>61</v>
      </c>
      <c r="Z75" s="112">
        <v>49</v>
      </c>
    </row>
    <row r="76" spans="1:26" x14ac:dyDescent="0.25">
      <c r="S76" s="115" t="s">
        <v>49</v>
      </c>
      <c r="T76" s="115"/>
      <c r="U76" s="112"/>
      <c r="V76" s="112">
        <v>30</v>
      </c>
      <c r="W76" s="112">
        <v>26</v>
      </c>
      <c r="X76" s="112">
        <v>26</v>
      </c>
      <c r="Y76" s="112">
        <v>28</v>
      </c>
      <c r="Z76" s="112">
        <v>25</v>
      </c>
    </row>
    <row r="77" spans="1:26" x14ac:dyDescent="0.25">
      <c r="S77" s="115" t="s">
        <v>50</v>
      </c>
      <c r="T77" s="115"/>
      <c r="U77" s="112"/>
      <c r="V77" s="112">
        <v>25</v>
      </c>
      <c r="W77" s="112">
        <v>9</v>
      </c>
      <c r="X77" s="112">
        <v>21</v>
      </c>
      <c r="Y77" s="112">
        <v>20</v>
      </c>
      <c r="Z77" s="112">
        <v>20</v>
      </c>
    </row>
    <row r="78" spans="1:26" x14ac:dyDescent="0.25">
      <c r="S78" s="115" t="s">
        <v>51</v>
      </c>
      <c r="T78" s="115"/>
      <c r="U78" s="112"/>
      <c r="V78" s="112">
        <v>7</v>
      </c>
      <c r="W78" s="112">
        <v>4</v>
      </c>
      <c r="X78" s="112">
        <v>9</v>
      </c>
      <c r="Y78" s="112">
        <v>11</v>
      </c>
      <c r="Z78" s="112">
        <v>11</v>
      </c>
    </row>
    <row r="79" spans="1:26" x14ac:dyDescent="0.25">
      <c r="S79" s="115" t="s">
        <v>52</v>
      </c>
      <c r="T79" s="115"/>
      <c r="U79" s="112"/>
      <c r="V79" s="112">
        <v>7</v>
      </c>
      <c r="W79" s="112">
        <v>6</v>
      </c>
      <c r="X79" s="112">
        <v>0</v>
      </c>
      <c r="Y79" s="112">
        <v>3</v>
      </c>
      <c r="Z79" s="112">
        <v>8</v>
      </c>
    </row>
    <row r="80" spans="1:26" x14ac:dyDescent="0.25">
      <c r="S80" s="118" t="s">
        <v>53</v>
      </c>
      <c r="T80" s="118"/>
      <c r="U80" s="112"/>
      <c r="V80" s="112">
        <v>1237</v>
      </c>
      <c r="W80" s="112">
        <v>1113</v>
      </c>
      <c r="X80" s="112">
        <v>1252</v>
      </c>
      <c r="Y80" s="112">
        <v>1291</v>
      </c>
      <c r="Z80" s="112">
        <v>1367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Barcaldine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74</v>
      </c>
      <c r="W83" s="112">
        <v>47</v>
      </c>
      <c r="X83" s="112">
        <v>60</v>
      </c>
      <c r="Y83" s="112">
        <v>57</v>
      </c>
      <c r="Z83" s="112">
        <v>63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63</v>
      </c>
      <c r="W84" s="112">
        <v>58</v>
      </c>
      <c r="X84" s="112">
        <v>64</v>
      </c>
      <c r="Y84" s="112">
        <v>61</v>
      </c>
      <c r="Z84" s="112">
        <v>55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141</v>
      </c>
      <c r="W85" s="112">
        <v>138</v>
      </c>
      <c r="X85" s="112">
        <v>155</v>
      </c>
      <c r="Y85" s="112">
        <v>142</v>
      </c>
      <c r="Z85" s="112">
        <v>151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2,733</v>
      </c>
      <c r="D86" s="96">
        <f t="shared" ref="D86:D91" si="4">AD4</f>
        <v>5.7253384912959282E-2</v>
      </c>
      <c r="E86" s="97">
        <f t="shared" ref="E86:E91" si="5">AD4</f>
        <v>5.7253384912959282E-2</v>
      </c>
      <c r="F86" s="96">
        <f t="shared" ref="F86:F91" si="6">AF4</f>
        <v>2.7057497181510737E-2</v>
      </c>
      <c r="G86" s="97">
        <f t="shared" ref="G86:G91" si="7">AF4</f>
        <v>2.7057497181510737E-2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27</v>
      </c>
      <c r="W86" s="112">
        <v>31</v>
      </c>
      <c r="X86" s="112">
        <v>25</v>
      </c>
      <c r="Y86" s="112">
        <v>24</v>
      </c>
      <c r="Z86" s="112">
        <v>31</v>
      </c>
    </row>
    <row r="87" spans="1:30" ht="15" customHeight="1" x14ac:dyDescent="0.25">
      <c r="A87" s="98" t="s">
        <v>4</v>
      </c>
      <c r="B87" s="49"/>
      <c r="C87" s="57" t="str">
        <f t="shared" si="3"/>
        <v>1,355</v>
      </c>
      <c r="D87" s="96">
        <f t="shared" si="4"/>
        <v>5.2836052836052749E-2</v>
      </c>
      <c r="E87" s="97">
        <f t="shared" si="5"/>
        <v>5.2836052836052749E-2</v>
      </c>
      <c r="F87" s="96">
        <f t="shared" si="6"/>
        <v>-4.9122807017543901E-2</v>
      </c>
      <c r="G87" s="97">
        <f t="shared" si="7"/>
        <v>-4.9122807017543901E-2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23</v>
      </c>
      <c r="W87" s="112">
        <v>19</v>
      </c>
      <c r="X87" s="112">
        <v>22</v>
      </c>
      <c r="Y87" s="112">
        <v>22</v>
      </c>
      <c r="Z87" s="112">
        <v>17</v>
      </c>
    </row>
    <row r="88" spans="1:30" ht="15" customHeight="1" x14ac:dyDescent="0.25">
      <c r="A88" s="98" t="s">
        <v>5</v>
      </c>
      <c r="B88" s="49"/>
      <c r="C88" s="57" t="str">
        <f t="shared" si="3"/>
        <v>1,373</v>
      </c>
      <c r="D88" s="96">
        <f t="shared" si="4"/>
        <v>6.351665375677773E-2</v>
      </c>
      <c r="E88" s="97">
        <f t="shared" si="5"/>
        <v>6.351665375677773E-2</v>
      </c>
      <c r="F88" s="96">
        <f t="shared" si="6"/>
        <v>0.10547504025764898</v>
      </c>
      <c r="G88" s="97">
        <f t="shared" si="7"/>
        <v>0.10547504025764898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11</v>
      </c>
      <c r="W88" s="112">
        <v>9</v>
      </c>
      <c r="X88" s="112">
        <v>11</v>
      </c>
      <c r="Y88" s="112">
        <v>14</v>
      </c>
      <c r="Z88" s="112">
        <v>13</v>
      </c>
    </row>
    <row r="89" spans="1:30" ht="15" customHeight="1" x14ac:dyDescent="0.25">
      <c r="A89" s="49" t="s">
        <v>6</v>
      </c>
      <c r="B89" s="49"/>
      <c r="C89" s="57" t="str">
        <f t="shared" si="3"/>
        <v>1,813</v>
      </c>
      <c r="D89" s="96">
        <f t="shared" si="4"/>
        <v>1.7967434025828233E-2</v>
      </c>
      <c r="E89" s="97">
        <f t="shared" si="5"/>
        <v>1.7967434025828233E-2</v>
      </c>
      <c r="F89" s="96">
        <f t="shared" si="6"/>
        <v>3.8759689922480689E-3</v>
      </c>
      <c r="G89" s="97">
        <f t="shared" si="7"/>
        <v>3.8759689922480689E-3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77</v>
      </c>
      <c r="W89" s="112">
        <v>77</v>
      </c>
      <c r="X89" s="112">
        <v>83</v>
      </c>
      <c r="Y89" s="112">
        <v>72</v>
      </c>
      <c r="Z89" s="112">
        <v>89</v>
      </c>
    </row>
    <row r="90" spans="1:30" ht="15" customHeight="1" x14ac:dyDescent="0.25">
      <c r="A90" s="49" t="s">
        <v>96</v>
      </c>
      <c r="B90" s="49"/>
      <c r="C90" s="57" t="str">
        <f t="shared" si="3"/>
        <v>$39,534</v>
      </c>
      <c r="D90" s="96">
        <f t="shared" si="4"/>
        <v>-0.10280501089324623</v>
      </c>
      <c r="E90" s="97">
        <f t="shared" si="5"/>
        <v>-0.10280501089324623</v>
      </c>
      <c r="F90" s="96">
        <f t="shared" si="6"/>
        <v>8.8882731510835145E-2</v>
      </c>
      <c r="G90" s="97">
        <f t="shared" si="7"/>
        <v>8.8882731510835145E-2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184</v>
      </c>
      <c r="W90" s="112">
        <v>155</v>
      </c>
      <c r="X90" s="112">
        <v>174</v>
      </c>
      <c r="Y90" s="112">
        <v>180</v>
      </c>
      <c r="Z90" s="112">
        <v>177</v>
      </c>
    </row>
    <row r="91" spans="1:30" ht="15" customHeight="1" x14ac:dyDescent="0.25">
      <c r="A91" s="49" t="s">
        <v>7</v>
      </c>
      <c r="B91" s="49"/>
      <c r="C91" s="57" t="str">
        <f t="shared" si="3"/>
        <v>$110.3 mil</v>
      </c>
      <c r="D91" s="96">
        <f t="shared" si="4"/>
        <v>0.13584915343298865</v>
      </c>
      <c r="E91" s="97">
        <f t="shared" si="5"/>
        <v>0.13584915343298865</v>
      </c>
      <c r="F91" s="96">
        <f t="shared" si="6"/>
        <v>0.2723179771871953</v>
      </c>
      <c r="G91" s="97">
        <f t="shared" si="7"/>
        <v>0.2723179771871953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954</v>
      </c>
      <c r="W91" s="112">
        <v>786</v>
      </c>
      <c r="X91" s="112">
        <v>908</v>
      </c>
      <c r="Y91" s="112">
        <v>915</v>
      </c>
      <c r="Z91" s="112">
        <v>933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66</v>
      </c>
      <c r="W93" s="112">
        <v>51</v>
      </c>
      <c r="X93" s="112">
        <v>70</v>
      </c>
      <c r="Y93" s="112">
        <v>65</v>
      </c>
      <c r="Z93" s="112">
        <v>67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122</v>
      </c>
      <c r="W94" s="112">
        <v>115</v>
      </c>
      <c r="X94" s="112">
        <v>115</v>
      </c>
      <c r="Y94" s="112">
        <v>122</v>
      </c>
      <c r="Z94" s="112">
        <v>125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19</v>
      </c>
      <c r="W95" s="112">
        <v>23</v>
      </c>
      <c r="X95" s="112">
        <v>27</v>
      </c>
      <c r="Y95" s="112">
        <v>26</v>
      </c>
      <c r="Z95" s="112">
        <v>26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99</v>
      </c>
      <c r="W96" s="112">
        <v>94</v>
      </c>
      <c r="X96" s="112">
        <v>90</v>
      </c>
      <c r="Y96" s="112">
        <v>89</v>
      </c>
      <c r="Z96" s="112">
        <v>100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119</v>
      </c>
      <c r="W97" s="112">
        <v>106</v>
      </c>
      <c r="X97" s="112">
        <v>126</v>
      </c>
      <c r="Y97" s="112">
        <v>120</v>
      </c>
      <c r="Z97" s="112">
        <v>112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65</v>
      </c>
      <c r="W98" s="112">
        <v>65</v>
      </c>
      <c r="X98" s="112">
        <v>69</v>
      </c>
      <c r="Y98" s="112">
        <v>63</v>
      </c>
      <c r="Z98" s="112">
        <v>61</v>
      </c>
    </row>
    <row r="99" spans="1:32" ht="15" customHeight="1" x14ac:dyDescent="0.25">
      <c r="S99" s="115" t="s">
        <v>197</v>
      </c>
      <c r="T99" s="115"/>
      <c r="U99" s="112"/>
      <c r="V99" s="112">
        <v>9</v>
      </c>
      <c r="W99" s="112">
        <v>10</v>
      </c>
      <c r="X99" s="112">
        <v>14</v>
      </c>
      <c r="Y99" s="112">
        <v>9</v>
      </c>
      <c r="Z99" s="112">
        <v>10</v>
      </c>
    </row>
    <row r="100" spans="1:32" ht="15" customHeight="1" x14ac:dyDescent="0.25">
      <c r="S100" s="115" t="s">
        <v>58</v>
      </c>
      <c r="T100" s="115"/>
      <c r="U100" s="112"/>
      <c r="V100" s="112">
        <v>117</v>
      </c>
      <c r="W100" s="112">
        <v>97</v>
      </c>
      <c r="X100" s="112">
        <v>99</v>
      </c>
      <c r="Y100" s="112">
        <v>120</v>
      </c>
      <c r="Z100" s="112">
        <v>121</v>
      </c>
    </row>
    <row r="101" spans="1:32" x14ac:dyDescent="0.25">
      <c r="A101" s="18"/>
      <c r="S101" s="118" t="s">
        <v>53</v>
      </c>
      <c r="T101" s="118"/>
      <c r="U101" s="112"/>
      <c r="V101" s="112">
        <v>856</v>
      </c>
      <c r="W101" s="112">
        <v>760</v>
      </c>
      <c r="X101" s="112">
        <v>838</v>
      </c>
      <c r="Y101" s="112">
        <v>861</v>
      </c>
      <c r="Z101" s="112">
        <v>877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1324</v>
      </c>
      <c r="W104" s="112">
        <v>1291</v>
      </c>
      <c r="X104" s="112">
        <v>1413</v>
      </c>
      <c r="Y104" s="112">
        <v>1395</v>
      </c>
      <c r="Z104" s="112">
        <v>1537</v>
      </c>
      <c r="AB104" s="109" t="str">
        <f>TEXT(Z104,"###,###")</f>
        <v>1,537</v>
      </c>
      <c r="AD104" s="130">
        <f>Z104/($Z$4)*100</f>
        <v>56.238565678741317</v>
      </c>
      <c r="AF104" s="109"/>
    </row>
    <row r="105" spans="1:32" x14ac:dyDescent="0.25">
      <c r="S105" s="115" t="s">
        <v>17</v>
      </c>
      <c r="T105" s="115"/>
      <c r="U105" s="112"/>
      <c r="V105" s="112">
        <v>716</v>
      </c>
      <c r="W105" s="112">
        <v>682</v>
      </c>
      <c r="X105" s="112">
        <v>689</v>
      </c>
      <c r="Y105" s="112">
        <v>699</v>
      </c>
      <c r="Z105" s="112">
        <v>674</v>
      </c>
      <c r="AB105" s="109" t="str">
        <f>TEXT(Z105,"###,###")</f>
        <v>674</v>
      </c>
      <c r="AD105" s="130">
        <f>Z105/($Z$4)*100</f>
        <v>24.661544090742773</v>
      </c>
      <c r="AF105" s="109"/>
    </row>
    <row r="106" spans="1:32" x14ac:dyDescent="0.25">
      <c r="S106" s="118" t="s">
        <v>53</v>
      </c>
      <c r="T106" s="118"/>
      <c r="U106" s="120"/>
      <c r="V106" s="120">
        <v>2040</v>
      </c>
      <c r="W106" s="120">
        <v>1973</v>
      </c>
      <c r="X106" s="120">
        <v>2102</v>
      </c>
      <c r="Y106" s="120">
        <v>2094</v>
      </c>
      <c r="Z106" s="120">
        <v>2211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672</v>
      </c>
      <c r="W108" s="112">
        <v>451</v>
      </c>
      <c r="X108" s="112">
        <v>577</v>
      </c>
      <c r="Y108" s="112">
        <v>526</v>
      </c>
      <c r="Z108" s="112">
        <v>592</v>
      </c>
      <c r="AB108" s="109" t="str">
        <f>TEXT(Z108,"###,###")</f>
        <v>592</v>
      </c>
      <c r="AD108" s="130">
        <f>Z108/($Z$4)*100</f>
        <v>21.661178192462497</v>
      </c>
      <c r="AF108" s="109"/>
    </row>
    <row r="109" spans="1:32" x14ac:dyDescent="0.25">
      <c r="S109" s="115" t="s">
        <v>20</v>
      </c>
      <c r="T109" s="115"/>
      <c r="U109" s="112"/>
      <c r="V109" s="112">
        <v>393</v>
      </c>
      <c r="W109" s="112">
        <v>438</v>
      </c>
      <c r="X109" s="112">
        <v>404</v>
      </c>
      <c r="Y109" s="112">
        <v>499</v>
      </c>
      <c r="Z109" s="112">
        <v>518</v>
      </c>
      <c r="AB109" s="109" t="str">
        <f>TEXT(Z109,"###,###")</f>
        <v>518</v>
      </c>
      <c r="AD109" s="130">
        <f>Z109/($Z$4)*100</f>
        <v>18.953530918404685</v>
      </c>
      <c r="AF109" s="109"/>
    </row>
    <row r="110" spans="1:32" x14ac:dyDescent="0.25">
      <c r="S110" s="115" t="s">
        <v>21</v>
      </c>
      <c r="T110" s="115"/>
      <c r="U110" s="112"/>
      <c r="V110" s="112">
        <v>412</v>
      </c>
      <c r="W110" s="112">
        <v>373</v>
      </c>
      <c r="X110" s="112">
        <v>380</v>
      </c>
      <c r="Y110" s="112">
        <v>398</v>
      </c>
      <c r="Z110" s="112">
        <v>408</v>
      </c>
      <c r="AB110" s="109" t="str">
        <f>TEXT(Z110,"###,###")</f>
        <v>408</v>
      </c>
      <c r="AD110" s="130">
        <f>Z110/($Z$4)*100</f>
        <v>14.928649835345773</v>
      </c>
      <c r="AF110" s="109"/>
    </row>
    <row r="111" spans="1:32" x14ac:dyDescent="0.25">
      <c r="S111" s="115" t="s">
        <v>22</v>
      </c>
      <c r="T111" s="115"/>
      <c r="U111" s="112"/>
      <c r="V111" s="112">
        <v>644</v>
      </c>
      <c r="W111" s="112">
        <v>636</v>
      </c>
      <c r="X111" s="112">
        <v>660</v>
      </c>
      <c r="Y111" s="112">
        <v>671</v>
      </c>
      <c r="Z111" s="112">
        <v>697</v>
      </c>
      <c r="AB111" s="109" t="str">
        <f>TEXT(Z111,"###,###")</f>
        <v>697</v>
      </c>
      <c r="AD111" s="130">
        <f>Z111/($Z$4)*100</f>
        <v>25.503110135382361</v>
      </c>
      <c r="AF111" s="109"/>
    </row>
    <row r="112" spans="1:32" x14ac:dyDescent="0.25">
      <c r="S112" s="118" t="s">
        <v>53</v>
      </c>
      <c r="T112" s="118"/>
      <c r="U112" s="112"/>
      <c r="V112" s="112">
        <v>2658</v>
      </c>
      <c r="W112" s="112">
        <v>2276</v>
      </c>
      <c r="X112" s="112">
        <v>2534</v>
      </c>
      <c r="Y112" s="112">
        <v>2585</v>
      </c>
      <c r="Z112" s="112">
        <v>2734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43.86</v>
      </c>
      <c r="W118" s="131">
        <v>43.48</v>
      </c>
      <c r="X118" s="131">
        <v>43.76</v>
      </c>
      <c r="Y118" s="131">
        <v>43.67</v>
      </c>
      <c r="Z118" s="131">
        <v>43.21</v>
      </c>
      <c r="AB118" s="109" t="str">
        <f>TEXT(Z118,"##.0")</f>
        <v>43.2</v>
      </c>
    </row>
    <row r="120" spans="19:32" x14ac:dyDescent="0.25">
      <c r="S120" s="101" t="s">
        <v>98</v>
      </c>
      <c r="T120" s="112"/>
      <c r="U120" s="112"/>
      <c r="V120" s="112">
        <v>1149</v>
      </c>
      <c r="W120" s="112">
        <v>1040</v>
      </c>
      <c r="X120" s="112">
        <v>1125</v>
      </c>
      <c r="Y120" s="112">
        <v>1141</v>
      </c>
      <c r="Z120" s="112">
        <v>1146</v>
      </c>
      <c r="AB120" s="109" t="str">
        <f>TEXT(Z120,"###,###")</f>
        <v>1,146</v>
      </c>
    </row>
    <row r="121" spans="19:32" x14ac:dyDescent="0.25">
      <c r="S121" s="101" t="s">
        <v>99</v>
      </c>
      <c r="T121" s="112"/>
      <c r="U121" s="112"/>
      <c r="V121" s="112">
        <v>408</v>
      </c>
      <c r="W121" s="112">
        <v>276</v>
      </c>
      <c r="X121" s="112">
        <v>362</v>
      </c>
      <c r="Y121" s="112">
        <v>381</v>
      </c>
      <c r="Z121" s="112">
        <v>371</v>
      </c>
      <c r="AB121" s="109" t="str">
        <f>TEXT(Z121,"###,###")</f>
        <v>371</v>
      </c>
    </row>
    <row r="122" spans="19:32" x14ac:dyDescent="0.25">
      <c r="S122" s="101" t="s">
        <v>100</v>
      </c>
      <c r="T122" s="112"/>
      <c r="U122" s="112"/>
      <c r="V122" s="112">
        <v>254</v>
      </c>
      <c r="W122" s="112">
        <v>224</v>
      </c>
      <c r="X122" s="112">
        <v>259</v>
      </c>
      <c r="Y122" s="112">
        <v>263</v>
      </c>
      <c r="Z122" s="112">
        <v>290</v>
      </c>
      <c r="AB122" s="109" t="str">
        <f>TEXT(Z122,"###,###")</f>
        <v>290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1403</v>
      </c>
      <c r="W124" s="112">
        <v>1264</v>
      </c>
      <c r="X124" s="112">
        <v>1384</v>
      </c>
      <c r="Y124" s="112">
        <v>1404</v>
      </c>
      <c r="Z124" s="112">
        <v>1436</v>
      </c>
      <c r="AB124" s="109" t="str">
        <f>TEXT(Z124,"###,###")</f>
        <v>1,436</v>
      </c>
      <c r="AD124" s="127">
        <f>Z124/$Z$7*100</f>
        <v>79.20573634859349</v>
      </c>
    </row>
    <row r="125" spans="19:32" x14ac:dyDescent="0.25">
      <c r="S125" s="101" t="s">
        <v>102</v>
      </c>
      <c r="T125" s="112"/>
      <c r="U125" s="112"/>
      <c r="V125" s="112">
        <v>662</v>
      </c>
      <c r="W125" s="112">
        <v>500</v>
      </c>
      <c r="X125" s="112">
        <v>621</v>
      </c>
      <c r="Y125" s="112">
        <v>644</v>
      </c>
      <c r="Z125" s="112">
        <v>661</v>
      </c>
      <c r="AB125" s="109" t="str">
        <f>TEXT(Z125,"###,###")</f>
        <v>661</v>
      </c>
      <c r="AD125" s="127">
        <f>Z125/$Z$7*100</f>
        <v>36.458907887479313</v>
      </c>
    </row>
    <row r="127" spans="19:32" x14ac:dyDescent="0.25">
      <c r="S127" s="101" t="s">
        <v>103</v>
      </c>
      <c r="T127" s="112"/>
      <c r="U127" s="112"/>
      <c r="V127" s="112">
        <v>951</v>
      </c>
      <c r="W127" s="112">
        <v>785</v>
      </c>
      <c r="X127" s="112">
        <v>906</v>
      </c>
      <c r="Y127" s="112">
        <v>919</v>
      </c>
      <c r="Z127" s="112">
        <v>930</v>
      </c>
      <c r="AB127" s="109" t="str">
        <f>TEXT(Z127,"###,###")</f>
        <v>930</v>
      </c>
      <c r="AD127" s="127">
        <f>Z127/$Z$7*100</f>
        <v>51.296194153337012</v>
      </c>
    </row>
    <row r="128" spans="19:32" x14ac:dyDescent="0.25">
      <c r="S128" s="101" t="s">
        <v>104</v>
      </c>
      <c r="T128" s="112"/>
      <c r="U128" s="112"/>
      <c r="V128" s="112">
        <v>858</v>
      </c>
      <c r="W128" s="112">
        <v>756</v>
      </c>
      <c r="X128" s="112">
        <v>837</v>
      </c>
      <c r="Y128" s="112">
        <v>861</v>
      </c>
      <c r="Z128" s="112">
        <v>872</v>
      </c>
      <c r="AB128" s="109" t="str">
        <f>TEXT(Z128,"###,###")</f>
        <v>872</v>
      </c>
      <c r="AD128" s="127">
        <f>Z128/$Z$7*100</f>
        <v>48.097076668505238</v>
      </c>
    </row>
    <row r="130" spans="19:20" x14ac:dyDescent="0.25">
      <c r="S130" s="101" t="s">
        <v>278</v>
      </c>
      <c r="T130" s="127">
        <v>63.210148924434641</v>
      </c>
    </row>
    <row r="131" spans="19:20" x14ac:dyDescent="0.25">
      <c r="S131" s="101" t="s">
        <v>279</v>
      </c>
      <c r="T131" s="127">
        <v>20.463320463320464</v>
      </c>
    </row>
    <row r="132" spans="19:20" x14ac:dyDescent="0.25">
      <c r="S132" s="101" t="s">
        <v>280</v>
      </c>
      <c r="T132" s="127">
        <v>15.995587424158852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1579CFF-98DA-4A87-99E5-05A086E1A4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978CB49-C0D3-4B91-A24A-8E5BAE009B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951C171-D4BE-4AD6-B553-BE686E6ED5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C7CDB9-5308-49C7-90DD-1948FA20FA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93C67-F33B-47B6-9B34-F8C999AAE072}">
  <sheetPr codeName="Sheet11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157</v>
      </c>
      <c r="T1" s="99"/>
      <c r="U1" s="99"/>
      <c r="V1" s="99"/>
      <c r="W1" s="99"/>
      <c r="X1" s="99"/>
      <c r="Y1" s="100" t="s">
        <v>246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157</v>
      </c>
      <c r="Y3" s="105" t="s">
        <v>246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9.49 Mount Isa,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17830</v>
      </c>
      <c r="W4" s="108">
        <v>17553</v>
      </c>
      <c r="X4" s="108">
        <v>17375</v>
      </c>
      <c r="Y4" s="108">
        <v>17949</v>
      </c>
      <c r="Z4" s="108">
        <v>18599</v>
      </c>
      <c r="AB4" s="109" t="str">
        <f>TEXT(Z4,"###,###")</f>
        <v>18,599</v>
      </c>
      <c r="AD4" s="110">
        <f>Z4/Y4-1</f>
        <v>3.6213716641595672E-2</v>
      </c>
      <c r="AF4" s="110">
        <f>Z4/V4-1</f>
        <v>4.3129556926528423E-2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9712</v>
      </c>
      <c r="W5" s="108">
        <v>9525</v>
      </c>
      <c r="X5" s="108">
        <v>9462</v>
      </c>
      <c r="Y5" s="108">
        <v>9516</v>
      </c>
      <c r="Z5" s="108">
        <v>9830</v>
      </c>
      <c r="AB5" s="109" t="str">
        <f>TEXT(Z5,"###,###")</f>
        <v>9,830</v>
      </c>
      <c r="AD5" s="110">
        <f t="shared" ref="AD5:AD9" si="0">Z5/Y5-1</f>
        <v>3.2997057587221601E-2</v>
      </c>
      <c r="AF5" s="110">
        <f t="shared" ref="AF5:AF9" si="1">Z5/V5-1</f>
        <v>1.2149917627677143E-2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8121</v>
      </c>
      <c r="W6" s="108">
        <v>8024</v>
      </c>
      <c r="X6" s="108">
        <v>7908</v>
      </c>
      <c r="Y6" s="108">
        <v>8402</v>
      </c>
      <c r="Z6" s="108">
        <v>8746</v>
      </c>
      <c r="AB6" s="109" t="str">
        <f>TEXT(Z6,"###,###")</f>
        <v>8,746</v>
      </c>
      <c r="AD6" s="110">
        <f t="shared" si="0"/>
        <v>4.0942632706498561E-2</v>
      </c>
      <c r="AF6" s="110">
        <f t="shared" si="1"/>
        <v>7.6960965398350067E-2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12112</v>
      </c>
      <c r="W7" s="108">
        <v>11948</v>
      </c>
      <c r="X7" s="108">
        <v>12196</v>
      </c>
      <c r="Y7" s="108">
        <v>12338</v>
      </c>
      <c r="Z7" s="108">
        <v>12322</v>
      </c>
      <c r="AB7" s="109" t="str">
        <f>TEXT(Z7,"###,###")</f>
        <v>12,322</v>
      </c>
      <c r="AD7" s="110">
        <f t="shared" si="0"/>
        <v>-1.2968066137136747E-3</v>
      </c>
      <c r="AF7" s="110">
        <f t="shared" si="1"/>
        <v>1.7338177014531109E-2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18,599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12,322</v>
      </c>
      <c r="P8" s="67"/>
      <c r="S8" s="107" t="s">
        <v>83</v>
      </c>
      <c r="T8" s="108"/>
      <c r="U8" s="108"/>
      <c r="V8" s="108">
        <v>58076</v>
      </c>
      <c r="W8" s="108">
        <v>59129</v>
      </c>
      <c r="X8" s="108">
        <v>59531.43</v>
      </c>
      <c r="Y8" s="108">
        <v>60584</v>
      </c>
      <c r="Z8" s="108">
        <v>61838.68</v>
      </c>
      <c r="AB8" s="109" t="str">
        <f>TEXT(Z8,"$###,###")</f>
        <v>$61,839</v>
      </c>
      <c r="AD8" s="110">
        <f t="shared" si="0"/>
        <v>2.0709758352040142E-2</v>
      </c>
      <c r="AF8" s="110">
        <f t="shared" si="1"/>
        <v>6.4788897306977011E-2</v>
      </c>
    </row>
    <row r="9" spans="1:32" x14ac:dyDescent="0.25">
      <c r="A9" s="30" t="s">
        <v>14</v>
      </c>
      <c r="B9" s="71"/>
      <c r="C9" s="72"/>
      <c r="D9" s="73">
        <f>AD104</f>
        <v>79.219312866283133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54.496023372829086</v>
      </c>
      <c r="P9" s="74" t="s">
        <v>84</v>
      </c>
      <c r="S9" s="107" t="s">
        <v>7</v>
      </c>
      <c r="T9" s="108"/>
      <c r="U9" s="108"/>
      <c r="V9" s="108">
        <v>919828028</v>
      </c>
      <c r="W9" s="108">
        <v>926620908</v>
      </c>
      <c r="X9" s="108">
        <v>975329060</v>
      </c>
      <c r="Y9" s="108">
        <v>1009859263</v>
      </c>
      <c r="Z9" s="108">
        <v>1009120807</v>
      </c>
      <c r="AB9" s="109" t="str">
        <f>TEXT(Z9/1000000,"$#,###.0")&amp;" mil"</f>
        <v>$1,009.1 mil</v>
      </c>
      <c r="AD9" s="110">
        <f t="shared" si="0"/>
        <v>-7.3124644894206892E-4</v>
      </c>
      <c r="AF9" s="110">
        <f t="shared" si="1"/>
        <v>9.7075514424311393E-2</v>
      </c>
    </row>
    <row r="10" spans="1:32" x14ac:dyDescent="0.25">
      <c r="A10" s="30" t="s">
        <v>17</v>
      </c>
      <c r="B10" s="71"/>
      <c r="C10" s="72"/>
      <c r="D10" s="73">
        <f>AD105</f>
        <v>18.242916285821821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45.31731861710761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93.97825028404479</v>
      </c>
      <c r="P11" s="74" t="s">
        <v>84</v>
      </c>
      <c r="S11" s="107" t="s">
        <v>29</v>
      </c>
      <c r="T11" s="112"/>
      <c r="U11" s="112"/>
      <c r="V11" s="112">
        <v>16685</v>
      </c>
      <c r="W11" s="112">
        <v>16452</v>
      </c>
      <c r="X11" s="112">
        <v>16586</v>
      </c>
      <c r="Y11" s="112">
        <v>17167</v>
      </c>
      <c r="Z11" s="112">
        <v>17855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2.1830871611751337</v>
      </c>
      <c r="P12" s="74" t="s">
        <v>84</v>
      </c>
      <c r="S12" s="107" t="s">
        <v>30</v>
      </c>
      <c r="T12" s="112"/>
      <c r="U12" s="112"/>
      <c r="V12" s="112">
        <v>1145</v>
      </c>
      <c r="W12" s="112">
        <v>1098</v>
      </c>
      <c r="X12" s="112">
        <v>790</v>
      </c>
      <c r="Y12" s="112">
        <v>782</v>
      </c>
      <c r="Z12" s="112">
        <v>739</v>
      </c>
    </row>
    <row r="13" spans="1:32" ht="15" customHeight="1" x14ac:dyDescent="0.25">
      <c r="A13" s="30" t="s">
        <v>19</v>
      </c>
      <c r="B13" s="72"/>
      <c r="C13" s="72"/>
      <c r="D13" s="73">
        <f>AD108</f>
        <v>6.8175708371417816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3.8711248173997728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13.764180869939244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38.6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23.845368030539277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19.63299772653459</v>
      </c>
      <c r="P15" s="74" t="s">
        <v>84</v>
      </c>
      <c r="S15" s="115" t="s">
        <v>60</v>
      </c>
      <c r="T15" s="115"/>
      <c r="U15" s="116"/>
      <c r="V15" s="116">
        <v>379</v>
      </c>
      <c r="W15" s="116">
        <v>348</v>
      </c>
      <c r="X15" s="116">
        <v>349</v>
      </c>
      <c r="Y15" s="112">
        <v>335</v>
      </c>
      <c r="Z15" s="112">
        <v>322</v>
      </c>
      <c r="AB15" s="117">
        <f t="shared" ref="AB15:AB34" si="2">IF(Z15="np",0,Z15/$Z$34)</f>
        <v>1.7315551731555173E-2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53.035109414484651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80.367002273465417</v>
      </c>
      <c r="P16" s="37" t="s">
        <v>84</v>
      </c>
      <c r="S16" s="115" t="s">
        <v>61</v>
      </c>
      <c r="T16" s="115"/>
      <c r="U16" s="116"/>
      <c r="V16" s="116">
        <v>2883</v>
      </c>
      <c r="W16" s="116">
        <v>2977</v>
      </c>
      <c r="X16" s="116">
        <v>2945</v>
      </c>
      <c r="Y16" s="112">
        <v>2992</v>
      </c>
      <c r="Z16" s="112">
        <v>3028</v>
      </c>
      <c r="AB16" s="117">
        <f t="shared" si="2"/>
        <v>0.16283071628307164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677</v>
      </c>
      <c r="W17" s="116">
        <v>639</v>
      </c>
      <c r="X17" s="116">
        <v>592</v>
      </c>
      <c r="Y17" s="112">
        <v>572</v>
      </c>
      <c r="Z17" s="112">
        <v>633</v>
      </c>
      <c r="AB17" s="117">
        <f t="shared" si="2"/>
        <v>3.403957840395784E-2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91</v>
      </c>
      <c r="W18" s="116">
        <v>88</v>
      </c>
      <c r="X18" s="116">
        <v>100</v>
      </c>
      <c r="Y18" s="112">
        <v>98</v>
      </c>
      <c r="Z18" s="112">
        <v>93</v>
      </c>
      <c r="AB18" s="117">
        <f t="shared" si="2"/>
        <v>5.0010755001075498E-3</v>
      </c>
    </row>
    <row r="19" spans="1:28" x14ac:dyDescent="0.25">
      <c r="A19" s="63" t="str">
        <f>$S$1&amp;" ("&amp;$V$2&amp;" to "&amp;$Z$2&amp;")"</f>
        <v>Mount Isa (2017-18 to 2021-22)</v>
      </c>
      <c r="B19" s="63"/>
      <c r="C19" s="63"/>
      <c r="D19" s="63"/>
      <c r="E19" s="63"/>
      <c r="F19" s="63"/>
      <c r="G19" s="63" t="str">
        <f>$S$1&amp;" ("&amp;$V$2&amp;" to "&amp;$Z$2&amp;")"</f>
        <v>Mount Isa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1207</v>
      </c>
      <c r="W19" s="116">
        <v>1172</v>
      </c>
      <c r="X19" s="116">
        <v>1144</v>
      </c>
      <c r="Y19" s="112">
        <v>1174</v>
      </c>
      <c r="Z19" s="112">
        <v>1203</v>
      </c>
      <c r="AB19" s="117">
        <f t="shared" si="2"/>
        <v>6.4691331469133154E-2</v>
      </c>
    </row>
    <row r="20" spans="1:28" x14ac:dyDescent="0.25">
      <c r="S20" s="115" t="s">
        <v>65</v>
      </c>
      <c r="T20" s="115"/>
      <c r="U20" s="116"/>
      <c r="V20" s="116">
        <v>328</v>
      </c>
      <c r="W20" s="116">
        <v>374</v>
      </c>
      <c r="X20" s="116">
        <v>420</v>
      </c>
      <c r="Y20" s="112">
        <v>435</v>
      </c>
      <c r="Z20" s="112">
        <v>450</v>
      </c>
      <c r="AB20" s="117">
        <f t="shared" si="2"/>
        <v>2.4198752419875243E-2</v>
      </c>
    </row>
    <row r="21" spans="1:28" x14ac:dyDescent="0.25">
      <c r="S21" s="115" t="s">
        <v>66</v>
      </c>
      <c r="T21" s="115"/>
      <c r="U21" s="116"/>
      <c r="V21" s="116">
        <v>1405</v>
      </c>
      <c r="W21" s="116">
        <v>1343</v>
      </c>
      <c r="X21" s="116">
        <v>1408</v>
      </c>
      <c r="Y21" s="112">
        <v>1561</v>
      </c>
      <c r="Z21" s="112">
        <v>1759</v>
      </c>
      <c r="AB21" s="117">
        <f t="shared" si="2"/>
        <v>9.459023445902344E-2</v>
      </c>
    </row>
    <row r="22" spans="1:28" x14ac:dyDescent="0.25">
      <c r="S22" s="115" t="s">
        <v>67</v>
      </c>
      <c r="T22" s="115"/>
      <c r="U22" s="116"/>
      <c r="V22" s="116">
        <v>1611</v>
      </c>
      <c r="W22" s="116">
        <v>1548</v>
      </c>
      <c r="X22" s="116">
        <v>1501</v>
      </c>
      <c r="Y22" s="112">
        <v>1689</v>
      </c>
      <c r="Z22" s="112">
        <v>1742</v>
      </c>
      <c r="AB22" s="117">
        <f t="shared" si="2"/>
        <v>9.3676059367605938E-2</v>
      </c>
    </row>
    <row r="23" spans="1:28" x14ac:dyDescent="0.25">
      <c r="S23" s="115" t="s">
        <v>68</v>
      </c>
      <c r="T23" s="115"/>
      <c r="U23" s="116"/>
      <c r="V23" s="116">
        <v>496</v>
      </c>
      <c r="W23" s="116">
        <v>524</v>
      </c>
      <c r="X23" s="116">
        <v>525</v>
      </c>
      <c r="Y23" s="112">
        <v>546</v>
      </c>
      <c r="Z23" s="112">
        <v>605</v>
      </c>
      <c r="AB23" s="117">
        <f t="shared" si="2"/>
        <v>3.2533878253387827E-2</v>
      </c>
    </row>
    <row r="24" spans="1:28" x14ac:dyDescent="0.25">
      <c r="S24" s="115" t="s">
        <v>69</v>
      </c>
      <c r="T24" s="115"/>
      <c r="U24" s="116"/>
      <c r="V24" s="116">
        <v>46</v>
      </c>
      <c r="W24" s="116">
        <v>54</v>
      </c>
      <c r="X24" s="116">
        <v>38</v>
      </c>
      <c r="Y24" s="112">
        <v>56</v>
      </c>
      <c r="Z24" s="112">
        <v>44</v>
      </c>
      <c r="AB24" s="117">
        <f t="shared" si="2"/>
        <v>2.3661002366100236E-3</v>
      </c>
    </row>
    <row r="25" spans="1:28" x14ac:dyDescent="0.25">
      <c r="S25" s="115" t="s">
        <v>70</v>
      </c>
      <c r="T25" s="115"/>
      <c r="U25" s="116"/>
      <c r="V25" s="116">
        <v>287</v>
      </c>
      <c r="W25" s="116">
        <v>257</v>
      </c>
      <c r="X25" s="116">
        <v>243</v>
      </c>
      <c r="Y25" s="112">
        <v>241</v>
      </c>
      <c r="Z25" s="112">
        <v>274</v>
      </c>
      <c r="AB25" s="117">
        <f t="shared" si="2"/>
        <v>1.4734351473435147E-2</v>
      </c>
    </row>
    <row r="26" spans="1:28" x14ac:dyDescent="0.25">
      <c r="S26" s="115" t="s">
        <v>71</v>
      </c>
      <c r="T26" s="115"/>
      <c r="U26" s="116"/>
      <c r="V26" s="116">
        <v>269</v>
      </c>
      <c r="W26" s="116">
        <v>229</v>
      </c>
      <c r="X26" s="116">
        <v>290</v>
      </c>
      <c r="Y26" s="112">
        <v>287</v>
      </c>
      <c r="Z26" s="112">
        <v>280</v>
      </c>
      <c r="AB26" s="117">
        <f t="shared" si="2"/>
        <v>1.5057001505700151E-2</v>
      </c>
    </row>
    <row r="27" spans="1:28" x14ac:dyDescent="0.25">
      <c r="S27" s="115" t="s">
        <v>72</v>
      </c>
      <c r="T27" s="115"/>
      <c r="U27" s="116"/>
      <c r="V27" s="116">
        <v>590</v>
      </c>
      <c r="W27" s="116">
        <v>601</v>
      </c>
      <c r="X27" s="116">
        <v>627</v>
      </c>
      <c r="Y27" s="112">
        <v>711</v>
      </c>
      <c r="Z27" s="112">
        <v>805</v>
      </c>
      <c r="AB27" s="117">
        <f t="shared" si="2"/>
        <v>4.3288879328887933E-2</v>
      </c>
    </row>
    <row r="28" spans="1:28" x14ac:dyDescent="0.25">
      <c r="S28" s="115" t="s">
        <v>73</v>
      </c>
      <c r="T28" s="115"/>
      <c r="U28" s="116"/>
      <c r="V28" s="116">
        <v>1876</v>
      </c>
      <c r="W28" s="116">
        <v>2104</v>
      </c>
      <c r="X28" s="116">
        <v>1893</v>
      </c>
      <c r="Y28" s="112">
        <v>1837</v>
      </c>
      <c r="Z28" s="112">
        <v>1900</v>
      </c>
      <c r="AB28" s="117">
        <f t="shared" si="2"/>
        <v>0.10217251021725102</v>
      </c>
    </row>
    <row r="29" spans="1:28" x14ac:dyDescent="0.25">
      <c r="S29" s="115" t="s">
        <v>74</v>
      </c>
      <c r="T29" s="115"/>
      <c r="U29" s="116"/>
      <c r="V29" s="116">
        <v>866</v>
      </c>
      <c r="W29" s="116">
        <v>972</v>
      </c>
      <c r="X29" s="116">
        <v>1001</v>
      </c>
      <c r="Y29" s="112">
        <v>1043</v>
      </c>
      <c r="Z29" s="112">
        <v>974</v>
      </c>
      <c r="AB29" s="117">
        <f t="shared" si="2"/>
        <v>5.2376855237685524E-2</v>
      </c>
    </row>
    <row r="30" spans="1:28" x14ac:dyDescent="0.25">
      <c r="S30" s="115" t="s">
        <v>75</v>
      </c>
      <c r="T30" s="115"/>
      <c r="U30" s="116"/>
      <c r="V30" s="116">
        <v>1102</v>
      </c>
      <c r="W30" s="116">
        <v>1195</v>
      </c>
      <c r="X30" s="116">
        <v>1218</v>
      </c>
      <c r="Y30" s="112">
        <v>1186</v>
      </c>
      <c r="Z30" s="112">
        <v>1174</v>
      </c>
      <c r="AB30" s="117">
        <f t="shared" si="2"/>
        <v>6.313185631318563E-2</v>
      </c>
    </row>
    <row r="31" spans="1:28" x14ac:dyDescent="0.25">
      <c r="S31" s="115" t="s">
        <v>76</v>
      </c>
      <c r="T31" s="115"/>
      <c r="U31" s="116"/>
      <c r="V31" s="116">
        <v>1871</v>
      </c>
      <c r="W31" s="116">
        <v>1891</v>
      </c>
      <c r="X31" s="116">
        <v>1929</v>
      </c>
      <c r="Y31" s="112">
        <v>2024</v>
      </c>
      <c r="Z31" s="112">
        <v>2183</v>
      </c>
      <c r="AB31" s="117">
        <f t="shared" si="2"/>
        <v>0.11739083673908367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136</v>
      </c>
      <c r="W32" s="116">
        <v>94</v>
      </c>
      <c r="X32" s="116">
        <v>102</v>
      </c>
      <c r="Y32" s="112">
        <v>103</v>
      </c>
      <c r="Z32" s="112">
        <v>119</v>
      </c>
      <c r="AB32" s="117">
        <f t="shared" si="2"/>
        <v>6.3992256399225643E-3</v>
      </c>
    </row>
    <row r="33" spans="19:32" x14ac:dyDescent="0.25">
      <c r="S33" s="115" t="s">
        <v>78</v>
      </c>
      <c r="T33" s="115"/>
      <c r="U33" s="116"/>
      <c r="V33" s="116">
        <v>792</v>
      </c>
      <c r="W33" s="116">
        <v>735</v>
      </c>
      <c r="X33" s="116">
        <v>739</v>
      </c>
      <c r="Y33" s="112">
        <v>776</v>
      </c>
      <c r="Z33" s="112">
        <v>834</v>
      </c>
      <c r="AB33" s="117">
        <f t="shared" si="2"/>
        <v>4.484835448483545E-2</v>
      </c>
    </row>
    <row r="34" spans="19:32" x14ac:dyDescent="0.25">
      <c r="S34" s="118" t="s">
        <v>53</v>
      </c>
      <c r="T34" s="118"/>
      <c r="U34" s="119"/>
      <c r="V34" s="119">
        <v>17830</v>
      </c>
      <c r="W34" s="119">
        <v>17547</v>
      </c>
      <c r="X34" s="119">
        <v>17372</v>
      </c>
      <c r="Y34" s="120">
        <v>17949</v>
      </c>
      <c r="Z34" s="120">
        <v>18596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10197</v>
      </c>
      <c r="W37" s="112">
        <v>9883</v>
      </c>
      <c r="X37" s="112">
        <v>9952</v>
      </c>
      <c r="Y37" s="112">
        <v>10159</v>
      </c>
      <c r="Z37" s="112">
        <v>9898</v>
      </c>
      <c r="AB37" s="132">
        <f>Z37/Z40*100</f>
        <v>80.367002273465417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1917</v>
      </c>
      <c r="W38" s="112">
        <v>2067</v>
      </c>
      <c r="X38" s="112">
        <v>2245</v>
      </c>
      <c r="Y38" s="112">
        <v>2178</v>
      </c>
      <c r="Z38" s="112">
        <v>2418</v>
      </c>
      <c r="AB38" s="132">
        <f>Z38/Z40*100</f>
        <v>19.63299772653459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12114</v>
      </c>
      <c r="W40" s="112">
        <v>11950</v>
      </c>
      <c r="X40" s="112">
        <v>12197</v>
      </c>
      <c r="Y40" s="112">
        <v>12337</v>
      </c>
      <c r="Z40" s="112">
        <v>12316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22</v>
      </c>
      <c r="W44" s="112">
        <v>16</v>
      </c>
      <c r="X44" s="112">
        <v>21</v>
      </c>
      <c r="Y44" s="112">
        <v>39</v>
      </c>
      <c r="Z44" s="112">
        <v>44</v>
      </c>
    </row>
    <row r="45" spans="19:32" x14ac:dyDescent="0.25">
      <c r="S45" s="115" t="s">
        <v>37</v>
      </c>
      <c r="T45" s="115"/>
      <c r="U45" s="112"/>
      <c r="V45" s="112">
        <v>242</v>
      </c>
      <c r="W45" s="112">
        <v>223</v>
      </c>
      <c r="X45" s="112">
        <v>241</v>
      </c>
      <c r="Y45" s="112">
        <v>266</v>
      </c>
      <c r="Z45" s="112">
        <v>324</v>
      </c>
    </row>
    <row r="46" spans="19:32" x14ac:dyDescent="0.25">
      <c r="S46" s="115" t="s">
        <v>38</v>
      </c>
      <c r="T46" s="115"/>
      <c r="U46" s="112"/>
      <c r="V46" s="112">
        <v>541</v>
      </c>
      <c r="W46" s="112">
        <v>600</v>
      </c>
      <c r="X46" s="112">
        <v>595</v>
      </c>
      <c r="Y46" s="112">
        <v>622</v>
      </c>
      <c r="Z46" s="112">
        <v>652</v>
      </c>
    </row>
    <row r="47" spans="19:32" x14ac:dyDescent="0.25">
      <c r="S47" s="115" t="s">
        <v>39</v>
      </c>
      <c r="T47" s="115"/>
      <c r="U47" s="112"/>
      <c r="V47" s="112">
        <v>1095</v>
      </c>
      <c r="W47" s="112">
        <v>1025</v>
      </c>
      <c r="X47" s="112">
        <v>985</v>
      </c>
      <c r="Y47" s="112">
        <v>982</v>
      </c>
      <c r="Z47" s="112">
        <v>950</v>
      </c>
    </row>
    <row r="48" spans="19:32" x14ac:dyDescent="0.25">
      <c r="S48" s="115" t="s">
        <v>40</v>
      </c>
      <c r="T48" s="115"/>
      <c r="U48" s="112"/>
      <c r="V48" s="112">
        <v>1491</v>
      </c>
      <c r="W48" s="112">
        <v>1571</v>
      </c>
      <c r="X48" s="112">
        <v>1509</v>
      </c>
      <c r="Y48" s="112">
        <v>1429</v>
      </c>
      <c r="Z48" s="112">
        <v>1507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1289</v>
      </c>
      <c r="W49" s="112">
        <v>1268</v>
      </c>
      <c r="X49" s="112">
        <v>1228</v>
      </c>
      <c r="Y49" s="112">
        <v>1259</v>
      </c>
      <c r="Z49" s="112">
        <v>1206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Mount Isa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1027</v>
      </c>
      <c r="W50" s="112">
        <v>1002</v>
      </c>
      <c r="X50" s="112">
        <v>995</v>
      </c>
      <c r="Y50" s="112">
        <v>997</v>
      </c>
      <c r="Z50" s="112">
        <v>1129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862</v>
      </c>
      <c r="W51" s="112">
        <v>806</v>
      </c>
      <c r="X51" s="112">
        <v>798</v>
      </c>
      <c r="Y51" s="112">
        <v>820</v>
      </c>
      <c r="Z51" s="112">
        <v>809</v>
      </c>
    </row>
    <row r="52" spans="1:26" ht="15" customHeight="1" x14ac:dyDescent="0.25">
      <c r="S52" s="115" t="s">
        <v>44</v>
      </c>
      <c r="T52" s="115"/>
      <c r="U52" s="112"/>
      <c r="V52" s="112">
        <v>861</v>
      </c>
      <c r="W52" s="112">
        <v>832</v>
      </c>
      <c r="X52" s="112">
        <v>825</v>
      </c>
      <c r="Y52" s="112">
        <v>770</v>
      </c>
      <c r="Z52" s="112">
        <v>814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819</v>
      </c>
      <c r="W53" s="112">
        <v>732</v>
      </c>
      <c r="X53" s="112">
        <v>724</v>
      </c>
      <c r="Y53" s="112">
        <v>732</v>
      </c>
      <c r="Z53" s="112">
        <v>768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702</v>
      </c>
      <c r="W54" s="112">
        <v>704</v>
      </c>
      <c r="X54" s="112">
        <v>707</v>
      </c>
      <c r="Y54" s="112">
        <v>756</v>
      </c>
      <c r="Z54" s="112">
        <v>710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433</v>
      </c>
      <c r="W55" s="112">
        <v>418</v>
      </c>
      <c r="X55" s="112">
        <v>479</v>
      </c>
      <c r="Y55" s="112">
        <v>494</v>
      </c>
      <c r="Z55" s="112">
        <v>548</v>
      </c>
    </row>
    <row r="56" spans="1:26" ht="15" customHeight="1" x14ac:dyDescent="0.25">
      <c r="S56" s="115" t="s">
        <v>48</v>
      </c>
      <c r="T56" s="115"/>
      <c r="U56" s="112"/>
      <c r="V56" s="112">
        <v>197</v>
      </c>
      <c r="W56" s="112">
        <v>197</v>
      </c>
      <c r="X56" s="112">
        <v>213</v>
      </c>
      <c r="Y56" s="112">
        <v>192</v>
      </c>
      <c r="Z56" s="112">
        <v>218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96</v>
      </c>
      <c r="W57" s="112">
        <v>71</v>
      </c>
      <c r="X57" s="112">
        <v>84</v>
      </c>
      <c r="Y57" s="112">
        <v>96</v>
      </c>
      <c r="Z57" s="112">
        <v>92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31</v>
      </c>
      <c r="W58" s="112">
        <v>39</v>
      </c>
      <c r="X58" s="112">
        <v>41</v>
      </c>
      <c r="Y58" s="112">
        <v>44</v>
      </c>
      <c r="Z58" s="112">
        <v>45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12</v>
      </c>
      <c r="W59" s="112">
        <v>14</v>
      </c>
      <c r="X59" s="112">
        <v>16</v>
      </c>
      <c r="Y59" s="112">
        <v>15</v>
      </c>
      <c r="Z59" s="112">
        <v>12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</v>
      </c>
      <c r="W60" s="112">
        <v>0</v>
      </c>
      <c r="X60" s="112">
        <v>0</v>
      </c>
      <c r="Y60" s="112">
        <v>3</v>
      </c>
      <c r="Z60" s="112">
        <v>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9712</v>
      </c>
      <c r="W61" s="112">
        <v>9530</v>
      </c>
      <c r="X61" s="112">
        <v>9468</v>
      </c>
      <c r="Y61" s="112">
        <v>9516</v>
      </c>
      <c r="Z61" s="112">
        <v>9827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34</v>
      </c>
      <c r="W63" s="112">
        <v>20</v>
      </c>
      <c r="X63" s="112">
        <v>31</v>
      </c>
      <c r="Y63" s="112">
        <v>32</v>
      </c>
      <c r="Z63" s="112">
        <v>67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273</v>
      </c>
      <c r="W64" s="112">
        <v>263</v>
      </c>
      <c r="X64" s="112">
        <v>243</v>
      </c>
      <c r="Y64" s="112">
        <v>298</v>
      </c>
      <c r="Z64" s="112">
        <v>343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Mount Isa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545</v>
      </c>
      <c r="W65" s="112">
        <v>552</v>
      </c>
      <c r="X65" s="112">
        <v>489</v>
      </c>
      <c r="Y65" s="112">
        <v>563</v>
      </c>
      <c r="Z65" s="112">
        <v>540</v>
      </c>
    </row>
    <row r="66" spans="1:26" x14ac:dyDescent="0.25">
      <c r="S66" s="115" t="s">
        <v>39</v>
      </c>
      <c r="T66" s="115"/>
      <c r="U66" s="112"/>
      <c r="V66" s="112">
        <v>912</v>
      </c>
      <c r="W66" s="112">
        <v>801</v>
      </c>
      <c r="X66" s="112">
        <v>801</v>
      </c>
      <c r="Y66" s="112">
        <v>845</v>
      </c>
      <c r="Z66" s="112">
        <v>934</v>
      </c>
    </row>
    <row r="67" spans="1:26" x14ac:dyDescent="0.25">
      <c r="S67" s="115" t="s">
        <v>40</v>
      </c>
      <c r="T67" s="115"/>
      <c r="U67" s="112"/>
      <c r="V67" s="112">
        <v>1187</v>
      </c>
      <c r="W67" s="112">
        <v>1228</v>
      </c>
      <c r="X67" s="112">
        <v>1238</v>
      </c>
      <c r="Y67" s="112">
        <v>1253</v>
      </c>
      <c r="Z67" s="112">
        <v>1229</v>
      </c>
    </row>
    <row r="68" spans="1:26" x14ac:dyDescent="0.25">
      <c r="S68" s="115" t="s">
        <v>41</v>
      </c>
      <c r="T68" s="115"/>
      <c r="U68" s="112"/>
      <c r="V68" s="112">
        <v>1047</v>
      </c>
      <c r="W68" s="112">
        <v>1030</v>
      </c>
      <c r="X68" s="112">
        <v>1006</v>
      </c>
      <c r="Y68" s="112">
        <v>1158</v>
      </c>
      <c r="Z68" s="112">
        <v>1180</v>
      </c>
    </row>
    <row r="69" spans="1:26" x14ac:dyDescent="0.25">
      <c r="S69" s="115" t="s">
        <v>42</v>
      </c>
      <c r="T69" s="115"/>
      <c r="U69" s="112"/>
      <c r="V69" s="112">
        <v>864</v>
      </c>
      <c r="W69" s="112">
        <v>873</v>
      </c>
      <c r="X69" s="112">
        <v>840</v>
      </c>
      <c r="Y69" s="112">
        <v>933</v>
      </c>
      <c r="Z69" s="112">
        <v>969</v>
      </c>
    </row>
    <row r="70" spans="1:26" x14ac:dyDescent="0.25">
      <c r="S70" s="115" t="s">
        <v>43</v>
      </c>
      <c r="T70" s="115"/>
      <c r="U70" s="112"/>
      <c r="V70" s="112">
        <v>718</v>
      </c>
      <c r="W70" s="112">
        <v>714</v>
      </c>
      <c r="X70" s="112">
        <v>714</v>
      </c>
      <c r="Y70" s="112">
        <v>770</v>
      </c>
      <c r="Z70" s="112">
        <v>803</v>
      </c>
    </row>
    <row r="71" spans="1:26" x14ac:dyDescent="0.25">
      <c r="S71" s="115" t="s">
        <v>44</v>
      </c>
      <c r="T71" s="115"/>
      <c r="U71" s="112"/>
      <c r="V71" s="112">
        <v>793</v>
      </c>
      <c r="W71" s="112">
        <v>774</v>
      </c>
      <c r="X71" s="112">
        <v>739</v>
      </c>
      <c r="Y71" s="112">
        <v>716</v>
      </c>
      <c r="Z71" s="112">
        <v>747</v>
      </c>
    </row>
    <row r="72" spans="1:26" x14ac:dyDescent="0.25">
      <c r="S72" s="115" t="s">
        <v>45</v>
      </c>
      <c r="T72" s="115"/>
      <c r="U72" s="112"/>
      <c r="V72" s="112">
        <v>703</v>
      </c>
      <c r="W72" s="112">
        <v>705</v>
      </c>
      <c r="X72" s="112">
        <v>714</v>
      </c>
      <c r="Y72" s="112">
        <v>689</v>
      </c>
      <c r="Z72" s="112">
        <v>729</v>
      </c>
    </row>
    <row r="73" spans="1:26" x14ac:dyDescent="0.25">
      <c r="S73" s="115" t="s">
        <v>46</v>
      </c>
      <c r="T73" s="115"/>
      <c r="U73" s="112"/>
      <c r="V73" s="112">
        <v>573</v>
      </c>
      <c r="W73" s="112">
        <v>570</v>
      </c>
      <c r="X73" s="112">
        <v>573</v>
      </c>
      <c r="Y73" s="112">
        <v>567</v>
      </c>
      <c r="Z73" s="112">
        <v>594</v>
      </c>
    </row>
    <row r="74" spans="1:26" x14ac:dyDescent="0.25">
      <c r="S74" s="115" t="s">
        <v>47</v>
      </c>
      <c r="T74" s="115"/>
      <c r="U74" s="112"/>
      <c r="V74" s="112">
        <v>259</v>
      </c>
      <c r="W74" s="112">
        <v>300</v>
      </c>
      <c r="X74" s="112">
        <v>318</v>
      </c>
      <c r="Y74" s="112">
        <v>349</v>
      </c>
      <c r="Z74" s="112">
        <v>379</v>
      </c>
    </row>
    <row r="75" spans="1:26" x14ac:dyDescent="0.25">
      <c r="S75" s="115" t="s">
        <v>48</v>
      </c>
      <c r="T75" s="115"/>
      <c r="U75" s="112"/>
      <c r="V75" s="112">
        <v>130</v>
      </c>
      <c r="W75" s="112">
        <v>129</v>
      </c>
      <c r="X75" s="112">
        <v>131</v>
      </c>
      <c r="Y75" s="112">
        <v>146</v>
      </c>
      <c r="Z75" s="112">
        <v>145</v>
      </c>
    </row>
    <row r="76" spans="1:26" x14ac:dyDescent="0.25">
      <c r="S76" s="115" t="s">
        <v>49</v>
      </c>
      <c r="T76" s="115"/>
      <c r="U76" s="112"/>
      <c r="V76" s="112">
        <v>56</v>
      </c>
      <c r="W76" s="112">
        <v>40</v>
      </c>
      <c r="X76" s="112">
        <v>53</v>
      </c>
      <c r="Y76" s="112">
        <v>53</v>
      </c>
      <c r="Z76" s="112">
        <v>61</v>
      </c>
    </row>
    <row r="77" spans="1:26" x14ac:dyDescent="0.25">
      <c r="S77" s="115" t="s">
        <v>50</v>
      </c>
      <c r="T77" s="115"/>
      <c r="U77" s="112"/>
      <c r="V77" s="112">
        <v>20</v>
      </c>
      <c r="W77" s="112">
        <v>16</v>
      </c>
      <c r="X77" s="112">
        <v>20</v>
      </c>
      <c r="Y77" s="112">
        <v>24</v>
      </c>
      <c r="Z77" s="112">
        <v>25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4</v>
      </c>
      <c r="X78" s="112">
        <v>7</v>
      </c>
      <c r="Y78" s="112">
        <v>4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11</v>
      </c>
      <c r="W79" s="112">
        <v>3</v>
      </c>
      <c r="X79" s="112">
        <v>0</v>
      </c>
      <c r="Y79" s="112">
        <v>2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8124</v>
      </c>
      <c r="W80" s="112">
        <v>8023</v>
      </c>
      <c r="X80" s="112">
        <v>7912</v>
      </c>
      <c r="Y80" s="112">
        <v>8402</v>
      </c>
      <c r="Z80" s="112">
        <v>8752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Mount Isa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383</v>
      </c>
      <c r="W83" s="112">
        <v>374</v>
      </c>
      <c r="X83" s="112">
        <v>378</v>
      </c>
      <c r="Y83" s="112">
        <v>380</v>
      </c>
      <c r="Z83" s="112">
        <v>365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517</v>
      </c>
      <c r="W84" s="112">
        <v>520</v>
      </c>
      <c r="X84" s="112">
        <v>551</v>
      </c>
      <c r="Y84" s="112">
        <v>531</v>
      </c>
      <c r="Z84" s="112">
        <v>528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1896</v>
      </c>
      <c r="W85" s="112">
        <v>1906</v>
      </c>
      <c r="X85" s="112">
        <v>1942</v>
      </c>
      <c r="Y85" s="112">
        <v>1963</v>
      </c>
      <c r="Z85" s="112">
        <v>1892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18,599</v>
      </c>
      <c r="D86" s="96">
        <f t="shared" ref="D86:D91" si="4">AD4</f>
        <v>3.6213716641595672E-2</v>
      </c>
      <c r="E86" s="97">
        <f t="shared" ref="E86:E91" si="5">AD4</f>
        <v>3.6213716641595672E-2</v>
      </c>
      <c r="F86" s="96">
        <f t="shared" ref="F86:F91" si="6">AF4</f>
        <v>4.3129556926528423E-2</v>
      </c>
      <c r="G86" s="97">
        <f t="shared" ref="G86:G91" si="7">AF4</f>
        <v>4.3129556926528423E-2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287</v>
      </c>
      <c r="W86" s="112">
        <v>297</v>
      </c>
      <c r="X86" s="112">
        <v>331</v>
      </c>
      <c r="Y86" s="112">
        <v>339</v>
      </c>
      <c r="Z86" s="112">
        <v>343</v>
      </c>
    </row>
    <row r="87" spans="1:30" ht="15" customHeight="1" x14ac:dyDescent="0.25">
      <c r="A87" s="98" t="s">
        <v>4</v>
      </c>
      <c r="B87" s="49"/>
      <c r="C87" s="57" t="str">
        <f t="shared" si="3"/>
        <v>9,830</v>
      </c>
      <c r="D87" s="96">
        <f t="shared" si="4"/>
        <v>3.2997057587221601E-2</v>
      </c>
      <c r="E87" s="97">
        <f t="shared" si="5"/>
        <v>3.2997057587221601E-2</v>
      </c>
      <c r="F87" s="96">
        <f t="shared" si="6"/>
        <v>1.2149917627677143E-2</v>
      </c>
      <c r="G87" s="97">
        <f t="shared" si="7"/>
        <v>1.2149917627677143E-2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91</v>
      </c>
      <c r="W87" s="112">
        <v>91</v>
      </c>
      <c r="X87" s="112">
        <v>96</v>
      </c>
      <c r="Y87" s="112">
        <v>90</v>
      </c>
      <c r="Z87" s="112">
        <v>103</v>
      </c>
    </row>
    <row r="88" spans="1:30" ht="15" customHeight="1" x14ac:dyDescent="0.25">
      <c r="A88" s="98" t="s">
        <v>5</v>
      </c>
      <c r="B88" s="49"/>
      <c r="C88" s="57" t="str">
        <f t="shared" si="3"/>
        <v>8,746</v>
      </c>
      <c r="D88" s="96">
        <f t="shared" si="4"/>
        <v>4.0942632706498561E-2</v>
      </c>
      <c r="E88" s="97">
        <f t="shared" si="5"/>
        <v>4.0942632706498561E-2</v>
      </c>
      <c r="F88" s="96">
        <f t="shared" si="6"/>
        <v>7.6960965398350067E-2</v>
      </c>
      <c r="G88" s="97">
        <f t="shared" si="7"/>
        <v>7.6960965398350067E-2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173</v>
      </c>
      <c r="W88" s="112">
        <v>169</v>
      </c>
      <c r="X88" s="112">
        <v>162</v>
      </c>
      <c r="Y88" s="112">
        <v>180</v>
      </c>
      <c r="Z88" s="112">
        <v>190</v>
      </c>
    </row>
    <row r="89" spans="1:30" ht="15" customHeight="1" x14ac:dyDescent="0.25">
      <c r="A89" s="49" t="s">
        <v>6</v>
      </c>
      <c r="B89" s="49"/>
      <c r="C89" s="57" t="str">
        <f t="shared" si="3"/>
        <v>12,322</v>
      </c>
      <c r="D89" s="96">
        <f t="shared" si="4"/>
        <v>-1.2968066137136747E-3</v>
      </c>
      <c r="E89" s="97">
        <f t="shared" si="5"/>
        <v>-1.2968066137136747E-3</v>
      </c>
      <c r="F89" s="96">
        <f t="shared" si="6"/>
        <v>1.7338177014531109E-2</v>
      </c>
      <c r="G89" s="97">
        <f t="shared" si="7"/>
        <v>1.7338177014531109E-2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1272</v>
      </c>
      <c r="W89" s="112">
        <v>1308</v>
      </c>
      <c r="X89" s="112">
        <v>1367</v>
      </c>
      <c r="Y89" s="112">
        <v>1434</v>
      </c>
      <c r="Z89" s="112">
        <v>1493</v>
      </c>
    </row>
    <row r="90" spans="1:30" ht="15" customHeight="1" x14ac:dyDescent="0.25">
      <c r="A90" s="49" t="s">
        <v>96</v>
      </c>
      <c r="B90" s="49"/>
      <c r="C90" s="57" t="str">
        <f t="shared" si="3"/>
        <v>$61,839</v>
      </c>
      <c r="D90" s="96">
        <f t="shared" si="4"/>
        <v>2.0709758352040142E-2</v>
      </c>
      <c r="E90" s="97">
        <f t="shared" si="5"/>
        <v>2.0709758352040142E-2</v>
      </c>
      <c r="F90" s="96">
        <f t="shared" si="6"/>
        <v>6.4788897306977011E-2</v>
      </c>
      <c r="G90" s="97">
        <f t="shared" si="7"/>
        <v>6.4788897306977011E-2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982</v>
      </c>
      <c r="W90" s="112">
        <v>941</v>
      </c>
      <c r="X90" s="112">
        <v>965</v>
      </c>
      <c r="Y90" s="112">
        <v>884</v>
      </c>
      <c r="Z90" s="112">
        <v>857</v>
      </c>
    </row>
    <row r="91" spans="1:30" ht="15" customHeight="1" x14ac:dyDescent="0.25">
      <c r="A91" s="49" t="s">
        <v>7</v>
      </c>
      <c r="B91" s="49"/>
      <c r="C91" s="57" t="str">
        <f t="shared" si="3"/>
        <v>$1,009.1 mil</v>
      </c>
      <c r="D91" s="96">
        <f t="shared" si="4"/>
        <v>-7.3124644894206892E-4</v>
      </c>
      <c r="E91" s="97">
        <f t="shared" si="5"/>
        <v>-7.3124644894206892E-4</v>
      </c>
      <c r="F91" s="96">
        <f t="shared" si="6"/>
        <v>9.7075514424311393E-2</v>
      </c>
      <c r="G91" s="97">
        <f t="shared" si="7"/>
        <v>9.7075514424311393E-2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6685</v>
      </c>
      <c r="W91" s="112">
        <v>6549</v>
      </c>
      <c r="X91" s="112">
        <v>6765</v>
      </c>
      <c r="Y91" s="112">
        <v>6736</v>
      </c>
      <c r="Z91" s="112">
        <v>6719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420</v>
      </c>
      <c r="W93" s="112">
        <v>422</v>
      </c>
      <c r="X93" s="112">
        <v>420</v>
      </c>
      <c r="Y93" s="112">
        <v>440</v>
      </c>
      <c r="Z93" s="112">
        <v>452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973</v>
      </c>
      <c r="W94" s="112">
        <v>1001</v>
      </c>
      <c r="X94" s="112">
        <v>1024</v>
      </c>
      <c r="Y94" s="112">
        <v>1043</v>
      </c>
      <c r="Z94" s="112">
        <v>1052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245</v>
      </c>
      <c r="W95" s="112">
        <v>230</v>
      </c>
      <c r="X95" s="112">
        <v>249</v>
      </c>
      <c r="Y95" s="112">
        <v>262</v>
      </c>
      <c r="Z95" s="112">
        <v>258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894</v>
      </c>
      <c r="W96" s="112">
        <v>920</v>
      </c>
      <c r="X96" s="112">
        <v>923</v>
      </c>
      <c r="Y96" s="112">
        <v>970</v>
      </c>
      <c r="Z96" s="112">
        <v>944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998</v>
      </c>
      <c r="W97" s="112">
        <v>1031</v>
      </c>
      <c r="X97" s="112">
        <v>1005</v>
      </c>
      <c r="Y97" s="112">
        <v>1002</v>
      </c>
      <c r="Z97" s="112">
        <v>975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476</v>
      </c>
      <c r="W98" s="112">
        <v>460</v>
      </c>
      <c r="X98" s="112">
        <v>446</v>
      </c>
      <c r="Y98" s="112">
        <v>466</v>
      </c>
      <c r="Z98" s="112">
        <v>467</v>
      </c>
    </row>
    <row r="99" spans="1:32" ht="15" customHeight="1" x14ac:dyDescent="0.25">
      <c r="S99" s="115" t="s">
        <v>197</v>
      </c>
      <c r="T99" s="115"/>
      <c r="U99" s="112"/>
      <c r="V99" s="112">
        <v>162</v>
      </c>
      <c r="W99" s="112">
        <v>187</v>
      </c>
      <c r="X99" s="112">
        <v>202</v>
      </c>
      <c r="Y99" s="112">
        <v>247</v>
      </c>
      <c r="Z99" s="112">
        <v>265</v>
      </c>
    </row>
    <row r="100" spans="1:32" ht="15" customHeight="1" x14ac:dyDescent="0.25">
      <c r="S100" s="115" t="s">
        <v>58</v>
      </c>
      <c r="T100" s="115"/>
      <c r="U100" s="112"/>
      <c r="V100" s="112">
        <v>485</v>
      </c>
      <c r="W100" s="112">
        <v>466</v>
      </c>
      <c r="X100" s="112">
        <v>470</v>
      </c>
      <c r="Y100" s="112">
        <v>457</v>
      </c>
      <c r="Z100" s="112">
        <v>472</v>
      </c>
    </row>
    <row r="101" spans="1:32" x14ac:dyDescent="0.25">
      <c r="A101" s="18"/>
      <c r="S101" s="118" t="s">
        <v>53</v>
      </c>
      <c r="T101" s="118"/>
      <c r="U101" s="112"/>
      <c r="V101" s="112">
        <v>5429</v>
      </c>
      <c r="W101" s="112">
        <v>5405</v>
      </c>
      <c r="X101" s="112">
        <v>5424</v>
      </c>
      <c r="Y101" s="112">
        <v>5573</v>
      </c>
      <c r="Z101" s="112">
        <v>5581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13268</v>
      </c>
      <c r="W104" s="112">
        <v>13090</v>
      </c>
      <c r="X104" s="112">
        <v>13857</v>
      </c>
      <c r="Y104" s="112">
        <v>13972</v>
      </c>
      <c r="Z104" s="112">
        <v>14734</v>
      </c>
      <c r="AB104" s="109" t="str">
        <f>TEXT(Z104,"###,###")</f>
        <v>14,734</v>
      </c>
      <c r="AD104" s="130">
        <f>Z104/($Z$4)*100</f>
        <v>79.219312866283133</v>
      </c>
      <c r="AF104" s="109"/>
    </row>
    <row r="105" spans="1:32" x14ac:dyDescent="0.25">
      <c r="S105" s="115" t="s">
        <v>17</v>
      </c>
      <c r="T105" s="115"/>
      <c r="U105" s="112"/>
      <c r="V105" s="112">
        <v>3222</v>
      </c>
      <c r="W105" s="112">
        <v>3407</v>
      </c>
      <c r="X105" s="112">
        <v>3404</v>
      </c>
      <c r="Y105" s="112">
        <v>3380</v>
      </c>
      <c r="Z105" s="112">
        <v>3393</v>
      </c>
      <c r="AB105" s="109" t="str">
        <f>TEXT(Z105,"###,###")</f>
        <v>3,393</v>
      </c>
      <c r="AD105" s="130">
        <f>Z105/($Z$4)*100</f>
        <v>18.242916285821821</v>
      </c>
      <c r="AF105" s="109"/>
    </row>
    <row r="106" spans="1:32" x14ac:dyDescent="0.25">
      <c r="S106" s="118" t="s">
        <v>53</v>
      </c>
      <c r="T106" s="118"/>
      <c r="U106" s="120"/>
      <c r="V106" s="120">
        <v>16490</v>
      </c>
      <c r="W106" s="120">
        <v>16497</v>
      </c>
      <c r="X106" s="120">
        <v>17261</v>
      </c>
      <c r="Y106" s="120">
        <v>17352</v>
      </c>
      <c r="Z106" s="120">
        <v>18127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1869</v>
      </c>
      <c r="W108" s="112">
        <v>1321</v>
      </c>
      <c r="X108" s="112">
        <v>1279</v>
      </c>
      <c r="Y108" s="112">
        <v>1328</v>
      </c>
      <c r="Z108" s="112">
        <v>1268</v>
      </c>
      <c r="AB108" s="109" t="str">
        <f>TEXT(Z108,"###,###")</f>
        <v>1,268</v>
      </c>
      <c r="AD108" s="130">
        <f>Z108/($Z$4)*100</f>
        <v>6.8175708371417816</v>
      </c>
      <c r="AF108" s="109"/>
    </row>
    <row r="109" spans="1:32" x14ac:dyDescent="0.25">
      <c r="S109" s="115" t="s">
        <v>20</v>
      </c>
      <c r="T109" s="115"/>
      <c r="U109" s="112"/>
      <c r="V109" s="112">
        <v>2307</v>
      </c>
      <c r="W109" s="112">
        <v>2631</v>
      </c>
      <c r="X109" s="112">
        <v>2379</v>
      </c>
      <c r="Y109" s="112">
        <v>2351</v>
      </c>
      <c r="Z109" s="112">
        <v>2560</v>
      </c>
      <c r="AB109" s="109" t="str">
        <f>TEXT(Z109,"###,###")</f>
        <v>2,560</v>
      </c>
      <c r="AD109" s="130">
        <f>Z109/($Z$4)*100</f>
        <v>13.764180869939244</v>
      </c>
      <c r="AF109" s="109"/>
    </row>
    <row r="110" spans="1:32" x14ac:dyDescent="0.25">
      <c r="S110" s="115" t="s">
        <v>21</v>
      </c>
      <c r="T110" s="115"/>
      <c r="U110" s="112"/>
      <c r="V110" s="112">
        <v>4118</v>
      </c>
      <c r="W110" s="112">
        <v>4016</v>
      </c>
      <c r="X110" s="112">
        <v>3964</v>
      </c>
      <c r="Y110" s="112">
        <v>3934</v>
      </c>
      <c r="Z110" s="112">
        <v>4435</v>
      </c>
      <c r="AB110" s="109" t="str">
        <f>TEXT(Z110,"###,###")</f>
        <v>4,435</v>
      </c>
      <c r="AD110" s="130">
        <f>Z110/($Z$4)*100</f>
        <v>23.845368030539277</v>
      </c>
      <c r="AF110" s="109"/>
    </row>
    <row r="111" spans="1:32" x14ac:dyDescent="0.25">
      <c r="S111" s="115" t="s">
        <v>22</v>
      </c>
      <c r="T111" s="115"/>
      <c r="U111" s="112"/>
      <c r="V111" s="112">
        <v>8384</v>
      </c>
      <c r="W111" s="112">
        <v>8584</v>
      </c>
      <c r="X111" s="112">
        <v>9111</v>
      </c>
      <c r="Y111" s="112">
        <v>9739</v>
      </c>
      <c r="Z111" s="112">
        <v>9864</v>
      </c>
      <c r="AB111" s="109" t="str">
        <f>TEXT(Z111,"###,###")</f>
        <v>9,864</v>
      </c>
      <c r="AD111" s="130">
        <f>Z111/($Z$4)*100</f>
        <v>53.035109414484651</v>
      </c>
      <c r="AF111" s="109"/>
    </row>
    <row r="112" spans="1:32" x14ac:dyDescent="0.25">
      <c r="S112" s="118" t="s">
        <v>53</v>
      </c>
      <c r="T112" s="118"/>
      <c r="U112" s="112"/>
      <c r="V112" s="112">
        <v>17831</v>
      </c>
      <c r="W112" s="112">
        <v>17550</v>
      </c>
      <c r="X112" s="112">
        <v>17377</v>
      </c>
      <c r="Y112" s="112">
        <v>17949</v>
      </c>
      <c r="Z112" s="112">
        <v>18598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38.54</v>
      </c>
      <c r="W118" s="131">
        <v>38.54</v>
      </c>
      <c r="X118" s="131">
        <v>38.68</v>
      </c>
      <c r="Y118" s="131">
        <v>38.590000000000003</v>
      </c>
      <c r="Z118" s="131">
        <v>38.630000000000003</v>
      </c>
      <c r="AB118" s="109" t="str">
        <f>TEXT(Z118,"##.0")</f>
        <v>38.6</v>
      </c>
    </row>
    <row r="120" spans="19:32" x14ac:dyDescent="0.25">
      <c r="S120" s="101" t="s">
        <v>98</v>
      </c>
      <c r="T120" s="112"/>
      <c r="U120" s="112"/>
      <c r="V120" s="112">
        <v>10970</v>
      </c>
      <c r="W120" s="112">
        <v>10847</v>
      </c>
      <c r="X120" s="112">
        <v>11410</v>
      </c>
      <c r="Y120" s="112">
        <v>11553</v>
      </c>
      <c r="Z120" s="112">
        <v>11580</v>
      </c>
      <c r="AB120" s="109" t="str">
        <f>TEXT(Z120,"###,###")</f>
        <v>11,580</v>
      </c>
    </row>
    <row r="121" spans="19:32" x14ac:dyDescent="0.25">
      <c r="S121" s="101" t="s">
        <v>99</v>
      </c>
      <c r="T121" s="112"/>
      <c r="U121" s="112"/>
      <c r="V121" s="112">
        <v>292</v>
      </c>
      <c r="W121" s="112">
        <v>277</v>
      </c>
      <c r="X121" s="112">
        <v>273</v>
      </c>
      <c r="Y121" s="112">
        <v>287</v>
      </c>
      <c r="Z121" s="112">
        <v>269</v>
      </c>
      <c r="AB121" s="109" t="str">
        <f>TEXT(Z121,"###,###")</f>
        <v>269</v>
      </c>
    </row>
    <row r="122" spans="19:32" x14ac:dyDescent="0.25">
      <c r="S122" s="101" t="s">
        <v>100</v>
      </c>
      <c r="T122" s="112"/>
      <c r="U122" s="112"/>
      <c r="V122" s="112">
        <v>854</v>
      </c>
      <c r="W122" s="112">
        <v>823</v>
      </c>
      <c r="X122" s="112">
        <v>512</v>
      </c>
      <c r="Y122" s="112">
        <v>498</v>
      </c>
      <c r="Z122" s="112">
        <v>477</v>
      </c>
      <c r="AB122" s="109" t="str">
        <f>TEXT(Z122,"###,###")</f>
        <v>477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11824</v>
      </c>
      <c r="W124" s="112">
        <v>11670</v>
      </c>
      <c r="X124" s="112">
        <v>11922</v>
      </c>
      <c r="Y124" s="112">
        <v>12051</v>
      </c>
      <c r="Z124" s="112">
        <v>12057</v>
      </c>
      <c r="AB124" s="109" t="str">
        <f>TEXT(Z124,"###,###")</f>
        <v>12,057</v>
      </c>
      <c r="AD124" s="127">
        <f>Z124/$Z$7*100</f>
        <v>97.849375101444565</v>
      </c>
    </row>
    <row r="125" spans="19:32" x14ac:dyDescent="0.25">
      <c r="S125" s="101" t="s">
        <v>102</v>
      </c>
      <c r="T125" s="112"/>
      <c r="U125" s="112"/>
      <c r="V125" s="112">
        <v>1146</v>
      </c>
      <c r="W125" s="112">
        <v>1100</v>
      </c>
      <c r="X125" s="112">
        <v>785</v>
      </c>
      <c r="Y125" s="112">
        <v>785</v>
      </c>
      <c r="Z125" s="112">
        <v>746</v>
      </c>
      <c r="AB125" s="109" t="str">
        <f>TEXT(Z125,"###,###")</f>
        <v>746</v>
      </c>
      <c r="AD125" s="127">
        <f>Z125/$Z$7*100</f>
        <v>6.0542119785749069</v>
      </c>
    </row>
    <row r="127" spans="19:32" x14ac:dyDescent="0.25">
      <c r="S127" s="101" t="s">
        <v>103</v>
      </c>
      <c r="T127" s="112"/>
      <c r="U127" s="112"/>
      <c r="V127" s="112">
        <v>6685</v>
      </c>
      <c r="W127" s="112">
        <v>6549</v>
      </c>
      <c r="X127" s="112">
        <v>6764</v>
      </c>
      <c r="Y127" s="112">
        <v>6740</v>
      </c>
      <c r="Z127" s="112">
        <v>6715</v>
      </c>
      <c r="AB127" s="109" t="str">
        <f>TEXT(Z127,"###,###")</f>
        <v>6,715</v>
      </c>
      <c r="AD127" s="127">
        <f>Z127/$Z$7*100</f>
        <v>54.496023372829086</v>
      </c>
    </row>
    <row r="128" spans="19:32" x14ac:dyDescent="0.25">
      <c r="S128" s="101" t="s">
        <v>104</v>
      </c>
      <c r="T128" s="112"/>
      <c r="U128" s="112"/>
      <c r="V128" s="112">
        <v>5429</v>
      </c>
      <c r="W128" s="112">
        <v>5400</v>
      </c>
      <c r="X128" s="112">
        <v>5428</v>
      </c>
      <c r="Y128" s="112">
        <v>5569</v>
      </c>
      <c r="Z128" s="112">
        <v>5584</v>
      </c>
      <c r="AB128" s="109" t="str">
        <f>TEXT(Z128,"###,###")</f>
        <v>5,584</v>
      </c>
      <c r="AD128" s="127">
        <f>Z128/$Z$7*100</f>
        <v>45.31731861710761</v>
      </c>
    </row>
    <row r="130" spans="19:20" x14ac:dyDescent="0.25">
      <c r="S130" s="101" t="s">
        <v>278</v>
      </c>
      <c r="T130" s="127">
        <v>93.97825028404479</v>
      </c>
    </row>
    <row r="131" spans="19:20" x14ac:dyDescent="0.25">
      <c r="S131" s="101" t="s">
        <v>279</v>
      </c>
      <c r="T131" s="127">
        <v>2.1830871611751337</v>
      </c>
    </row>
    <row r="132" spans="19:20" x14ac:dyDescent="0.25">
      <c r="S132" s="101" t="s">
        <v>280</v>
      </c>
      <c r="T132" s="127">
        <v>3.8711248173997728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1A1534F-CFB3-4E94-A40C-F641868E65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E342DE9-CF12-4D90-AC00-70428C81DA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73810B7-7F17-4FF7-93E8-111C6B876E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285899B-CB7E-4C74-9F1E-26A251613C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4341F-6DF1-439D-A0B2-52F2B5AFCF42}">
  <sheetPr codeName="Sheet11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158</v>
      </c>
      <c r="T1" s="99"/>
      <c r="U1" s="99"/>
      <c r="V1" s="99"/>
      <c r="W1" s="99"/>
      <c r="X1" s="99"/>
      <c r="Y1" s="100" t="s">
        <v>159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158</v>
      </c>
      <c r="Y3" s="105" t="s">
        <v>159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9.50 Murweh,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3964</v>
      </c>
      <c r="W4" s="108">
        <v>3519</v>
      </c>
      <c r="X4" s="108">
        <v>3853</v>
      </c>
      <c r="Y4" s="108">
        <v>3881</v>
      </c>
      <c r="Z4" s="108">
        <v>4016</v>
      </c>
      <c r="AB4" s="109" t="str">
        <f>TEXT(Z4,"###,###")</f>
        <v>4,016</v>
      </c>
      <c r="AD4" s="110">
        <f>Z4/Y4-1</f>
        <v>3.4784849265653284E-2</v>
      </c>
      <c r="AF4" s="110">
        <f>Z4/V4-1</f>
        <v>1.3118062563067578E-2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1927</v>
      </c>
      <c r="W5" s="108">
        <v>1736</v>
      </c>
      <c r="X5" s="108">
        <v>1940</v>
      </c>
      <c r="Y5" s="108">
        <v>1906</v>
      </c>
      <c r="Z5" s="108">
        <v>2004</v>
      </c>
      <c r="AB5" s="109" t="str">
        <f>TEXT(Z5,"###,###")</f>
        <v>2,004</v>
      </c>
      <c r="AD5" s="110">
        <f t="shared" ref="AD5:AD9" si="0">Z5/Y5-1</f>
        <v>5.1416579223504622E-2</v>
      </c>
      <c r="AF5" s="110">
        <f t="shared" ref="AF5:AF9" si="1">Z5/V5-1</f>
        <v>3.9958484691229978E-2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2035</v>
      </c>
      <c r="W6" s="108">
        <v>1781</v>
      </c>
      <c r="X6" s="108">
        <v>1919</v>
      </c>
      <c r="Y6" s="108">
        <v>1966</v>
      </c>
      <c r="Z6" s="108">
        <v>2014</v>
      </c>
      <c r="AB6" s="109" t="str">
        <f>TEXT(Z6,"###,###")</f>
        <v>2,014</v>
      </c>
      <c r="AD6" s="110">
        <f t="shared" si="0"/>
        <v>2.4415055951169995E-2</v>
      </c>
      <c r="AF6" s="110">
        <f t="shared" si="1"/>
        <v>-1.0319410319410305E-2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2642</v>
      </c>
      <c r="W7" s="108">
        <v>2336</v>
      </c>
      <c r="X7" s="108">
        <v>2581</v>
      </c>
      <c r="Y7" s="108">
        <v>2579</v>
      </c>
      <c r="Z7" s="108">
        <v>2641</v>
      </c>
      <c r="AB7" s="109" t="str">
        <f>TEXT(Z7,"###,###")</f>
        <v>2,641</v>
      </c>
      <c r="AD7" s="110">
        <f t="shared" si="0"/>
        <v>2.4040325707638699E-2</v>
      </c>
      <c r="AF7" s="110">
        <f t="shared" si="1"/>
        <v>-3.7850113550341735E-4</v>
      </c>
    </row>
    <row r="8" spans="1:32" ht="17.25" customHeight="1" x14ac:dyDescent="0.25">
      <c r="A8" s="64" t="s">
        <v>12</v>
      </c>
      <c r="B8" s="65"/>
      <c r="C8" s="29"/>
      <c r="D8" s="66" t="str">
        <f>AB4</f>
        <v>4,016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2,641</v>
      </c>
      <c r="P8" s="67"/>
      <c r="S8" s="107" t="s">
        <v>83</v>
      </c>
      <c r="T8" s="108"/>
      <c r="U8" s="108"/>
      <c r="V8" s="108">
        <v>37602.339999999997</v>
      </c>
      <c r="W8" s="108">
        <v>41380</v>
      </c>
      <c r="X8" s="108">
        <v>39590.93</v>
      </c>
      <c r="Y8" s="108">
        <v>39690.15</v>
      </c>
      <c r="Z8" s="108">
        <v>43708</v>
      </c>
      <c r="AB8" s="109" t="str">
        <f>TEXT(Z8,"$###,###")</f>
        <v>$43,708</v>
      </c>
      <c r="AD8" s="110">
        <f t="shared" si="0"/>
        <v>0.10123040603273092</v>
      </c>
      <c r="AF8" s="110">
        <f t="shared" si="1"/>
        <v>0.16237446924845655</v>
      </c>
    </row>
    <row r="9" spans="1:32" x14ac:dyDescent="0.25">
      <c r="A9" s="30" t="s">
        <v>14</v>
      </c>
      <c r="B9" s="71"/>
      <c r="C9" s="72"/>
      <c r="D9" s="73">
        <f>AD104</f>
        <v>61.205179282868528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51.419916698220369</v>
      </c>
      <c r="P9" s="74" t="s">
        <v>84</v>
      </c>
      <c r="S9" s="107" t="s">
        <v>7</v>
      </c>
      <c r="T9" s="108"/>
      <c r="U9" s="108"/>
      <c r="V9" s="108">
        <v>121245335</v>
      </c>
      <c r="W9" s="108">
        <v>108571552</v>
      </c>
      <c r="X9" s="108">
        <v>125457737</v>
      </c>
      <c r="Y9" s="108">
        <v>144817121</v>
      </c>
      <c r="Z9" s="108">
        <v>163120877</v>
      </c>
      <c r="AB9" s="109" t="str">
        <f>TEXT(Z9/1000000,"$#,###.0")&amp;" mil"</f>
        <v>$163.1 mil</v>
      </c>
      <c r="AD9" s="110">
        <f t="shared" si="0"/>
        <v>0.12639221021387392</v>
      </c>
      <c r="AF9" s="110">
        <f t="shared" si="1"/>
        <v>0.34537858301929725</v>
      </c>
    </row>
    <row r="10" spans="1:32" x14ac:dyDescent="0.25">
      <c r="A10" s="30" t="s">
        <v>17</v>
      </c>
      <c r="B10" s="71"/>
      <c r="C10" s="72"/>
      <c r="D10" s="73">
        <f>AD105</f>
        <v>24.551792828685258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48.617947747065507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71.223021582733821</v>
      </c>
      <c r="P11" s="74" t="s">
        <v>84</v>
      </c>
      <c r="S11" s="107" t="s">
        <v>29</v>
      </c>
      <c r="T11" s="112"/>
      <c r="U11" s="112"/>
      <c r="V11" s="112">
        <v>3195</v>
      </c>
      <c r="W11" s="112">
        <v>2914</v>
      </c>
      <c r="X11" s="112">
        <v>3104</v>
      </c>
      <c r="Y11" s="112">
        <v>3134</v>
      </c>
      <c r="Z11" s="112">
        <v>3262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13.782658084059069</v>
      </c>
      <c r="P12" s="74" t="s">
        <v>84</v>
      </c>
      <c r="S12" s="107" t="s">
        <v>30</v>
      </c>
      <c r="T12" s="112"/>
      <c r="U12" s="112"/>
      <c r="V12" s="112">
        <v>770</v>
      </c>
      <c r="W12" s="112">
        <v>605</v>
      </c>
      <c r="X12" s="112">
        <v>748</v>
      </c>
      <c r="Y12" s="112">
        <v>747</v>
      </c>
      <c r="Z12" s="112">
        <v>763</v>
      </c>
    </row>
    <row r="13" spans="1:32" ht="15" customHeight="1" x14ac:dyDescent="0.25">
      <c r="A13" s="30" t="s">
        <v>19</v>
      </c>
      <c r="B13" s="72"/>
      <c r="C13" s="72"/>
      <c r="D13" s="73">
        <f>AD108</f>
        <v>20.393426294820717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14.918591442635364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13.794820717131472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42.2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21.613545816733069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17.491499811106912</v>
      </c>
      <c r="P15" s="74" t="s">
        <v>84</v>
      </c>
      <c r="S15" s="115" t="s">
        <v>60</v>
      </c>
      <c r="T15" s="115"/>
      <c r="U15" s="116"/>
      <c r="V15" s="116">
        <v>529</v>
      </c>
      <c r="W15" s="116">
        <v>497</v>
      </c>
      <c r="X15" s="116">
        <v>586</v>
      </c>
      <c r="Y15" s="112">
        <v>545</v>
      </c>
      <c r="Z15" s="112">
        <v>548</v>
      </c>
      <c r="AB15" s="117">
        <f t="shared" ref="AB15:AB34" si="2">IF(Z15="np",0,Z15/$Z$34)</f>
        <v>0.13631840796019901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29.955179282868528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82.50850018889308</v>
      </c>
      <c r="P16" s="37" t="s">
        <v>84</v>
      </c>
      <c r="S16" s="115" t="s">
        <v>61</v>
      </c>
      <c r="T16" s="115"/>
      <c r="U16" s="116"/>
      <c r="V16" s="116">
        <v>17</v>
      </c>
      <c r="W16" s="116">
        <v>15</v>
      </c>
      <c r="X16" s="116">
        <v>4</v>
      </c>
      <c r="Y16" s="112">
        <v>12</v>
      </c>
      <c r="Z16" s="112">
        <v>14</v>
      </c>
      <c r="AB16" s="117">
        <f t="shared" si="2"/>
        <v>3.482587064676617E-3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381</v>
      </c>
      <c r="W17" s="116">
        <v>291</v>
      </c>
      <c r="X17" s="116">
        <v>279</v>
      </c>
      <c r="Y17" s="112">
        <v>248</v>
      </c>
      <c r="Z17" s="112">
        <v>266</v>
      </c>
      <c r="AB17" s="117">
        <f t="shared" si="2"/>
        <v>6.616915422885572E-2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20</v>
      </c>
      <c r="W18" s="116">
        <v>19</v>
      </c>
      <c r="X18" s="116">
        <v>13</v>
      </c>
      <c r="Y18" s="112">
        <v>18</v>
      </c>
      <c r="Z18" s="112">
        <v>20</v>
      </c>
      <c r="AB18" s="117">
        <f t="shared" si="2"/>
        <v>4.9751243781094526E-3</v>
      </c>
    </row>
    <row r="19" spans="1:28" x14ac:dyDescent="0.25">
      <c r="A19" s="63" t="str">
        <f>$S$1&amp;" ("&amp;$V$2&amp;" to "&amp;$Z$2&amp;")"</f>
        <v>Murweh (2017-18 to 2021-22)</v>
      </c>
      <c r="B19" s="63"/>
      <c r="C19" s="63"/>
      <c r="D19" s="63"/>
      <c r="E19" s="63"/>
      <c r="F19" s="63"/>
      <c r="G19" s="63" t="str">
        <f>$S$1&amp;" ("&amp;$V$2&amp;" to "&amp;$Z$2&amp;")"</f>
        <v>Murweh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223</v>
      </c>
      <c r="W19" s="116">
        <v>211</v>
      </c>
      <c r="X19" s="116">
        <v>236</v>
      </c>
      <c r="Y19" s="112">
        <v>244</v>
      </c>
      <c r="Z19" s="112">
        <v>231</v>
      </c>
      <c r="AB19" s="117">
        <f t="shared" si="2"/>
        <v>5.7462686567164176E-2</v>
      </c>
    </row>
    <row r="20" spans="1:28" x14ac:dyDescent="0.25">
      <c r="S20" s="115" t="s">
        <v>65</v>
      </c>
      <c r="T20" s="115"/>
      <c r="U20" s="116"/>
      <c r="V20" s="116">
        <v>68</v>
      </c>
      <c r="W20" s="116">
        <v>55</v>
      </c>
      <c r="X20" s="116">
        <v>61</v>
      </c>
      <c r="Y20" s="112">
        <v>84</v>
      </c>
      <c r="Z20" s="112">
        <v>108</v>
      </c>
      <c r="AB20" s="117">
        <f t="shared" si="2"/>
        <v>2.6865671641791045E-2</v>
      </c>
    </row>
    <row r="21" spans="1:28" x14ac:dyDescent="0.25">
      <c r="S21" s="115" t="s">
        <v>66</v>
      </c>
      <c r="T21" s="115"/>
      <c r="U21" s="116"/>
      <c r="V21" s="116">
        <v>358</v>
      </c>
      <c r="W21" s="116">
        <v>318</v>
      </c>
      <c r="X21" s="116">
        <v>303</v>
      </c>
      <c r="Y21" s="112">
        <v>347</v>
      </c>
      <c r="Z21" s="112">
        <v>344</v>
      </c>
      <c r="AB21" s="117">
        <f t="shared" si="2"/>
        <v>8.5572139303482592E-2</v>
      </c>
    </row>
    <row r="22" spans="1:28" x14ac:dyDescent="0.25">
      <c r="S22" s="115" t="s">
        <v>67</v>
      </c>
      <c r="T22" s="115"/>
      <c r="U22" s="116"/>
      <c r="V22" s="116">
        <v>261</v>
      </c>
      <c r="W22" s="116">
        <v>233</v>
      </c>
      <c r="X22" s="116">
        <v>254</v>
      </c>
      <c r="Y22" s="112">
        <v>289</v>
      </c>
      <c r="Z22" s="112">
        <v>274</v>
      </c>
      <c r="AB22" s="117">
        <f t="shared" si="2"/>
        <v>6.8159203980099503E-2</v>
      </c>
    </row>
    <row r="23" spans="1:28" x14ac:dyDescent="0.25">
      <c r="S23" s="115" t="s">
        <v>68</v>
      </c>
      <c r="T23" s="115"/>
      <c r="U23" s="116"/>
      <c r="V23" s="116">
        <v>137</v>
      </c>
      <c r="W23" s="116">
        <v>83</v>
      </c>
      <c r="X23" s="116">
        <v>127</v>
      </c>
      <c r="Y23" s="112">
        <v>120</v>
      </c>
      <c r="Z23" s="112">
        <v>122</v>
      </c>
      <c r="AB23" s="117">
        <f t="shared" si="2"/>
        <v>3.0348258706467662E-2</v>
      </c>
    </row>
    <row r="24" spans="1:28" x14ac:dyDescent="0.25">
      <c r="S24" s="115" t="s">
        <v>69</v>
      </c>
      <c r="T24" s="115"/>
      <c r="U24" s="116"/>
      <c r="V24" s="116">
        <v>15</v>
      </c>
      <c r="W24" s="116">
        <v>24</v>
      </c>
      <c r="X24" s="116">
        <v>15</v>
      </c>
      <c r="Y24" s="112">
        <v>18</v>
      </c>
      <c r="Z24" s="112">
        <v>22</v>
      </c>
      <c r="AB24" s="117">
        <f t="shared" si="2"/>
        <v>5.4726368159203984E-3</v>
      </c>
    </row>
    <row r="25" spans="1:28" x14ac:dyDescent="0.25">
      <c r="S25" s="115" t="s">
        <v>70</v>
      </c>
      <c r="T25" s="115"/>
      <c r="U25" s="116"/>
      <c r="V25" s="116">
        <v>68</v>
      </c>
      <c r="W25" s="116">
        <v>82</v>
      </c>
      <c r="X25" s="116">
        <v>90</v>
      </c>
      <c r="Y25" s="112">
        <v>79</v>
      </c>
      <c r="Z25" s="112">
        <v>85</v>
      </c>
      <c r="AB25" s="117">
        <f t="shared" si="2"/>
        <v>2.1144278606965175E-2</v>
      </c>
    </row>
    <row r="26" spans="1:28" x14ac:dyDescent="0.25">
      <c r="S26" s="115" t="s">
        <v>71</v>
      </c>
      <c r="T26" s="115"/>
      <c r="U26" s="116"/>
      <c r="V26" s="116">
        <v>38</v>
      </c>
      <c r="W26" s="116">
        <v>29</v>
      </c>
      <c r="X26" s="116">
        <v>61</v>
      </c>
      <c r="Y26" s="112">
        <v>47</v>
      </c>
      <c r="Z26" s="112">
        <v>51</v>
      </c>
      <c r="AB26" s="117">
        <f t="shared" si="2"/>
        <v>1.2686567164179104E-2</v>
      </c>
    </row>
    <row r="27" spans="1:28" x14ac:dyDescent="0.25">
      <c r="S27" s="115" t="s">
        <v>72</v>
      </c>
      <c r="T27" s="115"/>
      <c r="U27" s="116"/>
      <c r="V27" s="116">
        <v>117</v>
      </c>
      <c r="W27" s="116">
        <v>82</v>
      </c>
      <c r="X27" s="116">
        <v>92</v>
      </c>
      <c r="Y27" s="112">
        <v>100</v>
      </c>
      <c r="Z27" s="112">
        <v>121</v>
      </c>
      <c r="AB27" s="117">
        <f t="shared" si="2"/>
        <v>3.0099502487562189E-2</v>
      </c>
    </row>
    <row r="28" spans="1:28" x14ac:dyDescent="0.25">
      <c r="S28" s="115" t="s">
        <v>73</v>
      </c>
      <c r="T28" s="115"/>
      <c r="U28" s="116"/>
      <c r="V28" s="116">
        <v>118</v>
      </c>
      <c r="W28" s="116">
        <v>136</v>
      </c>
      <c r="X28" s="116">
        <v>191</v>
      </c>
      <c r="Y28" s="112">
        <v>183</v>
      </c>
      <c r="Z28" s="112">
        <v>182</v>
      </c>
      <c r="AB28" s="117">
        <f t="shared" si="2"/>
        <v>4.5273631840796018E-2</v>
      </c>
    </row>
    <row r="29" spans="1:28" x14ac:dyDescent="0.25">
      <c r="S29" s="115" t="s">
        <v>74</v>
      </c>
      <c r="T29" s="115"/>
      <c r="U29" s="116"/>
      <c r="V29" s="116">
        <v>312</v>
      </c>
      <c r="W29" s="116">
        <v>320</v>
      </c>
      <c r="X29" s="116">
        <v>344</v>
      </c>
      <c r="Y29" s="112">
        <v>325</v>
      </c>
      <c r="Z29" s="112">
        <v>349</v>
      </c>
      <c r="AB29" s="117">
        <f t="shared" si="2"/>
        <v>8.6815920398009949E-2</v>
      </c>
    </row>
    <row r="30" spans="1:28" x14ac:dyDescent="0.25">
      <c r="S30" s="115" t="s">
        <v>75</v>
      </c>
      <c r="T30" s="115"/>
      <c r="U30" s="116"/>
      <c r="V30" s="116">
        <v>308</v>
      </c>
      <c r="W30" s="116">
        <v>281</v>
      </c>
      <c r="X30" s="116">
        <v>235</v>
      </c>
      <c r="Y30" s="112">
        <v>260</v>
      </c>
      <c r="Z30" s="112">
        <v>272</v>
      </c>
      <c r="AB30" s="117">
        <f t="shared" si="2"/>
        <v>6.7661691542288557E-2</v>
      </c>
    </row>
    <row r="31" spans="1:28" x14ac:dyDescent="0.25">
      <c r="S31" s="115" t="s">
        <v>76</v>
      </c>
      <c r="T31" s="115"/>
      <c r="U31" s="116"/>
      <c r="V31" s="116">
        <v>433</v>
      </c>
      <c r="W31" s="116">
        <v>412</v>
      </c>
      <c r="X31" s="116">
        <v>454</v>
      </c>
      <c r="Y31" s="112">
        <v>491</v>
      </c>
      <c r="Z31" s="112">
        <v>500</v>
      </c>
      <c r="AB31" s="117">
        <f t="shared" si="2"/>
        <v>0.12437810945273632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31</v>
      </c>
      <c r="W32" s="116">
        <v>24</v>
      </c>
      <c r="X32" s="116">
        <v>29</v>
      </c>
      <c r="Y32" s="112">
        <v>30</v>
      </c>
      <c r="Z32" s="112">
        <v>36</v>
      </c>
      <c r="AB32" s="117">
        <f t="shared" si="2"/>
        <v>8.9552238805970154E-3</v>
      </c>
    </row>
    <row r="33" spans="19:32" x14ac:dyDescent="0.25">
      <c r="S33" s="115" t="s">
        <v>78</v>
      </c>
      <c r="T33" s="115"/>
      <c r="U33" s="116"/>
      <c r="V33" s="116">
        <v>125</v>
      </c>
      <c r="W33" s="116">
        <v>116</v>
      </c>
      <c r="X33" s="116">
        <v>149</v>
      </c>
      <c r="Y33" s="112">
        <v>127</v>
      </c>
      <c r="Z33" s="112">
        <v>167</v>
      </c>
      <c r="AB33" s="117">
        <f t="shared" si="2"/>
        <v>4.1542288557213931E-2</v>
      </c>
    </row>
    <row r="34" spans="19:32" x14ac:dyDescent="0.25">
      <c r="S34" s="118" t="s">
        <v>53</v>
      </c>
      <c r="T34" s="118"/>
      <c r="U34" s="119"/>
      <c r="V34" s="119">
        <v>3967</v>
      </c>
      <c r="W34" s="119">
        <v>3520</v>
      </c>
      <c r="X34" s="119">
        <v>3853</v>
      </c>
      <c r="Y34" s="120">
        <v>3881</v>
      </c>
      <c r="Z34" s="120">
        <v>4020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2178</v>
      </c>
      <c r="W37" s="112">
        <v>1899</v>
      </c>
      <c r="X37" s="112">
        <v>2122</v>
      </c>
      <c r="Y37" s="112">
        <v>2119</v>
      </c>
      <c r="Z37" s="112">
        <v>2184</v>
      </c>
      <c r="AB37" s="132">
        <f>Z37/Z40*100</f>
        <v>82.50850018889308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468</v>
      </c>
      <c r="W38" s="112">
        <v>435</v>
      </c>
      <c r="X38" s="112">
        <v>458</v>
      </c>
      <c r="Y38" s="112">
        <v>458</v>
      </c>
      <c r="Z38" s="112">
        <v>463</v>
      </c>
      <c r="AB38" s="132">
        <f>Z38/Z40*100</f>
        <v>17.491499811106912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2646</v>
      </c>
      <c r="W40" s="112">
        <v>2334</v>
      </c>
      <c r="X40" s="112">
        <v>2580</v>
      </c>
      <c r="Y40" s="112">
        <v>2577</v>
      </c>
      <c r="Z40" s="112">
        <v>2647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7</v>
      </c>
      <c r="X44" s="112">
        <v>16</v>
      </c>
      <c r="Y44" s="112">
        <v>11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53</v>
      </c>
      <c r="W45" s="112">
        <v>76</v>
      </c>
      <c r="X45" s="112">
        <v>71</v>
      </c>
      <c r="Y45" s="112">
        <v>92</v>
      </c>
      <c r="Z45" s="112">
        <v>93</v>
      </c>
    </row>
    <row r="46" spans="19:32" x14ac:dyDescent="0.25">
      <c r="S46" s="115" t="s">
        <v>38</v>
      </c>
      <c r="T46" s="115"/>
      <c r="U46" s="112"/>
      <c r="V46" s="112">
        <v>123</v>
      </c>
      <c r="W46" s="112">
        <v>110</v>
      </c>
      <c r="X46" s="112">
        <v>110</v>
      </c>
      <c r="Y46" s="112">
        <v>81</v>
      </c>
      <c r="Z46" s="112">
        <v>110</v>
      </c>
    </row>
    <row r="47" spans="19:32" x14ac:dyDescent="0.25">
      <c r="S47" s="115" t="s">
        <v>39</v>
      </c>
      <c r="T47" s="115"/>
      <c r="U47" s="112"/>
      <c r="V47" s="112">
        <v>178</v>
      </c>
      <c r="W47" s="112">
        <v>143</v>
      </c>
      <c r="X47" s="112">
        <v>184</v>
      </c>
      <c r="Y47" s="112">
        <v>162</v>
      </c>
      <c r="Z47" s="112">
        <v>197</v>
      </c>
    </row>
    <row r="48" spans="19:32" x14ac:dyDescent="0.25">
      <c r="S48" s="115" t="s">
        <v>40</v>
      </c>
      <c r="T48" s="115"/>
      <c r="U48" s="112"/>
      <c r="V48" s="112">
        <v>241</v>
      </c>
      <c r="W48" s="112">
        <v>217</v>
      </c>
      <c r="X48" s="112">
        <v>238</v>
      </c>
      <c r="Y48" s="112">
        <v>246</v>
      </c>
      <c r="Z48" s="112">
        <v>227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184</v>
      </c>
      <c r="W49" s="112">
        <v>182</v>
      </c>
      <c r="X49" s="112">
        <v>211</v>
      </c>
      <c r="Y49" s="112">
        <v>228</v>
      </c>
      <c r="Z49" s="112">
        <v>237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Murweh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153</v>
      </c>
      <c r="W50" s="112">
        <v>138</v>
      </c>
      <c r="X50" s="112">
        <v>137</v>
      </c>
      <c r="Y50" s="112">
        <v>149</v>
      </c>
      <c r="Z50" s="112">
        <v>162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176</v>
      </c>
      <c r="W51" s="112">
        <v>171</v>
      </c>
      <c r="X51" s="112">
        <v>162</v>
      </c>
      <c r="Y51" s="112">
        <v>140</v>
      </c>
      <c r="Z51" s="112">
        <v>163</v>
      </c>
    </row>
    <row r="52" spans="1:26" ht="15" customHeight="1" x14ac:dyDescent="0.25">
      <c r="S52" s="115" t="s">
        <v>44</v>
      </c>
      <c r="T52" s="115"/>
      <c r="U52" s="112"/>
      <c r="V52" s="112">
        <v>149</v>
      </c>
      <c r="W52" s="112">
        <v>143</v>
      </c>
      <c r="X52" s="112">
        <v>169</v>
      </c>
      <c r="Y52" s="112">
        <v>160</v>
      </c>
      <c r="Z52" s="112">
        <v>150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160</v>
      </c>
      <c r="W53" s="112">
        <v>135</v>
      </c>
      <c r="X53" s="112">
        <v>141</v>
      </c>
      <c r="Y53" s="112">
        <v>124</v>
      </c>
      <c r="Z53" s="112">
        <v>129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184</v>
      </c>
      <c r="W54" s="112">
        <v>162</v>
      </c>
      <c r="X54" s="112">
        <v>182</v>
      </c>
      <c r="Y54" s="112">
        <v>185</v>
      </c>
      <c r="Z54" s="112">
        <v>175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160</v>
      </c>
      <c r="W55" s="112">
        <v>125</v>
      </c>
      <c r="X55" s="112">
        <v>148</v>
      </c>
      <c r="Y55" s="112">
        <v>151</v>
      </c>
      <c r="Z55" s="112">
        <v>161</v>
      </c>
    </row>
    <row r="56" spans="1:26" ht="15" customHeight="1" x14ac:dyDescent="0.25">
      <c r="S56" s="115" t="s">
        <v>48</v>
      </c>
      <c r="T56" s="115"/>
      <c r="U56" s="112"/>
      <c r="V56" s="112">
        <v>89</v>
      </c>
      <c r="W56" s="112">
        <v>92</v>
      </c>
      <c r="X56" s="112">
        <v>118</v>
      </c>
      <c r="Y56" s="112">
        <v>117</v>
      </c>
      <c r="Z56" s="112">
        <v>116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39</v>
      </c>
      <c r="W57" s="112">
        <v>31</v>
      </c>
      <c r="X57" s="112">
        <v>37</v>
      </c>
      <c r="Y57" s="112">
        <v>39</v>
      </c>
      <c r="Z57" s="112">
        <v>33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16</v>
      </c>
      <c r="W58" s="112">
        <v>6</v>
      </c>
      <c r="X58" s="112">
        <v>11</v>
      </c>
      <c r="Y58" s="112">
        <v>9</v>
      </c>
      <c r="Z58" s="112">
        <v>18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4</v>
      </c>
      <c r="X59" s="112">
        <v>6</v>
      </c>
      <c r="Y59" s="112">
        <v>8</v>
      </c>
      <c r="Z59" s="112">
        <v>10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</v>
      </c>
      <c r="W60" s="112">
        <v>5</v>
      </c>
      <c r="X60" s="112">
        <v>6</v>
      </c>
      <c r="Y60" s="112">
        <v>4</v>
      </c>
      <c r="Z60" s="112">
        <v>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1931</v>
      </c>
      <c r="W61" s="112">
        <v>1733</v>
      </c>
      <c r="X61" s="112">
        <v>1942</v>
      </c>
      <c r="Y61" s="112">
        <v>1906</v>
      </c>
      <c r="Z61" s="112">
        <v>1999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14</v>
      </c>
      <c r="W63" s="112">
        <v>8</v>
      </c>
      <c r="X63" s="112">
        <v>9</v>
      </c>
      <c r="Y63" s="112">
        <v>17</v>
      </c>
      <c r="Z63" s="112">
        <v>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61</v>
      </c>
      <c r="W64" s="112">
        <v>76</v>
      </c>
      <c r="X64" s="112">
        <v>72</v>
      </c>
      <c r="Y64" s="112">
        <v>68</v>
      </c>
      <c r="Z64" s="112">
        <v>75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Murweh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145</v>
      </c>
      <c r="W65" s="112">
        <v>111</v>
      </c>
      <c r="X65" s="112">
        <v>124</v>
      </c>
      <c r="Y65" s="112">
        <v>106</v>
      </c>
      <c r="Z65" s="112">
        <v>139</v>
      </c>
    </row>
    <row r="66" spans="1:26" x14ac:dyDescent="0.25">
      <c r="S66" s="115" t="s">
        <v>39</v>
      </c>
      <c r="T66" s="115"/>
      <c r="U66" s="112"/>
      <c r="V66" s="112">
        <v>223</v>
      </c>
      <c r="W66" s="112">
        <v>143</v>
      </c>
      <c r="X66" s="112">
        <v>150</v>
      </c>
      <c r="Y66" s="112">
        <v>149</v>
      </c>
      <c r="Z66" s="112">
        <v>156</v>
      </c>
    </row>
    <row r="67" spans="1:26" x14ac:dyDescent="0.25">
      <c r="S67" s="115" t="s">
        <v>40</v>
      </c>
      <c r="T67" s="115"/>
      <c r="U67" s="112"/>
      <c r="V67" s="112">
        <v>251</v>
      </c>
      <c r="W67" s="112">
        <v>246</v>
      </c>
      <c r="X67" s="112">
        <v>246</v>
      </c>
      <c r="Y67" s="112">
        <v>216</v>
      </c>
      <c r="Z67" s="112">
        <v>230</v>
      </c>
    </row>
    <row r="68" spans="1:26" x14ac:dyDescent="0.25">
      <c r="S68" s="115" t="s">
        <v>41</v>
      </c>
      <c r="T68" s="115"/>
      <c r="U68" s="112"/>
      <c r="V68" s="112">
        <v>195</v>
      </c>
      <c r="W68" s="112">
        <v>164</v>
      </c>
      <c r="X68" s="112">
        <v>192</v>
      </c>
      <c r="Y68" s="112">
        <v>193</v>
      </c>
      <c r="Z68" s="112">
        <v>220</v>
      </c>
    </row>
    <row r="69" spans="1:26" x14ac:dyDescent="0.25">
      <c r="S69" s="115" t="s">
        <v>42</v>
      </c>
      <c r="T69" s="115"/>
      <c r="U69" s="112"/>
      <c r="V69" s="112">
        <v>166</v>
      </c>
      <c r="W69" s="112">
        <v>176</v>
      </c>
      <c r="X69" s="112">
        <v>194</v>
      </c>
      <c r="Y69" s="112">
        <v>199</v>
      </c>
      <c r="Z69" s="112">
        <v>206</v>
      </c>
    </row>
    <row r="70" spans="1:26" x14ac:dyDescent="0.25">
      <c r="S70" s="115" t="s">
        <v>43</v>
      </c>
      <c r="T70" s="115"/>
      <c r="U70" s="112"/>
      <c r="V70" s="112">
        <v>154</v>
      </c>
      <c r="W70" s="112">
        <v>140</v>
      </c>
      <c r="X70" s="112">
        <v>143</v>
      </c>
      <c r="Y70" s="112">
        <v>158</v>
      </c>
      <c r="Z70" s="112">
        <v>161</v>
      </c>
    </row>
    <row r="71" spans="1:26" x14ac:dyDescent="0.25">
      <c r="S71" s="115" t="s">
        <v>44</v>
      </c>
      <c r="T71" s="115"/>
      <c r="U71" s="112"/>
      <c r="V71" s="112">
        <v>176</v>
      </c>
      <c r="W71" s="112">
        <v>160</v>
      </c>
      <c r="X71" s="112">
        <v>139</v>
      </c>
      <c r="Y71" s="112">
        <v>163</v>
      </c>
      <c r="Z71" s="112">
        <v>161</v>
      </c>
    </row>
    <row r="72" spans="1:26" x14ac:dyDescent="0.25">
      <c r="S72" s="115" t="s">
        <v>45</v>
      </c>
      <c r="T72" s="115"/>
      <c r="U72" s="112"/>
      <c r="V72" s="112">
        <v>209</v>
      </c>
      <c r="W72" s="112">
        <v>155</v>
      </c>
      <c r="X72" s="112">
        <v>178</v>
      </c>
      <c r="Y72" s="112">
        <v>196</v>
      </c>
      <c r="Z72" s="112">
        <v>163</v>
      </c>
    </row>
    <row r="73" spans="1:26" x14ac:dyDescent="0.25">
      <c r="S73" s="115" t="s">
        <v>46</v>
      </c>
      <c r="T73" s="115"/>
      <c r="U73" s="112"/>
      <c r="V73" s="112">
        <v>175</v>
      </c>
      <c r="W73" s="112">
        <v>182</v>
      </c>
      <c r="X73" s="112">
        <v>215</v>
      </c>
      <c r="Y73" s="112">
        <v>228</v>
      </c>
      <c r="Z73" s="112">
        <v>214</v>
      </c>
    </row>
    <row r="74" spans="1:26" x14ac:dyDescent="0.25">
      <c r="S74" s="115" t="s">
        <v>47</v>
      </c>
      <c r="T74" s="115"/>
      <c r="U74" s="112"/>
      <c r="V74" s="112">
        <v>148</v>
      </c>
      <c r="W74" s="112">
        <v>130</v>
      </c>
      <c r="X74" s="112">
        <v>140</v>
      </c>
      <c r="Y74" s="112">
        <v>142</v>
      </c>
      <c r="Z74" s="112">
        <v>154</v>
      </c>
    </row>
    <row r="75" spans="1:26" x14ac:dyDescent="0.25">
      <c r="S75" s="115" t="s">
        <v>48</v>
      </c>
      <c r="T75" s="115"/>
      <c r="U75" s="112"/>
      <c r="V75" s="112">
        <v>72</v>
      </c>
      <c r="W75" s="112">
        <v>54</v>
      </c>
      <c r="X75" s="112">
        <v>64</v>
      </c>
      <c r="Y75" s="112">
        <v>81</v>
      </c>
      <c r="Z75" s="112">
        <v>80</v>
      </c>
    </row>
    <row r="76" spans="1:26" x14ac:dyDescent="0.25">
      <c r="S76" s="115" t="s">
        <v>49</v>
      </c>
      <c r="T76" s="115"/>
      <c r="U76" s="112"/>
      <c r="V76" s="112">
        <v>34</v>
      </c>
      <c r="W76" s="112">
        <v>29</v>
      </c>
      <c r="X76" s="112">
        <v>29</v>
      </c>
      <c r="Y76" s="112">
        <v>25</v>
      </c>
      <c r="Z76" s="112">
        <v>26</v>
      </c>
    </row>
    <row r="77" spans="1:26" x14ac:dyDescent="0.25">
      <c r="S77" s="115" t="s">
        <v>50</v>
      </c>
      <c r="T77" s="115"/>
      <c r="U77" s="112"/>
      <c r="V77" s="112">
        <v>15</v>
      </c>
      <c r="W77" s="112">
        <v>17</v>
      </c>
      <c r="X77" s="112">
        <v>16</v>
      </c>
      <c r="Y77" s="112">
        <v>17</v>
      </c>
      <c r="Z77" s="112">
        <v>17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5</v>
      </c>
      <c r="Y78" s="112">
        <v>5</v>
      </c>
      <c r="Z78" s="112">
        <v>5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0</v>
      </c>
      <c r="X79" s="112">
        <v>6</v>
      </c>
      <c r="Y79" s="112">
        <v>3</v>
      </c>
      <c r="Z79" s="112">
        <v>5</v>
      </c>
    </row>
    <row r="80" spans="1:26" x14ac:dyDescent="0.25">
      <c r="S80" s="118" t="s">
        <v>53</v>
      </c>
      <c r="T80" s="118"/>
      <c r="U80" s="112"/>
      <c r="V80" s="112">
        <v>2039</v>
      </c>
      <c r="W80" s="112">
        <v>1779</v>
      </c>
      <c r="X80" s="112">
        <v>1916</v>
      </c>
      <c r="Y80" s="112">
        <v>1966</v>
      </c>
      <c r="Z80" s="112">
        <v>2010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Murweh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100</v>
      </c>
      <c r="W83" s="112">
        <v>89</v>
      </c>
      <c r="X83" s="112">
        <v>101</v>
      </c>
      <c r="Y83" s="112">
        <v>106</v>
      </c>
      <c r="Z83" s="112">
        <v>96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72</v>
      </c>
      <c r="W84" s="112">
        <v>69</v>
      </c>
      <c r="X84" s="112">
        <v>63</v>
      </c>
      <c r="Y84" s="112">
        <v>73</v>
      </c>
      <c r="Z84" s="112">
        <v>76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161</v>
      </c>
      <c r="W85" s="112">
        <v>158</v>
      </c>
      <c r="X85" s="112">
        <v>183</v>
      </c>
      <c r="Y85" s="112">
        <v>171</v>
      </c>
      <c r="Z85" s="112">
        <v>180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4,016</v>
      </c>
      <c r="D86" s="96">
        <f t="shared" ref="D86:D91" si="4">AD4</f>
        <v>3.4784849265653284E-2</v>
      </c>
      <c r="E86" s="97">
        <f t="shared" ref="E86:E91" si="5">AD4</f>
        <v>3.4784849265653284E-2</v>
      </c>
      <c r="F86" s="96">
        <f t="shared" ref="F86:F91" si="6">AF4</f>
        <v>1.3118062563067578E-2</v>
      </c>
      <c r="G86" s="97">
        <f t="shared" ref="G86:G91" si="7">AF4</f>
        <v>1.3118062563067578E-2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55</v>
      </c>
      <c r="W86" s="112">
        <v>68</v>
      </c>
      <c r="X86" s="112">
        <v>70</v>
      </c>
      <c r="Y86" s="112">
        <v>88</v>
      </c>
      <c r="Z86" s="112">
        <v>85</v>
      </c>
    </row>
    <row r="87" spans="1:30" ht="15" customHeight="1" x14ac:dyDescent="0.25">
      <c r="A87" s="98" t="s">
        <v>4</v>
      </c>
      <c r="B87" s="49"/>
      <c r="C87" s="57" t="str">
        <f t="shared" si="3"/>
        <v>2,004</v>
      </c>
      <c r="D87" s="96">
        <f t="shared" si="4"/>
        <v>5.1416579223504622E-2</v>
      </c>
      <c r="E87" s="97">
        <f t="shared" si="5"/>
        <v>5.1416579223504622E-2</v>
      </c>
      <c r="F87" s="96">
        <f t="shared" si="6"/>
        <v>3.9958484691229978E-2</v>
      </c>
      <c r="G87" s="97">
        <f t="shared" si="7"/>
        <v>3.9958484691229978E-2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36</v>
      </c>
      <c r="W87" s="112">
        <v>31</v>
      </c>
      <c r="X87" s="112">
        <v>33</v>
      </c>
      <c r="Y87" s="112">
        <v>27</v>
      </c>
      <c r="Z87" s="112">
        <v>28</v>
      </c>
    </row>
    <row r="88" spans="1:30" ht="15" customHeight="1" x14ac:dyDescent="0.25">
      <c r="A88" s="98" t="s">
        <v>5</v>
      </c>
      <c r="B88" s="49"/>
      <c r="C88" s="57" t="str">
        <f t="shared" si="3"/>
        <v>2,014</v>
      </c>
      <c r="D88" s="96">
        <f t="shared" si="4"/>
        <v>2.4415055951169995E-2</v>
      </c>
      <c r="E88" s="97">
        <f t="shared" si="5"/>
        <v>2.4415055951169995E-2</v>
      </c>
      <c r="F88" s="96">
        <f t="shared" si="6"/>
        <v>-1.0319410319410305E-2</v>
      </c>
      <c r="G88" s="97">
        <f t="shared" si="7"/>
        <v>-1.0319410319410305E-2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59</v>
      </c>
      <c r="W88" s="112">
        <v>53</v>
      </c>
      <c r="X88" s="112">
        <v>58</v>
      </c>
      <c r="Y88" s="112">
        <v>73</v>
      </c>
      <c r="Z88" s="112">
        <v>76</v>
      </c>
    </row>
    <row r="89" spans="1:30" ht="15" customHeight="1" x14ac:dyDescent="0.25">
      <c r="A89" s="49" t="s">
        <v>6</v>
      </c>
      <c r="B89" s="49"/>
      <c r="C89" s="57" t="str">
        <f t="shared" si="3"/>
        <v>2,641</v>
      </c>
      <c r="D89" s="96">
        <f t="shared" si="4"/>
        <v>2.4040325707638699E-2</v>
      </c>
      <c r="E89" s="97">
        <f t="shared" si="5"/>
        <v>2.4040325707638699E-2</v>
      </c>
      <c r="F89" s="96">
        <f t="shared" si="6"/>
        <v>-3.7850113550341735E-4</v>
      </c>
      <c r="G89" s="97">
        <f t="shared" si="7"/>
        <v>-3.7850113550341735E-4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106</v>
      </c>
      <c r="W89" s="112">
        <v>97</v>
      </c>
      <c r="X89" s="112">
        <v>98</v>
      </c>
      <c r="Y89" s="112">
        <v>98</v>
      </c>
      <c r="Z89" s="112">
        <v>101</v>
      </c>
    </row>
    <row r="90" spans="1:30" ht="15" customHeight="1" x14ac:dyDescent="0.25">
      <c r="A90" s="49" t="s">
        <v>96</v>
      </c>
      <c r="B90" s="49"/>
      <c r="C90" s="57" t="str">
        <f t="shared" si="3"/>
        <v>$43,708</v>
      </c>
      <c r="D90" s="96">
        <f t="shared" si="4"/>
        <v>0.10123040603273092</v>
      </c>
      <c r="E90" s="97">
        <f t="shared" si="5"/>
        <v>0.10123040603273092</v>
      </c>
      <c r="F90" s="96">
        <f t="shared" si="6"/>
        <v>0.16237446924845655</v>
      </c>
      <c r="G90" s="97">
        <f t="shared" si="7"/>
        <v>0.16237446924845655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305</v>
      </c>
      <c r="W90" s="112">
        <v>300</v>
      </c>
      <c r="X90" s="112">
        <v>296</v>
      </c>
      <c r="Y90" s="112">
        <v>292</v>
      </c>
      <c r="Z90" s="112">
        <v>314</v>
      </c>
    </row>
    <row r="91" spans="1:30" ht="15" customHeight="1" x14ac:dyDescent="0.25">
      <c r="A91" s="49" t="s">
        <v>7</v>
      </c>
      <c r="B91" s="49"/>
      <c r="C91" s="57" t="str">
        <f t="shared" si="3"/>
        <v>$163.1 mil</v>
      </c>
      <c r="D91" s="96">
        <f t="shared" si="4"/>
        <v>0.12639221021387392</v>
      </c>
      <c r="E91" s="97">
        <f t="shared" si="5"/>
        <v>0.12639221021387392</v>
      </c>
      <c r="F91" s="96">
        <f t="shared" si="6"/>
        <v>0.34537858301929725</v>
      </c>
      <c r="G91" s="97">
        <f t="shared" si="7"/>
        <v>0.34537858301929725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1312</v>
      </c>
      <c r="W91" s="112">
        <v>1175</v>
      </c>
      <c r="X91" s="112">
        <v>1310</v>
      </c>
      <c r="Y91" s="112">
        <v>1303</v>
      </c>
      <c r="Z91" s="112">
        <v>1361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91</v>
      </c>
      <c r="W93" s="112">
        <v>91</v>
      </c>
      <c r="X93" s="112">
        <v>91</v>
      </c>
      <c r="Y93" s="112">
        <v>99</v>
      </c>
      <c r="Z93" s="112">
        <v>92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224</v>
      </c>
      <c r="W94" s="112">
        <v>209</v>
      </c>
      <c r="X94" s="112">
        <v>222</v>
      </c>
      <c r="Y94" s="112">
        <v>227</v>
      </c>
      <c r="Z94" s="112">
        <v>236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34</v>
      </c>
      <c r="W95" s="112">
        <v>28</v>
      </c>
      <c r="X95" s="112">
        <v>32</v>
      </c>
      <c r="Y95" s="112">
        <v>31</v>
      </c>
      <c r="Z95" s="112">
        <v>41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175</v>
      </c>
      <c r="W96" s="112">
        <v>159</v>
      </c>
      <c r="X96" s="112">
        <v>158</v>
      </c>
      <c r="Y96" s="112">
        <v>171</v>
      </c>
      <c r="Z96" s="112">
        <v>175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189</v>
      </c>
      <c r="W97" s="112">
        <v>181</v>
      </c>
      <c r="X97" s="112">
        <v>177</v>
      </c>
      <c r="Y97" s="112">
        <v>190</v>
      </c>
      <c r="Z97" s="112">
        <v>181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91</v>
      </c>
      <c r="W98" s="112">
        <v>78</v>
      </c>
      <c r="X98" s="112">
        <v>88</v>
      </c>
      <c r="Y98" s="112">
        <v>90</v>
      </c>
      <c r="Z98" s="112">
        <v>102</v>
      </c>
    </row>
    <row r="99" spans="1:32" ht="15" customHeight="1" x14ac:dyDescent="0.25">
      <c r="S99" s="115" t="s">
        <v>197</v>
      </c>
      <c r="T99" s="115"/>
      <c r="U99" s="112"/>
      <c r="V99" s="112">
        <v>9</v>
      </c>
      <c r="W99" s="112">
        <v>13</v>
      </c>
      <c r="X99" s="112">
        <v>11</v>
      </c>
      <c r="Y99" s="112">
        <v>11</v>
      </c>
      <c r="Z99" s="112">
        <v>15</v>
      </c>
    </row>
    <row r="100" spans="1:32" ht="15" customHeight="1" x14ac:dyDescent="0.25">
      <c r="S100" s="115" t="s">
        <v>58</v>
      </c>
      <c r="T100" s="115"/>
      <c r="U100" s="112"/>
      <c r="V100" s="112">
        <v>195</v>
      </c>
      <c r="W100" s="112">
        <v>183</v>
      </c>
      <c r="X100" s="112">
        <v>205</v>
      </c>
      <c r="Y100" s="112">
        <v>209</v>
      </c>
      <c r="Z100" s="112">
        <v>197</v>
      </c>
    </row>
    <row r="101" spans="1:32" x14ac:dyDescent="0.25">
      <c r="A101" s="18"/>
      <c r="S101" s="118" t="s">
        <v>53</v>
      </c>
      <c r="T101" s="118"/>
      <c r="U101" s="112"/>
      <c r="V101" s="112">
        <v>1331</v>
      </c>
      <c r="W101" s="112">
        <v>1162</v>
      </c>
      <c r="X101" s="112">
        <v>1271</v>
      </c>
      <c r="Y101" s="112">
        <v>1273</v>
      </c>
      <c r="Z101" s="112">
        <v>1284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2320</v>
      </c>
      <c r="W104" s="112">
        <v>2242</v>
      </c>
      <c r="X104" s="112">
        <v>2405</v>
      </c>
      <c r="Y104" s="112">
        <v>2383</v>
      </c>
      <c r="Z104" s="112">
        <v>2458</v>
      </c>
      <c r="AB104" s="109" t="str">
        <f>TEXT(Z104,"###,###")</f>
        <v>2,458</v>
      </c>
      <c r="AD104" s="130">
        <f>Z104/($Z$4)*100</f>
        <v>61.205179282868528</v>
      </c>
      <c r="AF104" s="109"/>
    </row>
    <row r="105" spans="1:32" x14ac:dyDescent="0.25">
      <c r="S105" s="115" t="s">
        <v>17</v>
      </c>
      <c r="T105" s="115"/>
      <c r="U105" s="112"/>
      <c r="V105" s="112">
        <v>955</v>
      </c>
      <c r="W105" s="112">
        <v>915</v>
      </c>
      <c r="X105" s="112">
        <v>944</v>
      </c>
      <c r="Y105" s="112">
        <v>935</v>
      </c>
      <c r="Z105" s="112">
        <v>986</v>
      </c>
      <c r="AB105" s="109" t="str">
        <f>TEXT(Z105,"###,###")</f>
        <v>986</v>
      </c>
      <c r="AD105" s="130">
        <f>Z105/($Z$4)*100</f>
        <v>24.551792828685258</v>
      </c>
      <c r="AF105" s="109"/>
    </row>
    <row r="106" spans="1:32" x14ac:dyDescent="0.25">
      <c r="S106" s="118" t="s">
        <v>53</v>
      </c>
      <c r="T106" s="118"/>
      <c r="U106" s="120"/>
      <c r="V106" s="120">
        <v>3275</v>
      </c>
      <c r="W106" s="120">
        <v>3157</v>
      </c>
      <c r="X106" s="120">
        <v>3349</v>
      </c>
      <c r="Y106" s="120">
        <v>3318</v>
      </c>
      <c r="Z106" s="120">
        <v>3444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799</v>
      </c>
      <c r="W108" s="112">
        <v>645</v>
      </c>
      <c r="X108" s="112">
        <v>747</v>
      </c>
      <c r="Y108" s="112">
        <v>799</v>
      </c>
      <c r="Z108" s="112">
        <v>819</v>
      </c>
      <c r="AB108" s="109" t="str">
        <f>TEXT(Z108,"###,###")</f>
        <v>819</v>
      </c>
      <c r="AD108" s="130">
        <f>Z108/($Z$4)*100</f>
        <v>20.393426294820717</v>
      </c>
      <c r="AF108" s="109"/>
    </row>
    <row r="109" spans="1:32" x14ac:dyDescent="0.25">
      <c r="S109" s="115" t="s">
        <v>20</v>
      </c>
      <c r="T109" s="115"/>
      <c r="U109" s="112"/>
      <c r="V109" s="112">
        <v>623</v>
      </c>
      <c r="W109" s="112">
        <v>559</v>
      </c>
      <c r="X109" s="112">
        <v>601</v>
      </c>
      <c r="Y109" s="112">
        <v>668</v>
      </c>
      <c r="Z109" s="112">
        <v>554</v>
      </c>
      <c r="AB109" s="109" t="str">
        <f>TEXT(Z109,"###,###")</f>
        <v>554</v>
      </c>
      <c r="AD109" s="130">
        <f>Z109/($Z$4)*100</f>
        <v>13.794820717131472</v>
      </c>
      <c r="AF109" s="109"/>
    </row>
    <row r="110" spans="1:32" x14ac:dyDescent="0.25">
      <c r="S110" s="115" t="s">
        <v>21</v>
      </c>
      <c r="T110" s="115"/>
      <c r="U110" s="112"/>
      <c r="V110" s="112">
        <v>804</v>
      </c>
      <c r="W110" s="112">
        <v>779</v>
      </c>
      <c r="X110" s="112">
        <v>886</v>
      </c>
      <c r="Y110" s="112">
        <v>738</v>
      </c>
      <c r="Z110" s="112">
        <v>868</v>
      </c>
      <c r="AB110" s="109" t="str">
        <f>TEXT(Z110,"###,###")</f>
        <v>868</v>
      </c>
      <c r="AD110" s="130">
        <f>Z110/($Z$4)*100</f>
        <v>21.613545816733069</v>
      </c>
      <c r="AF110" s="109"/>
    </row>
    <row r="111" spans="1:32" x14ac:dyDescent="0.25">
      <c r="S111" s="115" t="s">
        <v>22</v>
      </c>
      <c r="T111" s="115"/>
      <c r="U111" s="112"/>
      <c r="V111" s="112">
        <v>1085</v>
      </c>
      <c r="W111" s="112">
        <v>1059</v>
      </c>
      <c r="X111" s="112">
        <v>1039</v>
      </c>
      <c r="Y111" s="112">
        <v>1113</v>
      </c>
      <c r="Z111" s="112">
        <v>1203</v>
      </c>
      <c r="AB111" s="109" t="str">
        <f>TEXT(Z111,"###,###")</f>
        <v>1,203</v>
      </c>
      <c r="AD111" s="130">
        <f>Z111/($Z$4)*100</f>
        <v>29.955179282868528</v>
      </c>
      <c r="AF111" s="109"/>
    </row>
    <row r="112" spans="1:32" x14ac:dyDescent="0.25">
      <c r="S112" s="118" t="s">
        <v>53</v>
      </c>
      <c r="T112" s="118"/>
      <c r="U112" s="112"/>
      <c r="V112" s="112">
        <v>3965</v>
      </c>
      <c r="W112" s="112">
        <v>3514</v>
      </c>
      <c r="X112" s="112">
        <v>3858</v>
      </c>
      <c r="Y112" s="112">
        <v>3881</v>
      </c>
      <c r="Z112" s="112">
        <v>4017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41.95</v>
      </c>
      <c r="W118" s="131">
        <v>41.62</v>
      </c>
      <c r="X118" s="131">
        <v>42.35</v>
      </c>
      <c r="Y118" s="131">
        <v>42.42</v>
      </c>
      <c r="Z118" s="131">
        <v>42.16</v>
      </c>
      <c r="AB118" s="109" t="str">
        <f>TEXT(Z118,"##.0")</f>
        <v>42.2</v>
      </c>
    </row>
    <row r="120" spans="19:32" x14ac:dyDescent="0.25">
      <c r="S120" s="101" t="s">
        <v>98</v>
      </c>
      <c r="T120" s="112"/>
      <c r="U120" s="112"/>
      <c r="V120" s="112">
        <v>1873</v>
      </c>
      <c r="W120" s="112">
        <v>1734</v>
      </c>
      <c r="X120" s="112">
        <v>1833</v>
      </c>
      <c r="Y120" s="112">
        <v>1832</v>
      </c>
      <c r="Z120" s="112">
        <v>1881</v>
      </c>
      <c r="AB120" s="109" t="str">
        <f>TEXT(Z120,"###,###")</f>
        <v>1,881</v>
      </c>
    </row>
    <row r="121" spans="19:32" x14ac:dyDescent="0.25">
      <c r="S121" s="101" t="s">
        <v>99</v>
      </c>
      <c r="T121" s="112"/>
      <c r="U121" s="112"/>
      <c r="V121" s="112">
        <v>408</v>
      </c>
      <c r="W121" s="112">
        <v>297</v>
      </c>
      <c r="X121" s="112">
        <v>387</v>
      </c>
      <c r="Y121" s="112">
        <v>366</v>
      </c>
      <c r="Z121" s="112">
        <v>364</v>
      </c>
      <c r="AB121" s="109" t="str">
        <f>TEXT(Z121,"###,###")</f>
        <v>364</v>
      </c>
    </row>
    <row r="122" spans="19:32" x14ac:dyDescent="0.25">
      <c r="S122" s="101" t="s">
        <v>100</v>
      </c>
      <c r="T122" s="112"/>
      <c r="U122" s="112"/>
      <c r="V122" s="112">
        <v>360</v>
      </c>
      <c r="W122" s="112">
        <v>306</v>
      </c>
      <c r="X122" s="112">
        <v>361</v>
      </c>
      <c r="Y122" s="112">
        <v>380</v>
      </c>
      <c r="Z122" s="112">
        <v>394</v>
      </c>
      <c r="AB122" s="109" t="str">
        <f>TEXT(Z122,"###,###")</f>
        <v>394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2233</v>
      </c>
      <c r="W124" s="112">
        <v>2040</v>
      </c>
      <c r="X124" s="112">
        <v>2194</v>
      </c>
      <c r="Y124" s="112">
        <v>2212</v>
      </c>
      <c r="Z124" s="112">
        <v>2275</v>
      </c>
      <c r="AB124" s="109" t="str">
        <f>TEXT(Z124,"###,###")</f>
        <v>2,275</v>
      </c>
      <c r="AD124" s="127">
        <f>Z124/$Z$7*100</f>
        <v>86.141613025369182</v>
      </c>
    </row>
    <row r="125" spans="19:32" x14ac:dyDescent="0.25">
      <c r="S125" s="101" t="s">
        <v>102</v>
      </c>
      <c r="T125" s="112"/>
      <c r="U125" s="112"/>
      <c r="V125" s="112">
        <v>768</v>
      </c>
      <c r="W125" s="112">
        <v>603</v>
      </c>
      <c r="X125" s="112">
        <v>748</v>
      </c>
      <c r="Y125" s="112">
        <v>746</v>
      </c>
      <c r="Z125" s="112">
        <v>758</v>
      </c>
      <c r="AB125" s="109" t="str">
        <f>TEXT(Z125,"###,###")</f>
        <v>758</v>
      </c>
      <c r="AD125" s="127">
        <f>Z125/$Z$7*100</f>
        <v>28.701249526694433</v>
      </c>
    </row>
    <row r="127" spans="19:32" x14ac:dyDescent="0.25">
      <c r="S127" s="101" t="s">
        <v>103</v>
      </c>
      <c r="T127" s="112"/>
      <c r="U127" s="112"/>
      <c r="V127" s="112">
        <v>1312</v>
      </c>
      <c r="W127" s="112">
        <v>1177</v>
      </c>
      <c r="X127" s="112">
        <v>1309</v>
      </c>
      <c r="Y127" s="112">
        <v>1302</v>
      </c>
      <c r="Z127" s="112">
        <v>1358</v>
      </c>
      <c r="AB127" s="109" t="str">
        <f>TEXT(Z127,"###,###")</f>
        <v>1,358</v>
      </c>
      <c r="AD127" s="127">
        <f>Z127/$Z$7*100</f>
        <v>51.419916698220369</v>
      </c>
    </row>
    <row r="128" spans="19:32" x14ac:dyDescent="0.25">
      <c r="S128" s="101" t="s">
        <v>104</v>
      </c>
      <c r="T128" s="112"/>
      <c r="U128" s="112"/>
      <c r="V128" s="112">
        <v>1335</v>
      </c>
      <c r="W128" s="112">
        <v>1164</v>
      </c>
      <c r="X128" s="112">
        <v>1270</v>
      </c>
      <c r="Y128" s="112">
        <v>1274</v>
      </c>
      <c r="Z128" s="112">
        <v>1284</v>
      </c>
      <c r="AB128" s="109" t="str">
        <f>TEXT(Z128,"###,###")</f>
        <v>1,284</v>
      </c>
      <c r="AD128" s="127">
        <f>Z128/$Z$7*100</f>
        <v>48.617947747065507</v>
      </c>
    </row>
    <row r="130" spans="19:20" x14ac:dyDescent="0.25">
      <c r="S130" s="101" t="s">
        <v>278</v>
      </c>
      <c r="T130" s="127">
        <v>71.223021582733821</v>
      </c>
    </row>
    <row r="131" spans="19:20" x14ac:dyDescent="0.25">
      <c r="S131" s="101" t="s">
        <v>279</v>
      </c>
      <c r="T131" s="127">
        <v>13.782658084059069</v>
      </c>
    </row>
    <row r="132" spans="19:20" x14ac:dyDescent="0.25">
      <c r="S132" s="101" t="s">
        <v>280</v>
      </c>
      <c r="T132" s="127">
        <v>14.918591442635364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D8A03CF-8FBD-4546-8186-36158145E1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2C449CF-35C3-49EF-9A52-4BD0A27245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69208F2-55EE-4F41-89AB-1D7E8D86A6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ABD9FC1-3F06-4EAD-969C-35069CC59F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4610E-518C-4076-B85D-5C5DD1D993E9}">
  <sheetPr codeName="Sheet11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160</v>
      </c>
      <c r="T1" s="99"/>
      <c r="U1" s="99"/>
      <c r="V1" s="99"/>
      <c r="W1" s="99"/>
      <c r="X1" s="99"/>
      <c r="Y1" s="100" t="s">
        <v>247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160</v>
      </c>
      <c r="Y3" s="105" t="s">
        <v>247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9.51 Napranum,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551</v>
      </c>
      <c r="W4" s="108">
        <v>556</v>
      </c>
      <c r="X4" s="108">
        <v>510</v>
      </c>
      <c r="Y4" s="108">
        <v>479</v>
      </c>
      <c r="Z4" s="108">
        <v>581</v>
      </c>
      <c r="AB4" s="109" t="str">
        <f>TEXT(Z4,"###,###")</f>
        <v>581</v>
      </c>
      <c r="AD4" s="110">
        <f>Z4/Y4-1</f>
        <v>0.21294363256784976</v>
      </c>
      <c r="AF4" s="110">
        <f>Z4/V4-1</f>
        <v>5.444646098003636E-2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304</v>
      </c>
      <c r="W5" s="108">
        <v>296</v>
      </c>
      <c r="X5" s="108">
        <v>246</v>
      </c>
      <c r="Y5" s="108">
        <v>218</v>
      </c>
      <c r="Z5" s="108">
        <v>280</v>
      </c>
      <c r="AB5" s="109" t="str">
        <f>TEXT(Z5,"###,###")</f>
        <v>280</v>
      </c>
      <c r="AD5" s="110">
        <f t="shared" ref="AD5:AD9" si="0">Z5/Y5-1</f>
        <v>0.28440366972477071</v>
      </c>
      <c r="AF5" s="110">
        <f t="shared" ref="AF5:AF9" si="1">Z5/V5-1</f>
        <v>-7.8947368421052655E-2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244</v>
      </c>
      <c r="W6" s="108">
        <v>255</v>
      </c>
      <c r="X6" s="108">
        <v>262</v>
      </c>
      <c r="Y6" s="108">
        <v>259</v>
      </c>
      <c r="Z6" s="108">
        <v>299</v>
      </c>
      <c r="AB6" s="109" t="str">
        <f>TEXT(Z6,"###,###")</f>
        <v>299</v>
      </c>
      <c r="AD6" s="110">
        <f t="shared" si="0"/>
        <v>0.15444015444015435</v>
      </c>
      <c r="AF6" s="110">
        <f t="shared" si="1"/>
        <v>0.22540983606557385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367</v>
      </c>
      <c r="W7" s="108">
        <v>375</v>
      </c>
      <c r="X7" s="108">
        <v>357</v>
      </c>
      <c r="Y7" s="108">
        <v>347</v>
      </c>
      <c r="Z7" s="108">
        <v>400</v>
      </c>
      <c r="AB7" s="109" t="str">
        <f>TEXT(Z7,"###,###")</f>
        <v>400</v>
      </c>
      <c r="AD7" s="110">
        <f t="shared" si="0"/>
        <v>0.1527377521613833</v>
      </c>
      <c r="AF7" s="110">
        <f t="shared" si="1"/>
        <v>8.9918256130790297E-2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581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400</v>
      </c>
      <c r="P8" s="67"/>
      <c r="S8" s="107" t="s">
        <v>83</v>
      </c>
      <c r="T8" s="108"/>
      <c r="U8" s="108"/>
      <c r="V8" s="108">
        <v>27598.25</v>
      </c>
      <c r="W8" s="108">
        <v>23772.45</v>
      </c>
      <c r="X8" s="108">
        <v>17979.37</v>
      </c>
      <c r="Y8" s="108">
        <v>20157</v>
      </c>
      <c r="Z8" s="108">
        <v>25041.86</v>
      </c>
      <c r="AB8" s="109" t="str">
        <f>TEXT(Z8,"$###,###")</f>
        <v>$25,042</v>
      </c>
      <c r="AD8" s="110">
        <f t="shared" si="0"/>
        <v>0.24234062608523099</v>
      </c>
      <c r="AF8" s="110">
        <f t="shared" si="1"/>
        <v>-9.2628699283469063E-2</v>
      </c>
    </row>
    <row r="9" spans="1:32" x14ac:dyDescent="0.25">
      <c r="A9" s="30" t="s">
        <v>14</v>
      </c>
      <c r="B9" s="71"/>
      <c r="C9" s="72"/>
      <c r="D9" s="73">
        <f>AD104</f>
        <v>76.764199655765921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50.5</v>
      </c>
      <c r="P9" s="74" t="s">
        <v>84</v>
      </c>
      <c r="S9" s="107" t="s">
        <v>7</v>
      </c>
      <c r="T9" s="108"/>
      <c r="U9" s="108"/>
      <c r="V9" s="108">
        <v>14271053</v>
      </c>
      <c r="W9" s="108">
        <v>14095265</v>
      </c>
      <c r="X9" s="108">
        <v>14086173</v>
      </c>
      <c r="Y9" s="108">
        <v>13359654</v>
      </c>
      <c r="Z9" s="108">
        <v>15542585</v>
      </c>
      <c r="AB9" s="109" t="str">
        <f>TEXT(Z9/1000000,"$#,###.0")&amp;" mil"</f>
        <v>$15.5 mil</v>
      </c>
      <c r="AD9" s="110">
        <f t="shared" si="0"/>
        <v>0.16339727061793674</v>
      </c>
      <c r="AF9" s="110">
        <f t="shared" si="1"/>
        <v>8.909868108541108E-2</v>
      </c>
    </row>
    <row r="10" spans="1:32" x14ac:dyDescent="0.25">
      <c r="A10" s="30" t="s">
        <v>17</v>
      </c>
      <c r="B10" s="71"/>
      <c r="C10" s="72"/>
      <c r="D10" s="73">
        <f>AD105</f>
        <v>22.891566265060241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98.5</v>
      </c>
      <c r="P11" s="74" t="s">
        <v>84</v>
      </c>
      <c r="S11" s="107" t="s">
        <v>29</v>
      </c>
      <c r="T11" s="112"/>
      <c r="U11" s="112"/>
      <c r="V11" s="112">
        <v>553</v>
      </c>
      <c r="W11" s="112">
        <v>555</v>
      </c>
      <c r="X11" s="112">
        <v>509</v>
      </c>
      <c r="Y11" s="112">
        <v>475</v>
      </c>
      <c r="Z11" s="112">
        <v>581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84</v>
      </c>
      <c r="S12" s="107" t="s">
        <v>30</v>
      </c>
      <c r="T12" s="112"/>
      <c r="U12" s="112"/>
      <c r="V12" s="112">
        <v>0</v>
      </c>
      <c r="W12" s="112">
        <v>0</v>
      </c>
      <c r="X12" s="112">
        <v>0</v>
      </c>
      <c r="Y12" s="112">
        <v>4</v>
      </c>
      <c r="Z12" s="112">
        <v>0</v>
      </c>
    </row>
    <row r="13" spans="1:32" ht="15" customHeight="1" x14ac:dyDescent="0.25">
      <c r="A13" s="30" t="s">
        <v>19</v>
      </c>
      <c r="B13" s="72"/>
      <c r="C13" s="72"/>
      <c r="D13" s="73">
        <f>AD108</f>
        <v>3.6144578313253009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0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9.9827882960413081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40.0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48.881239242685027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23.98989898989899</v>
      </c>
      <c r="P15" s="74" t="s">
        <v>84</v>
      </c>
      <c r="S15" s="115" t="s">
        <v>60</v>
      </c>
      <c r="T15" s="115"/>
      <c r="U15" s="116"/>
      <c r="V15" s="116">
        <v>0</v>
      </c>
      <c r="W15" s="116">
        <v>3</v>
      </c>
      <c r="X15" s="116">
        <v>0</v>
      </c>
      <c r="Y15" s="112">
        <v>7</v>
      </c>
      <c r="Z15" s="112">
        <v>10</v>
      </c>
      <c r="AB15" s="117">
        <f t="shared" ref="AB15:AB34" si="2">IF(Z15="np",0,Z15/$Z$34)</f>
        <v>1.7271157167530225E-2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36.488812392426851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76.01010101010101</v>
      </c>
      <c r="P16" s="37" t="s">
        <v>84</v>
      </c>
      <c r="S16" s="115" t="s">
        <v>61</v>
      </c>
      <c r="T16" s="115"/>
      <c r="U16" s="116"/>
      <c r="V16" s="116">
        <v>43</v>
      </c>
      <c r="W16" s="116">
        <v>50</v>
      </c>
      <c r="X16" s="116">
        <v>51</v>
      </c>
      <c r="Y16" s="112">
        <v>49</v>
      </c>
      <c r="Z16" s="112">
        <v>45</v>
      </c>
      <c r="AB16" s="117">
        <f t="shared" si="2"/>
        <v>7.7720207253886009E-2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28</v>
      </c>
      <c r="W17" s="116">
        <v>8</v>
      </c>
      <c r="X17" s="116">
        <v>12</v>
      </c>
      <c r="Y17" s="112">
        <v>10</v>
      </c>
      <c r="Z17" s="112">
        <v>6</v>
      </c>
      <c r="AB17" s="117">
        <f t="shared" si="2"/>
        <v>1.0362694300518135E-2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1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Napranum (2017-18 to 2021-22)</v>
      </c>
      <c r="B19" s="63"/>
      <c r="C19" s="63"/>
      <c r="D19" s="63"/>
      <c r="E19" s="63"/>
      <c r="F19" s="63"/>
      <c r="G19" s="63" t="str">
        <f>$S$1&amp;" ("&amp;$V$2&amp;" to "&amp;$Z$2&amp;")"</f>
        <v>Napranum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138</v>
      </c>
      <c r="W19" s="116">
        <v>144</v>
      </c>
      <c r="X19" s="116">
        <v>106</v>
      </c>
      <c r="Y19" s="112">
        <v>116</v>
      </c>
      <c r="Z19" s="112">
        <v>140</v>
      </c>
      <c r="AB19" s="117">
        <f t="shared" si="2"/>
        <v>0.24179620034542315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66</v>
      </c>
      <c r="T21" s="115"/>
      <c r="U21" s="116"/>
      <c r="V21" s="116">
        <v>12</v>
      </c>
      <c r="W21" s="116">
        <v>17</v>
      </c>
      <c r="X21" s="116">
        <v>24</v>
      </c>
      <c r="Y21" s="112">
        <v>16</v>
      </c>
      <c r="Z21" s="112">
        <v>36</v>
      </c>
      <c r="AB21" s="117">
        <f t="shared" si="2"/>
        <v>6.2176165803108807E-2</v>
      </c>
    </row>
    <row r="22" spans="1:28" x14ac:dyDescent="0.25">
      <c r="S22" s="115" t="s">
        <v>67</v>
      </c>
      <c r="T22" s="115"/>
      <c r="U22" s="116"/>
      <c r="V22" s="116">
        <v>56</v>
      </c>
      <c r="W22" s="116">
        <v>53</v>
      </c>
      <c r="X22" s="116">
        <v>30</v>
      </c>
      <c r="Y22" s="112">
        <v>39</v>
      </c>
      <c r="Z22" s="112">
        <v>50</v>
      </c>
      <c r="AB22" s="117">
        <f t="shared" si="2"/>
        <v>8.6355785837651119E-2</v>
      </c>
    </row>
    <row r="23" spans="1:28" x14ac:dyDescent="0.25">
      <c r="S23" s="115" t="s">
        <v>68</v>
      </c>
      <c r="T23" s="115"/>
      <c r="U23" s="116"/>
      <c r="V23" s="116">
        <v>25</v>
      </c>
      <c r="W23" s="116">
        <v>23</v>
      </c>
      <c r="X23" s="116">
        <v>8</v>
      </c>
      <c r="Y23" s="112">
        <v>9</v>
      </c>
      <c r="Z23" s="112">
        <v>5</v>
      </c>
      <c r="AB23" s="117">
        <f t="shared" si="2"/>
        <v>8.6355785837651123E-3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0</v>
      </c>
      <c r="W25" s="116">
        <v>0</v>
      </c>
      <c r="X25" s="116">
        <v>0</v>
      </c>
      <c r="Y25" s="112">
        <v>1</v>
      </c>
      <c r="Z25" s="112">
        <v>0</v>
      </c>
      <c r="AB25" s="117">
        <f t="shared" si="2"/>
        <v>0</v>
      </c>
    </row>
    <row r="26" spans="1:28" x14ac:dyDescent="0.25">
      <c r="S26" s="115" t="s">
        <v>71</v>
      </c>
      <c r="T26" s="115"/>
      <c r="U26" s="116"/>
      <c r="V26" s="116">
        <v>14</v>
      </c>
      <c r="W26" s="116">
        <v>7</v>
      </c>
      <c r="X26" s="116">
        <v>4</v>
      </c>
      <c r="Y26" s="112">
        <v>2</v>
      </c>
      <c r="Z26" s="112">
        <v>8</v>
      </c>
      <c r="AB26" s="117">
        <f t="shared" si="2"/>
        <v>1.3816925734024179E-2</v>
      </c>
    </row>
    <row r="27" spans="1:28" x14ac:dyDescent="0.25">
      <c r="S27" s="115" t="s">
        <v>72</v>
      </c>
      <c r="T27" s="115"/>
      <c r="U27" s="116"/>
      <c r="V27" s="116">
        <v>6</v>
      </c>
      <c r="W27" s="116">
        <v>15</v>
      </c>
      <c r="X27" s="116">
        <v>17</v>
      </c>
      <c r="Y27" s="112">
        <v>21</v>
      </c>
      <c r="Z27" s="112">
        <v>49</v>
      </c>
      <c r="AB27" s="117">
        <f t="shared" si="2"/>
        <v>8.46286701208981E-2</v>
      </c>
    </row>
    <row r="28" spans="1:28" x14ac:dyDescent="0.25">
      <c r="S28" s="115" t="s">
        <v>73</v>
      </c>
      <c r="T28" s="115"/>
      <c r="U28" s="116"/>
      <c r="V28" s="116">
        <v>43</v>
      </c>
      <c r="W28" s="116">
        <v>30</v>
      </c>
      <c r="X28" s="116">
        <v>45</v>
      </c>
      <c r="Y28" s="112">
        <v>31</v>
      </c>
      <c r="Z28" s="112">
        <v>40</v>
      </c>
      <c r="AB28" s="117">
        <f t="shared" si="2"/>
        <v>6.9084628670120898E-2</v>
      </c>
    </row>
    <row r="29" spans="1:28" x14ac:dyDescent="0.25">
      <c r="S29" s="115" t="s">
        <v>74</v>
      </c>
      <c r="T29" s="115"/>
      <c r="U29" s="116"/>
      <c r="V29" s="116">
        <v>94</v>
      </c>
      <c r="W29" s="116">
        <v>86</v>
      </c>
      <c r="X29" s="116">
        <v>81</v>
      </c>
      <c r="Y29" s="112">
        <v>67</v>
      </c>
      <c r="Z29" s="112">
        <v>76</v>
      </c>
      <c r="AB29" s="117">
        <f t="shared" si="2"/>
        <v>0.13126079447322972</v>
      </c>
    </row>
    <row r="30" spans="1:28" x14ac:dyDescent="0.25">
      <c r="S30" s="115" t="s">
        <v>75</v>
      </c>
      <c r="T30" s="115"/>
      <c r="U30" s="116"/>
      <c r="V30" s="116">
        <v>24</v>
      </c>
      <c r="W30" s="116">
        <v>20</v>
      </c>
      <c r="X30" s="116">
        <v>18</v>
      </c>
      <c r="Y30" s="112">
        <v>12</v>
      </c>
      <c r="Z30" s="112">
        <v>19</v>
      </c>
      <c r="AB30" s="117">
        <f t="shared" si="2"/>
        <v>3.281519861830743E-2</v>
      </c>
    </row>
    <row r="31" spans="1:28" x14ac:dyDescent="0.25">
      <c r="S31" s="115" t="s">
        <v>76</v>
      </c>
      <c r="T31" s="115"/>
      <c r="U31" s="116"/>
      <c r="V31" s="116">
        <v>22</v>
      </c>
      <c r="W31" s="116">
        <v>31</v>
      </c>
      <c r="X31" s="116">
        <v>45</v>
      </c>
      <c r="Y31" s="112">
        <v>35</v>
      </c>
      <c r="Z31" s="112">
        <v>45</v>
      </c>
      <c r="AB31" s="117">
        <f t="shared" si="2"/>
        <v>7.7720207253886009E-2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0</v>
      </c>
      <c r="W32" s="116">
        <v>0</v>
      </c>
      <c r="X32" s="116">
        <v>0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78</v>
      </c>
      <c r="T33" s="115"/>
      <c r="U33" s="116"/>
      <c r="V33" s="116">
        <v>39</v>
      </c>
      <c r="W33" s="116">
        <v>56</v>
      </c>
      <c r="X33" s="116">
        <v>64</v>
      </c>
      <c r="Y33" s="112">
        <v>57</v>
      </c>
      <c r="Z33" s="112">
        <v>52</v>
      </c>
      <c r="AB33" s="117">
        <f t="shared" si="2"/>
        <v>8.9810017271157172E-2</v>
      </c>
    </row>
    <row r="34" spans="19:32" x14ac:dyDescent="0.25">
      <c r="S34" s="118" t="s">
        <v>53</v>
      </c>
      <c r="T34" s="118"/>
      <c r="U34" s="119"/>
      <c r="V34" s="119">
        <v>553</v>
      </c>
      <c r="W34" s="119">
        <v>555</v>
      </c>
      <c r="X34" s="119">
        <v>510</v>
      </c>
      <c r="Y34" s="120">
        <v>479</v>
      </c>
      <c r="Z34" s="120">
        <v>579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278</v>
      </c>
      <c r="W37" s="112">
        <v>296</v>
      </c>
      <c r="X37" s="112">
        <v>272</v>
      </c>
      <c r="Y37" s="112">
        <v>260</v>
      </c>
      <c r="Z37" s="112">
        <v>301</v>
      </c>
      <c r="AB37" s="132">
        <f>Z37/Z40*100</f>
        <v>76.01010101010101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87</v>
      </c>
      <c r="W38" s="112">
        <v>77</v>
      </c>
      <c r="X38" s="112">
        <v>84</v>
      </c>
      <c r="Y38" s="112">
        <v>83</v>
      </c>
      <c r="Z38" s="112">
        <v>95</v>
      </c>
      <c r="AB38" s="132">
        <f>Z38/Z40*100</f>
        <v>23.98989898989899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365</v>
      </c>
      <c r="W40" s="112">
        <v>373</v>
      </c>
      <c r="X40" s="112">
        <v>356</v>
      </c>
      <c r="Y40" s="112">
        <v>343</v>
      </c>
      <c r="Z40" s="112">
        <v>396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1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4</v>
      </c>
      <c r="W45" s="112">
        <v>6</v>
      </c>
      <c r="X45" s="112">
        <v>0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9</v>
      </c>
      <c r="W46" s="112">
        <v>17</v>
      </c>
      <c r="X46" s="112">
        <v>16</v>
      </c>
      <c r="Y46" s="112">
        <v>14</v>
      </c>
      <c r="Z46" s="112">
        <v>25</v>
      </c>
    </row>
    <row r="47" spans="19:32" x14ac:dyDescent="0.25">
      <c r="S47" s="115" t="s">
        <v>39</v>
      </c>
      <c r="T47" s="115"/>
      <c r="U47" s="112"/>
      <c r="V47" s="112">
        <v>26</v>
      </c>
      <c r="W47" s="112">
        <v>32</v>
      </c>
      <c r="X47" s="112">
        <v>15</v>
      </c>
      <c r="Y47" s="112">
        <v>14</v>
      </c>
      <c r="Z47" s="112">
        <v>23</v>
      </c>
    </row>
    <row r="48" spans="19:32" x14ac:dyDescent="0.25">
      <c r="S48" s="115" t="s">
        <v>40</v>
      </c>
      <c r="T48" s="115"/>
      <c r="U48" s="112"/>
      <c r="V48" s="112">
        <v>41</v>
      </c>
      <c r="W48" s="112">
        <v>35</v>
      </c>
      <c r="X48" s="112">
        <v>28</v>
      </c>
      <c r="Y48" s="112">
        <v>23</v>
      </c>
      <c r="Z48" s="112">
        <v>36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42</v>
      </c>
      <c r="W49" s="112">
        <v>29</v>
      </c>
      <c r="X49" s="112">
        <v>27</v>
      </c>
      <c r="Y49" s="112">
        <v>21</v>
      </c>
      <c r="Z49" s="112">
        <v>34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Napranum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28</v>
      </c>
      <c r="W50" s="112">
        <v>33</v>
      </c>
      <c r="X50" s="112">
        <v>27</v>
      </c>
      <c r="Y50" s="112">
        <v>26</v>
      </c>
      <c r="Z50" s="112">
        <v>23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40</v>
      </c>
      <c r="W51" s="112">
        <v>43</v>
      </c>
      <c r="X51" s="112">
        <v>41</v>
      </c>
      <c r="Y51" s="112">
        <v>34</v>
      </c>
      <c r="Z51" s="112">
        <v>37</v>
      </c>
    </row>
    <row r="52" spans="1:26" ht="15" customHeight="1" x14ac:dyDescent="0.25">
      <c r="S52" s="115" t="s">
        <v>44</v>
      </c>
      <c r="T52" s="115"/>
      <c r="U52" s="112"/>
      <c r="V52" s="112">
        <v>43</v>
      </c>
      <c r="W52" s="112">
        <v>29</v>
      </c>
      <c r="X52" s="112">
        <v>19</v>
      </c>
      <c r="Y52" s="112">
        <v>20</v>
      </c>
      <c r="Z52" s="112">
        <v>28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27</v>
      </c>
      <c r="W53" s="112">
        <v>38</v>
      </c>
      <c r="X53" s="112">
        <v>33</v>
      </c>
      <c r="Y53" s="112">
        <v>22</v>
      </c>
      <c r="Z53" s="112">
        <v>23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24</v>
      </c>
      <c r="W54" s="112">
        <v>24</v>
      </c>
      <c r="X54" s="112">
        <v>24</v>
      </c>
      <c r="Y54" s="112">
        <v>16</v>
      </c>
      <c r="Z54" s="112">
        <v>18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</v>
      </c>
      <c r="W55" s="112">
        <v>7</v>
      </c>
      <c r="X55" s="112">
        <v>16</v>
      </c>
      <c r="Y55" s="112">
        <v>13</v>
      </c>
      <c r="Z55" s="112">
        <v>23</v>
      </c>
    </row>
    <row r="56" spans="1:26" ht="15" customHeight="1" x14ac:dyDescent="0.25">
      <c r="S56" s="115" t="s">
        <v>48</v>
      </c>
      <c r="T56" s="115"/>
      <c r="U56" s="112"/>
      <c r="V56" s="112">
        <v>6</v>
      </c>
      <c r="W56" s="112">
        <v>10</v>
      </c>
      <c r="X56" s="112">
        <v>5</v>
      </c>
      <c r="Y56" s="112">
        <v>11</v>
      </c>
      <c r="Z56" s="112">
        <v>12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1</v>
      </c>
      <c r="Z57" s="112">
        <v>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2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301</v>
      </c>
      <c r="W61" s="112">
        <v>298</v>
      </c>
      <c r="X61" s="112">
        <v>249</v>
      </c>
      <c r="Y61" s="112">
        <v>218</v>
      </c>
      <c r="Z61" s="112">
        <v>281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7</v>
      </c>
      <c r="X64" s="112">
        <v>0</v>
      </c>
      <c r="Y64" s="112">
        <v>2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Napranum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</v>
      </c>
      <c r="W65" s="112">
        <v>3</v>
      </c>
      <c r="X65" s="112">
        <v>7</v>
      </c>
      <c r="Y65" s="112">
        <v>15</v>
      </c>
      <c r="Z65" s="112">
        <v>29</v>
      </c>
    </row>
    <row r="66" spans="1:26" x14ac:dyDescent="0.25">
      <c r="S66" s="115" t="s">
        <v>39</v>
      </c>
      <c r="T66" s="115"/>
      <c r="U66" s="112"/>
      <c r="V66" s="112">
        <v>20</v>
      </c>
      <c r="W66" s="112">
        <v>25</v>
      </c>
      <c r="X66" s="112">
        <v>25</v>
      </c>
      <c r="Y66" s="112">
        <v>22</v>
      </c>
      <c r="Z66" s="112">
        <v>16</v>
      </c>
    </row>
    <row r="67" spans="1:26" x14ac:dyDescent="0.25">
      <c r="S67" s="115" t="s">
        <v>40</v>
      </c>
      <c r="T67" s="115"/>
      <c r="U67" s="112"/>
      <c r="V67" s="112">
        <v>44</v>
      </c>
      <c r="W67" s="112">
        <v>28</v>
      </c>
      <c r="X67" s="112">
        <v>20</v>
      </c>
      <c r="Y67" s="112">
        <v>28</v>
      </c>
      <c r="Z67" s="112">
        <v>36</v>
      </c>
    </row>
    <row r="68" spans="1:26" x14ac:dyDescent="0.25">
      <c r="S68" s="115" t="s">
        <v>41</v>
      </c>
      <c r="T68" s="115"/>
      <c r="U68" s="112"/>
      <c r="V68" s="112">
        <v>22</v>
      </c>
      <c r="W68" s="112">
        <v>30</v>
      </c>
      <c r="X68" s="112">
        <v>30</v>
      </c>
      <c r="Y68" s="112">
        <v>29</v>
      </c>
      <c r="Z68" s="112">
        <v>34</v>
      </c>
    </row>
    <row r="69" spans="1:26" x14ac:dyDescent="0.25">
      <c r="S69" s="115" t="s">
        <v>42</v>
      </c>
      <c r="T69" s="115"/>
      <c r="U69" s="112"/>
      <c r="V69" s="112">
        <v>24</v>
      </c>
      <c r="W69" s="112">
        <v>29</v>
      </c>
      <c r="X69" s="112">
        <v>22</v>
      </c>
      <c r="Y69" s="112">
        <v>27</v>
      </c>
      <c r="Z69" s="112">
        <v>33</v>
      </c>
    </row>
    <row r="70" spans="1:26" x14ac:dyDescent="0.25">
      <c r="S70" s="115" t="s">
        <v>43</v>
      </c>
      <c r="T70" s="115"/>
      <c r="U70" s="112"/>
      <c r="V70" s="112">
        <v>39</v>
      </c>
      <c r="W70" s="112">
        <v>41</v>
      </c>
      <c r="X70" s="112">
        <v>41</v>
      </c>
      <c r="Y70" s="112">
        <v>29</v>
      </c>
      <c r="Z70" s="112">
        <v>28</v>
      </c>
    </row>
    <row r="71" spans="1:26" x14ac:dyDescent="0.25">
      <c r="S71" s="115" t="s">
        <v>44</v>
      </c>
      <c r="T71" s="115"/>
      <c r="U71" s="112"/>
      <c r="V71" s="112">
        <v>26</v>
      </c>
      <c r="W71" s="112">
        <v>28</v>
      </c>
      <c r="X71" s="112">
        <v>31</v>
      </c>
      <c r="Y71" s="112">
        <v>29</v>
      </c>
      <c r="Z71" s="112">
        <v>29</v>
      </c>
    </row>
    <row r="72" spans="1:26" x14ac:dyDescent="0.25">
      <c r="S72" s="115" t="s">
        <v>45</v>
      </c>
      <c r="T72" s="115"/>
      <c r="U72" s="112"/>
      <c r="V72" s="112">
        <v>25</v>
      </c>
      <c r="W72" s="112">
        <v>31</v>
      </c>
      <c r="X72" s="112">
        <v>30</v>
      </c>
      <c r="Y72" s="112">
        <v>26</v>
      </c>
      <c r="Z72" s="112">
        <v>31</v>
      </c>
    </row>
    <row r="73" spans="1:26" x14ac:dyDescent="0.25">
      <c r="S73" s="115" t="s">
        <v>46</v>
      </c>
      <c r="T73" s="115"/>
      <c r="U73" s="112"/>
      <c r="V73" s="112">
        <v>22</v>
      </c>
      <c r="W73" s="112">
        <v>21</v>
      </c>
      <c r="X73" s="112">
        <v>19</v>
      </c>
      <c r="Y73" s="112">
        <v>18</v>
      </c>
      <c r="Z73" s="112">
        <v>22</v>
      </c>
    </row>
    <row r="74" spans="1:26" x14ac:dyDescent="0.25">
      <c r="S74" s="115" t="s">
        <v>47</v>
      </c>
      <c r="T74" s="115"/>
      <c r="U74" s="112"/>
      <c r="V74" s="112">
        <v>6</v>
      </c>
      <c r="W74" s="112">
        <v>7</v>
      </c>
      <c r="X74" s="112">
        <v>21</v>
      </c>
      <c r="Y74" s="112">
        <v>14</v>
      </c>
      <c r="Z74" s="112">
        <v>23</v>
      </c>
    </row>
    <row r="75" spans="1:26" x14ac:dyDescent="0.25">
      <c r="S75" s="115" t="s">
        <v>48</v>
      </c>
      <c r="T75" s="115"/>
      <c r="U75" s="112"/>
      <c r="V75" s="112">
        <v>5</v>
      </c>
      <c r="W75" s="112">
        <v>7</v>
      </c>
      <c r="X75" s="112">
        <v>3</v>
      </c>
      <c r="Y75" s="112">
        <v>9</v>
      </c>
      <c r="Z75" s="112">
        <v>7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4</v>
      </c>
      <c r="X76" s="112">
        <v>4</v>
      </c>
      <c r="Y76" s="112">
        <v>2</v>
      </c>
      <c r="Z76" s="112">
        <v>6</v>
      </c>
    </row>
    <row r="77" spans="1:26" x14ac:dyDescent="0.25">
      <c r="S77" s="115" t="s">
        <v>50</v>
      </c>
      <c r="T77" s="115"/>
      <c r="U77" s="112"/>
      <c r="V77" s="112">
        <v>3</v>
      </c>
      <c r="W77" s="112">
        <v>5</v>
      </c>
      <c r="X77" s="112">
        <v>6</v>
      </c>
      <c r="Y77" s="112">
        <v>6</v>
      </c>
      <c r="Z77" s="112">
        <v>5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6</v>
      </c>
      <c r="X78" s="112">
        <v>3</v>
      </c>
      <c r="Y78" s="112">
        <v>3</v>
      </c>
      <c r="Z78" s="112">
        <v>7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244</v>
      </c>
      <c r="W80" s="112">
        <v>261</v>
      </c>
      <c r="X80" s="112">
        <v>264</v>
      </c>
      <c r="Y80" s="112">
        <v>259</v>
      </c>
      <c r="Z80" s="112">
        <v>294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Napranum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6</v>
      </c>
      <c r="W83" s="112">
        <v>6</v>
      </c>
      <c r="X83" s="112">
        <v>3</v>
      </c>
      <c r="Y83" s="112">
        <v>7</v>
      </c>
      <c r="Z83" s="112">
        <v>4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7</v>
      </c>
      <c r="W84" s="112">
        <v>16</v>
      </c>
      <c r="X84" s="112">
        <v>12</v>
      </c>
      <c r="Y84" s="112">
        <v>10</v>
      </c>
      <c r="Z84" s="112">
        <v>10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27</v>
      </c>
      <c r="W85" s="112">
        <v>34</v>
      </c>
      <c r="X85" s="112">
        <v>32</v>
      </c>
      <c r="Y85" s="112">
        <v>28</v>
      </c>
      <c r="Z85" s="112">
        <v>34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581</v>
      </c>
      <c r="D86" s="96">
        <f t="shared" ref="D86:D91" si="4">AD4</f>
        <v>0.21294363256784976</v>
      </c>
      <c r="E86" s="97">
        <f t="shared" ref="E86:E91" si="5">AD4</f>
        <v>0.21294363256784976</v>
      </c>
      <c r="F86" s="96">
        <f t="shared" ref="F86:F91" si="6">AF4</f>
        <v>5.444646098003636E-2</v>
      </c>
      <c r="G86" s="97">
        <f t="shared" ref="G86:G91" si="7">AF4</f>
        <v>5.444646098003636E-2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18</v>
      </c>
      <c r="W86" s="112">
        <v>16</v>
      </c>
      <c r="X86" s="112">
        <v>13</v>
      </c>
      <c r="Y86" s="112">
        <v>11</v>
      </c>
      <c r="Z86" s="112">
        <v>12</v>
      </c>
    </row>
    <row r="87" spans="1:30" ht="15" customHeight="1" x14ac:dyDescent="0.25">
      <c r="A87" s="98" t="s">
        <v>4</v>
      </c>
      <c r="B87" s="49"/>
      <c r="C87" s="57" t="str">
        <f t="shared" si="3"/>
        <v>280</v>
      </c>
      <c r="D87" s="96">
        <f t="shared" si="4"/>
        <v>0.28440366972477071</v>
      </c>
      <c r="E87" s="97">
        <f t="shared" si="5"/>
        <v>0.28440366972477071</v>
      </c>
      <c r="F87" s="96">
        <f t="shared" si="6"/>
        <v>-7.8947368421052655E-2</v>
      </c>
      <c r="G87" s="97">
        <f t="shared" si="7"/>
        <v>-7.8947368421052655E-2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0</v>
      </c>
      <c r="W87" s="112">
        <v>5</v>
      </c>
      <c r="X87" s="112">
        <v>6</v>
      </c>
      <c r="Y87" s="112">
        <v>3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299</v>
      </c>
      <c r="D88" s="96">
        <f t="shared" si="4"/>
        <v>0.15444015444015435</v>
      </c>
      <c r="E88" s="97">
        <f t="shared" si="5"/>
        <v>0.15444015444015435</v>
      </c>
      <c r="F88" s="96">
        <f t="shared" si="6"/>
        <v>0.22540983606557385</v>
      </c>
      <c r="G88" s="97">
        <f t="shared" si="7"/>
        <v>0.22540983606557385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400</v>
      </c>
      <c r="D89" s="96">
        <f t="shared" si="4"/>
        <v>0.1527377521613833</v>
      </c>
      <c r="E89" s="97">
        <f t="shared" si="5"/>
        <v>0.1527377521613833</v>
      </c>
      <c r="F89" s="96">
        <f t="shared" si="6"/>
        <v>8.9918256130790297E-2</v>
      </c>
      <c r="G89" s="97">
        <f t="shared" si="7"/>
        <v>8.9918256130790297E-2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50</v>
      </c>
      <c r="W89" s="112">
        <v>52</v>
      </c>
      <c r="X89" s="112">
        <v>47</v>
      </c>
      <c r="Y89" s="112">
        <v>53</v>
      </c>
      <c r="Z89" s="112">
        <v>41</v>
      </c>
    </row>
    <row r="90" spans="1:30" ht="15" customHeight="1" x14ac:dyDescent="0.25">
      <c r="A90" s="49" t="s">
        <v>96</v>
      </c>
      <c r="B90" s="49"/>
      <c r="C90" s="57" t="str">
        <f t="shared" si="3"/>
        <v>$25,042</v>
      </c>
      <c r="D90" s="96">
        <f t="shared" si="4"/>
        <v>0.24234062608523099</v>
      </c>
      <c r="E90" s="97">
        <f t="shared" si="5"/>
        <v>0.24234062608523099</v>
      </c>
      <c r="F90" s="96">
        <f t="shared" si="6"/>
        <v>-9.2628699283469063E-2</v>
      </c>
      <c r="G90" s="97">
        <f t="shared" si="7"/>
        <v>-9.2628699283469063E-2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41</v>
      </c>
      <c r="W90" s="112">
        <v>33</v>
      </c>
      <c r="X90" s="112">
        <v>27</v>
      </c>
      <c r="Y90" s="112">
        <v>31</v>
      </c>
      <c r="Z90" s="112">
        <v>26</v>
      </c>
    </row>
    <row r="91" spans="1:30" ht="15" customHeight="1" x14ac:dyDescent="0.25">
      <c r="A91" s="49" t="s">
        <v>7</v>
      </c>
      <c r="B91" s="49"/>
      <c r="C91" s="57" t="str">
        <f t="shared" si="3"/>
        <v>$15.5 mil</v>
      </c>
      <c r="D91" s="96">
        <f t="shared" si="4"/>
        <v>0.16339727061793674</v>
      </c>
      <c r="E91" s="97">
        <f t="shared" si="5"/>
        <v>0.16339727061793674</v>
      </c>
      <c r="F91" s="96">
        <f t="shared" si="6"/>
        <v>8.909868108541108E-2</v>
      </c>
      <c r="G91" s="97">
        <f t="shared" si="7"/>
        <v>8.909868108541108E-2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210</v>
      </c>
      <c r="W91" s="112">
        <v>209</v>
      </c>
      <c r="X91" s="112">
        <v>192</v>
      </c>
      <c r="Y91" s="112">
        <v>168</v>
      </c>
      <c r="Z91" s="112">
        <v>205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8</v>
      </c>
      <c r="W93" s="112">
        <v>9</v>
      </c>
      <c r="X93" s="112">
        <v>10</v>
      </c>
      <c r="Y93" s="112">
        <v>9</v>
      </c>
      <c r="Z93" s="112">
        <v>11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9</v>
      </c>
      <c r="W94" s="112">
        <v>11</v>
      </c>
      <c r="X94" s="112">
        <v>10</v>
      </c>
      <c r="Y94" s="112">
        <v>12</v>
      </c>
      <c r="Z94" s="112">
        <v>17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7</v>
      </c>
      <c r="W95" s="112">
        <v>4</v>
      </c>
      <c r="X95" s="112">
        <v>5</v>
      </c>
      <c r="Y95" s="112">
        <v>6</v>
      </c>
      <c r="Z95" s="112">
        <v>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30</v>
      </c>
      <c r="W96" s="112">
        <v>24</v>
      </c>
      <c r="X96" s="112">
        <v>33</v>
      </c>
      <c r="Y96" s="112">
        <v>32</v>
      </c>
      <c r="Z96" s="112">
        <v>41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13</v>
      </c>
      <c r="W97" s="112">
        <v>13</v>
      </c>
      <c r="X97" s="112">
        <v>15</v>
      </c>
      <c r="Y97" s="112">
        <v>13</v>
      </c>
      <c r="Z97" s="112">
        <v>19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0</v>
      </c>
      <c r="W98" s="112">
        <v>7</v>
      </c>
      <c r="X98" s="112">
        <v>11</v>
      </c>
      <c r="Y98" s="112">
        <v>6</v>
      </c>
      <c r="Z98" s="112">
        <v>11</v>
      </c>
    </row>
    <row r="99" spans="1:32" ht="15" customHeight="1" x14ac:dyDescent="0.25">
      <c r="S99" s="115" t="s">
        <v>197</v>
      </c>
      <c r="T99" s="115"/>
      <c r="U99" s="112"/>
      <c r="V99" s="112">
        <v>15</v>
      </c>
      <c r="W99" s="112">
        <v>20</v>
      </c>
      <c r="X99" s="112">
        <v>19</v>
      </c>
      <c r="Y99" s="112">
        <v>21</v>
      </c>
      <c r="Z99" s="112">
        <v>13</v>
      </c>
    </row>
    <row r="100" spans="1:32" ht="15" customHeight="1" x14ac:dyDescent="0.25">
      <c r="S100" s="115" t="s">
        <v>58</v>
      </c>
      <c r="T100" s="115"/>
      <c r="U100" s="112"/>
      <c r="V100" s="112">
        <v>26</v>
      </c>
      <c r="W100" s="112">
        <v>18</v>
      </c>
      <c r="X100" s="112">
        <v>20</v>
      </c>
      <c r="Y100" s="112">
        <v>25</v>
      </c>
      <c r="Z100" s="112">
        <v>28</v>
      </c>
    </row>
    <row r="101" spans="1:32" x14ac:dyDescent="0.25">
      <c r="A101" s="18"/>
      <c r="S101" s="118" t="s">
        <v>53</v>
      </c>
      <c r="T101" s="118"/>
      <c r="U101" s="112"/>
      <c r="V101" s="112">
        <v>158</v>
      </c>
      <c r="W101" s="112">
        <v>162</v>
      </c>
      <c r="X101" s="112">
        <v>163</v>
      </c>
      <c r="Y101" s="112">
        <v>175</v>
      </c>
      <c r="Z101" s="112">
        <v>193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422</v>
      </c>
      <c r="W104" s="112">
        <v>422</v>
      </c>
      <c r="X104" s="112">
        <v>358</v>
      </c>
      <c r="Y104" s="112">
        <v>363</v>
      </c>
      <c r="Z104" s="112">
        <v>446</v>
      </c>
      <c r="AB104" s="109" t="str">
        <f>TEXT(Z104,"###,###")</f>
        <v>446</v>
      </c>
      <c r="AD104" s="130">
        <f>Z104/($Z$4)*100</f>
        <v>76.764199655765921</v>
      </c>
      <c r="AF104" s="109"/>
    </row>
    <row r="105" spans="1:32" x14ac:dyDescent="0.25">
      <c r="S105" s="115" t="s">
        <v>17</v>
      </c>
      <c r="T105" s="115"/>
      <c r="U105" s="112"/>
      <c r="V105" s="112">
        <v>120</v>
      </c>
      <c r="W105" s="112">
        <v>116</v>
      </c>
      <c r="X105" s="112">
        <v>127</v>
      </c>
      <c r="Y105" s="112">
        <v>109</v>
      </c>
      <c r="Z105" s="112">
        <v>133</v>
      </c>
      <c r="AB105" s="109" t="str">
        <f>TEXT(Z105,"###,###")</f>
        <v>133</v>
      </c>
      <c r="AD105" s="130">
        <f>Z105/($Z$4)*100</f>
        <v>22.891566265060241</v>
      </c>
      <c r="AF105" s="109"/>
    </row>
    <row r="106" spans="1:32" x14ac:dyDescent="0.25">
      <c r="S106" s="118" t="s">
        <v>53</v>
      </c>
      <c r="T106" s="118"/>
      <c r="U106" s="120"/>
      <c r="V106" s="120">
        <v>542</v>
      </c>
      <c r="W106" s="120">
        <v>538</v>
      </c>
      <c r="X106" s="120">
        <v>485</v>
      </c>
      <c r="Y106" s="120">
        <v>472</v>
      </c>
      <c r="Z106" s="120">
        <v>579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29</v>
      </c>
      <c r="W108" s="112">
        <v>22</v>
      </c>
      <c r="X108" s="112">
        <v>14</v>
      </c>
      <c r="Y108" s="112">
        <v>24</v>
      </c>
      <c r="Z108" s="112">
        <v>21</v>
      </c>
      <c r="AB108" s="109" t="str">
        <f>TEXT(Z108,"###,###")</f>
        <v>21</v>
      </c>
      <c r="AD108" s="130">
        <f>Z108/($Z$4)*100</f>
        <v>3.6144578313253009</v>
      </c>
      <c r="AF108" s="109"/>
    </row>
    <row r="109" spans="1:32" x14ac:dyDescent="0.25">
      <c r="S109" s="115" t="s">
        <v>20</v>
      </c>
      <c r="T109" s="115"/>
      <c r="U109" s="112"/>
      <c r="V109" s="112">
        <v>64</v>
      </c>
      <c r="W109" s="112">
        <v>34</v>
      </c>
      <c r="X109" s="112">
        <v>9</v>
      </c>
      <c r="Y109" s="112">
        <v>39</v>
      </c>
      <c r="Z109" s="112">
        <v>58</v>
      </c>
      <c r="AB109" s="109" t="str">
        <f>TEXT(Z109,"###,###")</f>
        <v>58</v>
      </c>
      <c r="AD109" s="130">
        <f>Z109/($Z$4)*100</f>
        <v>9.9827882960413081</v>
      </c>
      <c r="AF109" s="109"/>
    </row>
    <row r="110" spans="1:32" x14ac:dyDescent="0.25">
      <c r="S110" s="115" t="s">
        <v>21</v>
      </c>
      <c r="T110" s="115"/>
      <c r="U110" s="112"/>
      <c r="V110" s="112">
        <v>310</v>
      </c>
      <c r="W110" s="112">
        <v>340</v>
      </c>
      <c r="X110" s="112">
        <v>195</v>
      </c>
      <c r="Y110" s="112">
        <v>255</v>
      </c>
      <c r="Z110" s="112">
        <v>284</v>
      </c>
      <c r="AB110" s="109" t="str">
        <f>TEXT(Z110,"###,###")</f>
        <v>284</v>
      </c>
      <c r="AD110" s="130">
        <f>Z110/($Z$4)*100</f>
        <v>48.881239242685027</v>
      </c>
      <c r="AF110" s="109"/>
    </row>
    <row r="111" spans="1:32" x14ac:dyDescent="0.25">
      <c r="S111" s="115" t="s">
        <v>22</v>
      </c>
      <c r="T111" s="115"/>
      <c r="U111" s="112"/>
      <c r="V111" s="112">
        <v>151</v>
      </c>
      <c r="W111" s="112">
        <v>160</v>
      </c>
      <c r="X111" s="112">
        <v>285</v>
      </c>
      <c r="Y111" s="112">
        <v>154</v>
      </c>
      <c r="Z111" s="112">
        <v>212</v>
      </c>
      <c r="AB111" s="109" t="str">
        <f>TEXT(Z111,"###,###")</f>
        <v>212</v>
      </c>
      <c r="AD111" s="130">
        <f>Z111/($Z$4)*100</f>
        <v>36.488812392426851</v>
      </c>
      <c r="AF111" s="109"/>
    </row>
    <row r="112" spans="1:32" x14ac:dyDescent="0.25">
      <c r="S112" s="118" t="s">
        <v>53</v>
      </c>
      <c r="T112" s="118"/>
      <c r="U112" s="112"/>
      <c r="V112" s="112">
        <v>551</v>
      </c>
      <c r="W112" s="112">
        <v>556</v>
      </c>
      <c r="X112" s="112">
        <v>505</v>
      </c>
      <c r="Y112" s="112">
        <v>479</v>
      </c>
      <c r="Z112" s="112">
        <v>578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39.520000000000003</v>
      </c>
      <c r="W118" s="131">
        <v>39.65</v>
      </c>
      <c r="X118" s="131">
        <v>41.34</v>
      </c>
      <c r="Y118" s="131">
        <v>40.479999999999997</v>
      </c>
      <c r="Z118" s="131">
        <v>39.979999999999997</v>
      </c>
      <c r="AB118" s="109" t="str">
        <f>TEXT(Z118,"##.0")</f>
        <v>40.0</v>
      </c>
    </row>
    <row r="120" spans="19:32" x14ac:dyDescent="0.25">
      <c r="S120" s="101" t="s">
        <v>98</v>
      </c>
      <c r="T120" s="112"/>
      <c r="U120" s="112"/>
      <c r="V120" s="112">
        <v>367</v>
      </c>
      <c r="W120" s="112">
        <v>378</v>
      </c>
      <c r="X120" s="112">
        <v>356</v>
      </c>
      <c r="Y120" s="112">
        <v>342</v>
      </c>
      <c r="Z120" s="112">
        <v>394</v>
      </c>
      <c r="AB120" s="109" t="str">
        <f>TEXT(Z120,"###,###")</f>
        <v>394</v>
      </c>
    </row>
    <row r="121" spans="19:32" x14ac:dyDescent="0.25">
      <c r="S121" s="101" t="s">
        <v>99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100</v>
      </c>
      <c r="T122" s="112"/>
      <c r="U122" s="112"/>
      <c r="V122" s="112">
        <v>0</v>
      </c>
      <c r="W122" s="112">
        <v>0</v>
      </c>
      <c r="X122" s="112">
        <v>0</v>
      </c>
      <c r="Y122" s="112">
        <v>0</v>
      </c>
      <c r="Z122" s="112">
        <v>0</v>
      </c>
      <c r="AB122" s="109" t="str">
        <f>TEXT(Z122,"###,###")</f>
        <v/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367</v>
      </c>
      <c r="W124" s="112">
        <v>378</v>
      </c>
      <c r="X124" s="112">
        <v>356</v>
      </c>
      <c r="Y124" s="112">
        <v>342</v>
      </c>
      <c r="Z124" s="112">
        <v>394</v>
      </c>
      <c r="AB124" s="109" t="str">
        <f>TEXT(Z124,"###,###")</f>
        <v>394</v>
      </c>
      <c r="AD124" s="127">
        <f>Z124/$Z$7*100</f>
        <v>98.5</v>
      </c>
    </row>
    <row r="125" spans="19:32" x14ac:dyDescent="0.25">
      <c r="S125" s="101" t="s">
        <v>102</v>
      </c>
      <c r="T125" s="112"/>
      <c r="U125" s="112"/>
      <c r="V125" s="112">
        <v>0</v>
      </c>
      <c r="W125" s="112">
        <v>0</v>
      </c>
      <c r="X125" s="112">
        <v>0</v>
      </c>
      <c r="Y125" s="112">
        <v>0</v>
      </c>
      <c r="Z125" s="112">
        <v>0</v>
      </c>
      <c r="AB125" s="109" t="str">
        <f>TEXT(Z125,"###,###")</f>
        <v/>
      </c>
      <c r="AD125" s="127">
        <f>Z125/$Z$7*100</f>
        <v>0</v>
      </c>
    </row>
    <row r="127" spans="19:32" x14ac:dyDescent="0.25">
      <c r="S127" s="101" t="s">
        <v>103</v>
      </c>
      <c r="T127" s="112"/>
      <c r="U127" s="112"/>
      <c r="V127" s="112">
        <v>212</v>
      </c>
      <c r="W127" s="112">
        <v>209</v>
      </c>
      <c r="X127" s="112">
        <v>192</v>
      </c>
      <c r="Y127" s="112">
        <v>170</v>
      </c>
      <c r="Z127" s="112">
        <v>202</v>
      </c>
      <c r="AB127" s="109" t="str">
        <f>TEXT(Z127,"###,###")</f>
        <v>202</v>
      </c>
      <c r="AD127" s="127">
        <f>Z127/$Z$7*100</f>
        <v>50.5</v>
      </c>
    </row>
    <row r="128" spans="19:32" x14ac:dyDescent="0.25">
      <c r="S128" s="101" t="s">
        <v>104</v>
      </c>
      <c r="T128" s="112"/>
      <c r="U128" s="112"/>
      <c r="V128" s="112">
        <v>153</v>
      </c>
      <c r="W128" s="112">
        <v>166</v>
      </c>
      <c r="X128" s="112">
        <v>164</v>
      </c>
      <c r="Y128" s="112">
        <v>174</v>
      </c>
      <c r="Z128" s="112">
        <v>192</v>
      </c>
      <c r="AB128" s="109" t="str">
        <f>TEXT(Z128,"###,###")</f>
        <v>192</v>
      </c>
      <c r="AD128" s="127">
        <f>Z128/$Z$7*100</f>
        <v>48</v>
      </c>
    </row>
    <row r="130" spans="19:20" x14ac:dyDescent="0.25">
      <c r="S130" s="101" t="s">
        <v>278</v>
      </c>
      <c r="T130" s="127">
        <v>98.5</v>
      </c>
    </row>
    <row r="131" spans="19:20" x14ac:dyDescent="0.25">
      <c r="S131" s="101" t="s">
        <v>279</v>
      </c>
      <c r="T131" s="127">
        <v>0</v>
      </c>
    </row>
    <row r="132" spans="19:20" x14ac:dyDescent="0.25">
      <c r="S132" s="101" t="s">
        <v>280</v>
      </c>
      <c r="T132" s="127">
        <v>0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2712B12-503A-466C-B97C-51B03EAC649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EB8E3CD-266A-4868-9458-627A4F3191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046A2BB-A216-4EB1-B0A8-DDA366AA6C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631FE19-D9C1-474A-91AF-4EE630C0D1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CF4D1-09A9-4865-802D-D74B33299C8F}">
  <sheetPr codeName="Sheet11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161</v>
      </c>
      <c r="T1" s="99"/>
      <c r="U1" s="99"/>
      <c r="V1" s="99"/>
      <c r="W1" s="99"/>
      <c r="X1" s="99"/>
      <c r="Y1" s="100" t="s">
        <v>248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161</v>
      </c>
      <c r="Y3" s="105" t="s">
        <v>248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9.52 Noosa,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41681</v>
      </c>
      <c r="W4" s="108">
        <v>41855</v>
      </c>
      <c r="X4" s="108">
        <v>42787</v>
      </c>
      <c r="Y4" s="108">
        <v>45396</v>
      </c>
      <c r="Z4" s="108">
        <v>48724</v>
      </c>
      <c r="AB4" s="109" t="str">
        <f>TEXT(Z4,"###,###")</f>
        <v>48,724</v>
      </c>
      <c r="AD4" s="110">
        <f>Z4/Y4-1</f>
        <v>7.3310423825887705E-2</v>
      </c>
      <c r="AF4" s="110">
        <f>Z4/V4-1</f>
        <v>0.16897387298769218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20936</v>
      </c>
      <c r="W5" s="108">
        <v>20673</v>
      </c>
      <c r="X5" s="108">
        <v>21089</v>
      </c>
      <c r="Y5" s="108">
        <v>22070</v>
      </c>
      <c r="Z5" s="108">
        <v>23540</v>
      </c>
      <c r="AB5" s="109" t="str">
        <f>TEXT(Z5,"###,###")</f>
        <v>23,540</v>
      </c>
      <c r="AD5" s="110">
        <f t="shared" ref="AD5:AD9" si="0">Z5/Y5-1</f>
        <v>6.6606252831898471E-2</v>
      </c>
      <c r="AF5" s="110">
        <f t="shared" ref="AF5:AF9" si="1">Z5/V5-1</f>
        <v>0.12437905999235777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20746</v>
      </c>
      <c r="W6" s="108">
        <v>21181</v>
      </c>
      <c r="X6" s="108">
        <v>21698</v>
      </c>
      <c r="Y6" s="108">
        <v>23257</v>
      </c>
      <c r="Z6" s="108">
        <v>25123</v>
      </c>
      <c r="AB6" s="109" t="str">
        <f>TEXT(Z6,"###,###")</f>
        <v>25,123</v>
      </c>
      <c r="AD6" s="110">
        <f t="shared" si="0"/>
        <v>8.023390807068842E-2</v>
      </c>
      <c r="AF6" s="110">
        <f t="shared" si="1"/>
        <v>0.21098042996240229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29733</v>
      </c>
      <c r="W7" s="108">
        <v>29551</v>
      </c>
      <c r="X7" s="108">
        <v>30608</v>
      </c>
      <c r="Y7" s="108">
        <v>31200</v>
      </c>
      <c r="Z7" s="108">
        <v>31981</v>
      </c>
      <c r="AB7" s="109" t="str">
        <f>TEXT(Z7,"###,###")</f>
        <v>31,981</v>
      </c>
      <c r="AD7" s="110">
        <f t="shared" si="0"/>
        <v>2.5032051282051215E-2</v>
      </c>
      <c r="AF7" s="110">
        <f t="shared" si="1"/>
        <v>7.5606228769380834E-2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48,724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31,981</v>
      </c>
      <c r="P8" s="67"/>
      <c r="S8" s="107" t="s">
        <v>83</v>
      </c>
      <c r="T8" s="108"/>
      <c r="U8" s="108"/>
      <c r="V8" s="108">
        <v>35774.639999999999</v>
      </c>
      <c r="W8" s="108">
        <v>37000</v>
      </c>
      <c r="X8" s="108">
        <v>36428.699999999997</v>
      </c>
      <c r="Y8" s="108">
        <v>38685</v>
      </c>
      <c r="Z8" s="108">
        <v>38569.97</v>
      </c>
      <c r="AB8" s="109" t="str">
        <f>TEXT(Z8,"$###,###")</f>
        <v>$38,570</v>
      </c>
      <c r="AD8" s="110">
        <f t="shared" si="0"/>
        <v>-2.9735039420963894E-3</v>
      </c>
      <c r="AF8" s="110">
        <f t="shared" si="1"/>
        <v>7.8137194392452258E-2</v>
      </c>
    </row>
    <row r="9" spans="1:32" x14ac:dyDescent="0.25">
      <c r="A9" s="30" t="s">
        <v>14</v>
      </c>
      <c r="B9" s="71"/>
      <c r="C9" s="72"/>
      <c r="D9" s="73">
        <f>AD104</f>
        <v>79.599376077497737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49.666989775179012</v>
      </c>
      <c r="P9" s="74" t="s">
        <v>84</v>
      </c>
      <c r="S9" s="107" t="s">
        <v>7</v>
      </c>
      <c r="T9" s="108"/>
      <c r="U9" s="108"/>
      <c r="V9" s="108">
        <v>1464711867</v>
      </c>
      <c r="W9" s="108">
        <v>1506972073</v>
      </c>
      <c r="X9" s="108">
        <v>1597405943</v>
      </c>
      <c r="Y9" s="108">
        <v>1796333434</v>
      </c>
      <c r="Z9" s="108">
        <v>1888200471</v>
      </c>
      <c r="AB9" s="109" t="str">
        <f>TEXT(Z9/1000000,"$#,###.0")&amp;" mil"</f>
        <v>$1,888.2 mil</v>
      </c>
      <c r="AD9" s="110">
        <f t="shared" si="0"/>
        <v>5.1141416877953594E-2</v>
      </c>
      <c r="AF9" s="110">
        <f t="shared" si="1"/>
        <v>0.2891275844356902</v>
      </c>
    </row>
    <row r="10" spans="1:32" x14ac:dyDescent="0.25">
      <c r="A10" s="30" t="s">
        <v>17</v>
      </c>
      <c r="B10" s="71"/>
      <c r="C10" s="72"/>
      <c r="D10" s="73">
        <f>AD105</f>
        <v>11.842213282981692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50.189174822550889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77.67424408242394</v>
      </c>
      <c r="P11" s="74" t="s">
        <v>84</v>
      </c>
      <c r="S11" s="107" t="s">
        <v>29</v>
      </c>
      <c r="T11" s="112"/>
      <c r="U11" s="112"/>
      <c r="V11" s="112">
        <v>35187</v>
      </c>
      <c r="W11" s="112">
        <v>35346</v>
      </c>
      <c r="X11" s="112">
        <v>35997</v>
      </c>
      <c r="Y11" s="112">
        <v>38440</v>
      </c>
      <c r="Z11" s="112">
        <v>41584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12.448016009505643</v>
      </c>
      <c r="P12" s="74" t="s">
        <v>84</v>
      </c>
      <c r="S12" s="107" t="s">
        <v>30</v>
      </c>
      <c r="T12" s="112"/>
      <c r="U12" s="112"/>
      <c r="V12" s="112">
        <v>6497</v>
      </c>
      <c r="W12" s="112">
        <v>6513</v>
      </c>
      <c r="X12" s="112">
        <v>6784</v>
      </c>
      <c r="Y12" s="112">
        <v>6956</v>
      </c>
      <c r="Z12" s="112">
        <v>7143</v>
      </c>
    </row>
    <row r="13" spans="1:32" ht="15" customHeight="1" x14ac:dyDescent="0.25">
      <c r="A13" s="30" t="s">
        <v>19</v>
      </c>
      <c r="B13" s="72"/>
      <c r="C13" s="72"/>
      <c r="D13" s="73">
        <f>AD108</f>
        <v>21.580740497496102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9.8683593383571502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18.775141613989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22.093834660536903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18.012946805516464</v>
      </c>
      <c r="P15" s="74" t="s">
        <v>84</v>
      </c>
      <c r="S15" s="115" t="s">
        <v>60</v>
      </c>
      <c r="T15" s="115"/>
      <c r="U15" s="116"/>
      <c r="V15" s="116">
        <v>753</v>
      </c>
      <c r="W15" s="116">
        <v>762</v>
      </c>
      <c r="X15" s="116">
        <v>884</v>
      </c>
      <c r="Y15" s="112">
        <v>960</v>
      </c>
      <c r="Z15" s="112">
        <v>776</v>
      </c>
      <c r="AB15" s="117">
        <f t="shared" ref="AB15:AB34" si="2">IF(Z15="np",0,Z15/$Z$34)</f>
        <v>1.5928077341488947E-2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28.979558328544453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81.987053194483536</v>
      </c>
      <c r="P16" s="37" t="s">
        <v>84</v>
      </c>
      <c r="S16" s="115" t="s">
        <v>61</v>
      </c>
      <c r="T16" s="115"/>
      <c r="U16" s="116"/>
      <c r="V16" s="116">
        <v>437</v>
      </c>
      <c r="W16" s="116">
        <v>463</v>
      </c>
      <c r="X16" s="116">
        <v>469</v>
      </c>
      <c r="Y16" s="112">
        <v>466</v>
      </c>
      <c r="Z16" s="112">
        <v>513</v>
      </c>
      <c r="AB16" s="117">
        <f t="shared" si="2"/>
        <v>1.052977277858741E-2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1742</v>
      </c>
      <c r="W17" s="116">
        <v>1711</v>
      </c>
      <c r="X17" s="116">
        <v>1723</v>
      </c>
      <c r="Y17" s="112">
        <v>1897</v>
      </c>
      <c r="Z17" s="112">
        <v>2009</v>
      </c>
      <c r="AB17" s="117">
        <f t="shared" si="2"/>
        <v>4.1236478581251665E-2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199</v>
      </c>
      <c r="W18" s="116">
        <v>223</v>
      </c>
      <c r="X18" s="116">
        <v>237</v>
      </c>
      <c r="Y18" s="112">
        <v>256</v>
      </c>
      <c r="Z18" s="112">
        <v>279</v>
      </c>
      <c r="AB18" s="117">
        <f t="shared" si="2"/>
        <v>5.7267185287054332E-3</v>
      </c>
    </row>
    <row r="19" spans="1:28" x14ac:dyDescent="0.25">
      <c r="A19" s="63" t="str">
        <f>$S$1&amp;" ("&amp;$V$2&amp;" to "&amp;$Z$2&amp;")"</f>
        <v>Noosa (2017-18 to 2021-22)</v>
      </c>
      <c r="B19" s="63"/>
      <c r="C19" s="63"/>
      <c r="D19" s="63"/>
      <c r="E19" s="63"/>
      <c r="F19" s="63"/>
      <c r="G19" s="63" t="str">
        <f>$S$1&amp;" ("&amp;$V$2&amp;" to "&amp;$Z$2&amp;")"</f>
        <v>Noosa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3990</v>
      </c>
      <c r="W19" s="116">
        <v>3995</v>
      </c>
      <c r="X19" s="116">
        <v>3791</v>
      </c>
      <c r="Y19" s="112">
        <v>4045</v>
      </c>
      <c r="Z19" s="112">
        <v>4229</v>
      </c>
      <c r="AB19" s="117">
        <f t="shared" si="2"/>
        <v>8.6803916336542206E-2</v>
      </c>
    </row>
    <row r="20" spans="1:28" x14ac:dyDescent="0.25">
      <c r="S20" s="115" t="s">
        <v>65</v>
      </c>
      <c r="T20" s="115"/>
      <c r="U20" s="116"/>
      <c r="V20" s="116">
        <v>1037</v>
      </c>
      <c r="W20" s="116">
        <v>1035</v>
      </c>
      <c r="X20" s="116">
        <v>1124</v>
      </c>
      <c r="Y20" s="112">
        <v>1201</v>
      </c>
      <c r="Z20" s="112">
        <v>1253</v>
      </c>
      <c r="AB20" s="117">
        <f t="shared" si="2"/>
        <v>2.571891869701759E-2</v>
      </c>
    </row>
    <row r="21" spans="1:28" x14ac:dyDescent="0.25">
      <c r="S21" s="115" t="s">
        <v>66</v>
      </c>
      <c r="T21" s="115"/>
      <c r="U21" s="116"/>
      <c r="V21" s="116">
        <v>4226</v>
      </c>
      <c r="W21" s="116">
        <v>4019</v>
      </c>
      <c r="X21" s="116">
        <v>4181</v>
      </c>
      <c r="Y21" s="112">
        <v>4531</v>
      </c>
      <c r="Z21" s="112">
        <v>4905</v>
      </c>
      <c r="AB21" s="117">
        <f t="shared" si="2"/>
        <v>0.10067940639175681</v>
      </c>
    </row>
    <row r="22" spans="1:28" x14ac:dyDescent="0.25">
      <c r="S22" s="115" t="s">
        <v>67</v>
      </c>
      <c r="T22" s="115"/>
      <c r="U22" s="116"/>
      <c r="V22" s="116">
        <v>5384</v>
      </c>
      <c r="W22" s="116">
        <v>5425</v>
      </c>
      <c r="X22" s="116">
        <v>5340</v>
      </c>
      <c r="Y22" s="112">
        <v>5850</v>
      </c>
      <c r="Z22" s="112">
        <v>6839</v>
      </c>
      <c r="AB22" s="117">
        <f t="shared" si="2"/>
        <v>0.14037644450830272</v>
      </c>
    </row>
    <row r="23" spans="1:28" x14ac:dyDescent="0.25">
      <c r="S23" s="115" t="s">
        <v>68</v>
      </c>
      <c r="T23" s="115"/>
      <c r="U23" s="116"/>
      <c r="V23" s="116">
        <v>976</v>
      </c>
      <c r="W23" s="116">
        <v>975</v>
      </c>
      <c r="X23" s="116">
        <v>1032</v>
      </c>
      <c r="Y23" s="112">
        <v>1078</v>
      </c>
      <c r="Z23" s="112">
        <v>1121</v>
      </c>
      <c r="AB23" s="117">
        <f t="shared" si="2"/>
        <v>2.3009503479135451E-2</v>
      </c>
    </row>
    <row r="24" spans="1:28" x14ac:dyDescent="0.25">
      <c r="S24" s="115" t="s">
        <v>69</v>
      </c>
      <c r="T24" s="115"/>
      <c r="U24" s="116"/>
      <c r="V24" s="116">
        <v>342</v>
      </c>
      <c r="W24" s="116">
        <v>306</v>
      </c>
      <c r="X24" s="116">
        <v>312</v>
      </c>
      <c r="Y24" s="112">
        <v>333</v>
      </c>
      <c r="Z24" s="112">
        <v>396</v>
      </c>
      <c r="AB24" s="117">
        <f t="shared" si="2"/>
        <v>8.1282456536464209E-3</v>
      </c>
    </row>
    <row r="25" spans="1:28" x14ac:dyDescent="0.25">
      <c r="S25" s="115" t="s">
        <v>70</v>
      </c>
      <c r="T25" s="115"/>
      <c r="U25" s="116"/>
      <c r="V25" s="116">
        <v>1427</v>
      </c>
      <c r="W25" s="116">
        <v>1386</v>
      </c>
      <c r="X25" s="116">
        <v>1516</v>
      </c>
      <c r="Y25" s="112">
        <v>1701</v>
      </c>
      <c r="Z25" s="112">
        <v>1882</v>
      </c>
      <c r="AB25" s="117">
        <f t="shared" si="2"/>
        <v>3.8629692727683247E-2</v>
      </c>
    </row>
    <row r="26" spans="1:28" x14ac:dyDescent="0.25">
      <c r="S26" s="115" t="s">
        <v>71</v>
      </c>
      <c r="T26" s="115"/>
      <c r="U26" s="116"/>
      <c r="V26" s="116">
        <v>1708</v>
      </c>
      <c r="W26" s="116">
        <v>1668</v>
      </c>
      <c r="X26" s="116">
        <v>1661</v>
      </c>
      <c r="Y26" s="112">
        <v>1840</v>
      </c>
      <c r="Z26" s="112">
        <v>1932</v>
      </c>
      <c r="AB26" s="117">
        <f t="shared" si="2"/>
        <v>3.965598637082042E-2</v>
      </c>
    </row>
    <row r="27" spans="1:28" x14ac:dyDescent="0.25">
      <c r="S27" s="115" t="s">
        <v>72</v>
      </c>
      <c r="T27" s="115"/>
      <c r="U27" s="116"/>
      <c r="V27" s="116">
        <v>2783</v>
      </c>
      <c r="W27" s="116">
        <v>2954</v>
      </c>
      <c r="X27" s="116">
        <v>3111</v>
      </c>
      <c r="Y27" s="112">
        <v>3502</v>
      </c>
      <c r="Z27" s="112">
        <v>3804</v>
      </c>
      <c r="AB27" s="117">
        <f t="shared" si="2"/>
        <v>7.8080420369876224E-2</v>
      </c>
    </row>
    <row r="28" spans="1:28" x14ac:dyDescent="0.25">
      <c r="S28" s="115" t="s">
        <v>73</v>
      </c>
      <c r="T28" s="115"/>
      <c r="U28" s="116"/>
      <c r="V28" s="116">
        <v>2813</v>
      </c>
      <c r="W28" s="116">
        <v>2851</v>
      </c>
      <c r="X28" s="116">
        <v>3243</v>
      </c>
      <c r="Y28" s="112">
        <v>3331</v>
      </c>
      <c r="Z28" s="112">
        <v>3482</v>
      </c>
      <c r="AB28" s="117">
        <f t="shared" si="2"/>
        <v>7.1471089308072833E-2</v>
      </c>
    </row>
    <row r="29" spans="1:28" x14ac:dyDescent="0.25">
      <c r="S29" s="115" t="s">
        <v>74</v>
      </c>
      <c r="T29" s="115"/>
      <c r="U29" s="116"/>
      <c r="V29" s="116">
        <v>1389</v>
      </c>
      <c r="W29" s="116">
        <v>1443</v>
      </c>
      <c r="X29" s="116">
        <v>1318</v>
      </c>
      <c r="Y29" s="112">
        <v>1309</v>
      </c>
      <c r="Z29" s="112">
        <v>1522</v>
      </c>
      <c r="AB29" s="117">
        <f t="shared" si="2"/>
        <v>3.124037849709559E-2</v>
      </c>
    </row>
    <row r="30" spans="1:28" x14ac:dyDescent="0.25">
      <c r="S30" s="115" t="s">
        <v>75</v>
      </c>
      <c r="T30" s="115"/>
      <c r="U30" s="116"/>
      <c r="V30" s="116">
        <v>3027</v>
      </c>
      <c r="W30" s="116">
        <v>3023</v>
      </c>
      <c r="X30" s="116">
        <v>3051</v>
      </c>
      <c r="Y30" s="112">
        <v>3107</v>
      </c>
      <c r="Z30" s="112">
        <v>3289</v>
      </c>
      <c r="AB30" s="117">
        <f t="shared" si="2"/>
        <v>6.7509595845563333E-2</v>
      </c>
    </row>
    <row r="31" spans="1:28" x14ac:dyDescent="0.25">
      <c r="S31" s="115" t="s">
        <v>76</v>
      </c>
      <c r="T31" s="115"/>
      <c r="U31" s="116"/>
      <c r="V31" s="116">
        <v>4321</v>
      </c>
      <c r="W31" s="116">
        <v>4646</v>
      </c>
      <c r="X31" s="116">
        <v>4900</v>
      </c>
      <c r="Y31" s="112">
        <v>5301</v>
      </c>
      <c r="Z31" s="112">
        <v>5642</v>
      </c>
      <c r="AB31" s="117">
        <f t="shared" si="2"/>
        <v>0.11580697469159876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735</v>
      </c>
      <c r="W32" s="116">
        <v>771</v>
      </c>
      <c r="X32" s="116">
        <v>879</v>
      </c>
      <c r="Y32" s="112">
        <v>896</v>
      </c>
      <c r="Z32" s="112">
        <v>1067</v>
      </c>
      <c r="AB32" s="117">
        <f t="shared" si="2"/>
        <v>2.19011063445473E-2</v>
      </c>
    </row>
    <row r="33" spans="19:32" x14ac:dyDescent="0.25">
      <c r="S33" s="115" t="s">
        <v>78</v>
      </c>
      <c r="T33" s="115"/>
      <c r="U33" s="116"/>
      <c r="V33" s="116">
        <v>1663</v>
      </c>
      <c r="W33" s="116">
        <v>1751</v>
      </c>
      <c r="X33" s="116">
        <v>1781</v>
      </c>
      <c r="Y33" s="112">
        <v>1898</v>
      </c>
      <c r="Z33" s="112">
        <v>2060</v>
      </c>
      <c r="AB33" s="117">
        <f t="shared" si="2"/>
        <v>4.2283298097251586E-2</v>
      </c>
    </row>
    <row r="34" spans="19:32" x14ac:dyDescent="0.25">
      <c r="S34" s="118" t="s">
        <v>53</v>
      </c>
      <c r="T34" s="118"/>
      <c r="U34" s="119"/>
      <c r="V34" s="119">
        <v>41682</v>
      </c>
      <c r="W34" s="119">
        <v>41857</v>
      </c>
      <c r="X34" s="119">
        <v>42782</v>
      </c>
      <c r="Y34" s="120">
        <v>45396</v>
      </c>
      <c r="Z34" s="120">
        <v>48719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25578</v>
      </c>
      <c r="W37" s="112">
        <v>25036</v>
      </c>
      <c r="X37" s="112">
        <v>25887</v>
      </c>
      <c r="Y37" s="112">
        <v>26120</v>
      </c>
      <c r="Z37" s="112">
        <v>26217</v>
      </c>
      <c r="AB37" s="132">
        <f>Z37/Z40*100</f>
        <v>81.987053194483536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4151</v>
      </c>
      <c r="W38" s="112">
        <v>4517</v>
      </c>
      <c r="X38" s="112">
        <v>4725</v>
      </c>
      <c r="Y38" s="112">
        <v>5075</v>
      </c>
      <c r="Z38" s="112">
        <v>5760</v>
      </c>
      <c r="AB38" s="132">
        <f>Z38/Z40*100</f>
        <v>18.012946805516464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29729</v>
      </c>
      <c r="W40" s="112">
        <v>29553</v>
      </c>
      <c r="X40" s="112">
        <v>30612</v>
      </c>
      <c r="Y40" s="112">
        <v>31195</v>
      </c>
      <c r="Z40" s="112">
        <v>31977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28</v>
      </c>
      <c r="W44" s="112">
        <v>41</v>
      </c>
      <c r="X44" s="112">
        <v>40</v>
      </c>
      <c r="Y44" s="112">
        <v>72</v>
      </c>
      <c r="Z44" s="112">
        <v>110</v>
      </c>
    </row>
    <row r="45" spans="19:32" x14ac:dyDescent="0.25">
      <c r="S45" s="115" t="s">
        <v>37</v>
      </c>
      <c r="T45" s="115"/>
      <c r="U45" s="112"/>
      <c r="V45" s="112">
        <v>632</v>
      </c>
      <c r="W45" s="112">
        <v>645</v>
      </c>
      <c r="X45" s="112">
        <v>618</v>
      </c>
      <c r="Y45" s="112">
        <v>846</v>
      </c>
      <c r="Z45" s="112">
        <v>1032</v>
      </c>
    </row>
    <row r="46" spans="19:32" x14ac:dyDescent="0.25">
      <c r="S46" s="115" t="s">
        <v>38</v>
      </c>
      <c r="T46" s="115"/>
      <c r="U46" s="112"/>
      <c r="V46" s="112">
        <v>1313</v>
      </c>
      <c r="W46" s="112">
        <v>1255</v>
      </c>
      <c r="X46" s="112">
        <v>1233</v>
      </c>
      <c r="Y46" s="112">
        <v>1473</v>
      </c>
      <c r="Z46" s="112">
        <v>1720</v>
      </c>
    </row>
    <row r="47" spans="19:32" x14ac:dyDescent="0.25">
      <c r="S47" s="115" t="s">
        <v>39</v>
      </c>
      <c r="T47" s="115"/>
      <c r="U47" s="112"/>
      <c r="V47" s="112">
        <v>1690</v>
      </c>
      <c r="W47" s="112">
        <v>1612</v>
      </c>
      <c r="X47" s="112">
        <v>1585</v>
      </c>
      <c r="Y47" s="112">
        <v>1725</v>
      </c>
      <c r="Z47" s="112">
        <v>1869</v>
      </c>
    </row>
    <row r="48" spans="19:32" x14ac:dyDescent="0.25">
      <c r="S48" s="115" t="s">
        <v>40</v>
      </c>
      <c r="T48" s="115"/>
      <c r="U48" s="112"/>
      <c r="V48" s="112">
        <v>1961</v>
      </c>
      <c r="W48" s="112">
        <v>1913</v>
      </c>
      <c r="X48" s="112">
        <v>1978</v>
      </c>
      <c r="Y48" s="112">
        <v>2094</v>
      </c>
      <c r="Z48" s="112">
        <v>2148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1738</v>
      </c>
      <c r="W49" s="112">
        <v>1830</v>
      </c>
      <c r="X49" s="112">
        <v>1832</v>
      </c>
      <c r="Y49" s="112">
        <v>1809</v>
      </c>
      <c r="Z49" s="112">
        <v>1938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Noosa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1806</v>
      </c>
      <c r="W50" s="112">
        <v>1735</v>
      </c>
      <c r="X50" s="112">
        <v>1765</v>
      </c>
      <c r="Y50" s="112">
        <v>1755</v>
      </c>
      <c r="Z50" s="112">
        <v>1994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2020</v>
      </c>
      <c r="W51" s="112">
        <v>1955</v>
      </c>
      <c r="X51" s="112">
        <v>1920</v>
      </c>
      <c r="Y51" s="112">
        <v>2007</v>
      </c>
      <c r="Z51" s="112">
        <v>2073</v>
      </c>
    </row>
    <row r="52" spans="1:26" ht="15" customHeight="1" x14ac:dyDescent="0.25">
      <c r="S52" s="115" t="s">
        <v>44</v>
      </c>
      <c r="T52" s="115"/>
      <c r="U52" s="112"/>
      <c r="V52" s="112">
        <v>2246</v>
      </c>
      <c r="W52" s="112">
        <v>2295</v>
      </c>
      <c r="X52" s="112">
        <v>2382</v>
      </c>
      <c r="Y52" s="112">
        <v>2328</v>
      </c>
      <c r="Z52" s="112">
        <v>2395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2093</v>
      </c>
      <c r="W53" s="112">
        <v>2004</v>
      </c>
      <c r="X53" s="112">
        <v>2065</v>
      </c>
      <c r="Y53" s="112">
        <v>2185</v>
      </c>
      <c r="Z53" s="112">
        <v>2296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2037</v>
      </c>
      <c r="W54" s="112">
        <v>1991</v>
      </c>
      <c r="X54" s="112">
        <v>2037</v>
      </c>
      <c r="Y54" s="112">
        <v>2021</v>
      </c>
      <c r="Z54" s="112">
        <v>2063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1607</v>
      </c>
      <c r="W55" s="112">
        <v>1610</v>
      </c>
      <c r="X55" s="112">
        <v>1734</v>
      </c>
      <c r="Y55" s="112">
        <v>1789</v>
      </c>
      <c r="Z55" s="112">
        <v>1819</v>
      </c>
    </row>
    <row r="56" spans="1:26" ht="15" customHeight="1" x14ac:dyDescent="0.25">
      <c r="S56" s="115" t="s">
        <v>48</v>
      </c>
      <c r="T56" s="115"/>
      <c r="U56" s="112"/>
      <c r="V56" s="112">
        <v>998</v>
      </c>
      <c r="W56" s="112">
        <v>978</v>
      </c>
      <c r="X56" s="112">
        <v>1033</v>
      </c>
      <c r="Y56" s="112">
        <v>1057</v>
      </c>
      <c r="Z56" s="112">
        <v>1094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464</v>
      </c>
      <c r="W57" s="112">
        <v>491</v>
      </c>
      <c r="X57" s="112">
        <v>537</v>
      </c>
      <c r="Y57" s="112">
        <v>560</v>
      </c>
      <c r="Z57" s="112">
        <v>580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188</v>
      </c>
      <c r="W58" s="112">
        <v>196</v>
      </c>
      <c r="X58" s="112">
        <v>197</v>
      </c>
      <c r="Y58" s="112">
        <v>206</v>
      </c>
      <c r="Z58" s="112">
        <v>243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87</v>
      </c>
      <c r="W59" s="112">
        <v>80</v>
      </c>
      <c r="X59" s="112">
        <v>81</v>
      </c>
      <c r="Y59" s="112">
        <v>92</v>
      </c>
      <c r="Z59" s="112">
        <v>110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45</v>
      </c>
      <c r="W60" s="112">
        <v>45</v>
      </c>
      <c r="X60" s="112">
        <v>50</v>
      </c>
      <c r="Y60" s="112">
        <v>51</v>
      </c>
      <c r="Z60" s="112">
        <v>58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20937</v>
      </c>
      <c r="W61" s="112">
        <v>20673</v>
      </c>
      <c r="X61" s="112">
        <v>21088</v>
      </c>
      <c r="Y61" s="112">
        <v>22070</v>
      </c>
      <c r="Z61" s="112">
        <v>23543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42</v>
      </c>
      <c r="W63" s="112">
        <v>53</v>
      </c>
      <c r="X63" s="112">
        <v>63</v>
      </c>
      <c r="Y63" s="112">
        <v>115</v>
      </c>
      <c r="Z63" s="112">
        <v>153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710</v>
      </c>
      <c r="W64" s="112">
        <v>672</v>
      </c>
      <c r="X64" s="112">
        <v>666</v>
      </c>
      <c r="Y64" s="112">
        <v>893</v>
      </c>
      <c r="Z64" s="112">
        <v>1146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Noosa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1288</v>
      </c>
      <c r="W65" s="112">
        <v>1337</v>
      </c>
      <c r="X65" s="112">
        <v>1335</v>
      </c>
      <c r="Y65" s="112">
        <v>1518</v>
      </c>
      <c r="Z65" s="112">
        <v>1780</v>
      </c>
    </row>
    <row r="66" spans="1:26" x14ac:dyDescent="0.25">
      <c r="S66" s="115" t="s">
        <v>39</v>
      </c>
      <c r="T66" s="115"/>
      <c r="U66" s="112"/>
      <c r="V66" s="112">
        <v>1625</v>
      </c>
      <c r="W66" s="112">
        <v>1589</v>
      </c>
      <c r="X66" s="112">
        <v>1622</v>
      </c>
      <c r="Y66" s="112">
        <v>1767</v>
      </c>
      <c r="Z66" s="112">
        <v>1824</v>
      </c>
    </row>
    <row r="67" spans="1:26" x14ac:dyDescent="0.25">
      <c r="S67" s="115" t="s">
        <v>40</v>
      </c>
      <c r="T67" s="115"/>
      <c r="U67" s="112"/>
      <c r="V67" s="112">
        <v>1768</v>
      </c>
      <c r="W67" s="112">
        <v>1955</v>
      </c>
      <c r="X67" s="112">
        <v>1923</v>
      </c>
      <c r="Y67" s="112">
        <v>2023</v>
      </c>
      <c r="Z67" s="112">
        <v>2143</v>
      </c>
    </row>
    <row r="68" spans="1:26" x14ac:dyDescent="0.25">
      <c r="S68" s="115" t="s">
        <v>41</v>
      </c>
      <c r="T68" s="115"/>
      <c r="U68" s="112"/>
      <c r="V68" s="112">
        <v>1684</v>
      </c>
      <c r="W68" s="112">
        <v>1754</v>
      </c>
      <c r="X68" s="112">
        <v>1775</v>
      </c>
      <c r="Y68" s="112">
        <v>1808</v>
      </c>
      <c r="Z68" s="112">
        <v>2129</v>
      </c>
    </row>
    <row r="69" spans="1:26" x14ac:dyDescent="0.25">
      <c r="S69" s="115" t="s">
        <v>42</v>
      </c>
      <c r="T69" s="115"/>
      <c r="U69" s="112"/>
      <c r="V69" s="112">
        <v>1760</v>
      </c>
      <c r="W69" s="112">
        <v>1760</v>
      </c>
      <c r="X69" s="112">
        <v>1891</v>
      </c>
      <c r="Y69" s="112">
        <v>2034</v>
      </c>
      <c r="Z69" s="112">
        <v>2193</v>
      </c>
    </row>
    <row r="70" spans="1:26" x14ac:dyDescent="0.25">
      <c r="S70" s="115" t="s">
        <v>43</v>
      </c>
      <c r="T70" s="115"/>
      <c r="U70" s="112"/>
      <c r="V70" s="112">
        <v>2020</v>
      </c>
      <c r="W70" s="112">
        <v>2075</v>
      </c>
      <c r="X70" s="112">
        <v>2046</v>
      </c>
      <c r="Y70" s="112">
        <v>2224</v>
      </c>
      <c r="Z70" s="112">
        <v>2341</v>
      </c>
    </row>
    <row r="71" spans="1:26" x14ac:dyDescent="0.25">
      <c r="S71" s="115" t="s">
        <v>44</v>
      </c>
      <c r="T71" s="115"/>
      <c r="U71" s="112"/>
      <c r="V71" s="112">
        <v>2430</v>
      </c>
      <c r="W71" s="112">
        <v>2515</v>
      </c>
      <c r="X71" s="112">
        <v>2552</v>
      </c>
      <c r="Y71" s="112">
        <v>2546</v>
      </c>
      <c r="Z71" s="112">
        <v>2573</v>
      </c>
    </row>
    <row r="72" spans="1:26" x14ac:dyDescent="0.25">
      <c r="S72" s="115" t="s">
        <v>45</v>
      </c>
      <c r="T72" s="115"/>
      <c r="U72" s="112"/>
      <c r="V72" s="112">
        <v>2389</v>
      </c>
      <c r="W72" s="112">
        <v>2320</v>
      </c>
      <c r="X72" s="112">
        <v>2369</v>
      </c>
      <c r="Y72" s="112">
        <v>2587</v>
      </c>
      <c r="Z72" s="112">
        <v>2659</v>
      </c>
    </row>
    <row r="73" spans="1:26" x14ac:dyDescent="0.25">
      <c r="S73" s="115" t="s">
        <v>46</v>
      </c>
      <c r="T73" s="115"/>
      <c r="U73" s="112"/>
      <c r="V73" s="112">
        <v>2247</v>
      </c>
      <c r="W73" s="112">
        <v>2280</v>
      </c>
      <c r="X73" s="112">
        <v>2375</v>
      </c>
      <c r="Y73" s="112">
        <v>2464</v>
      </c>
      <c r="Z73" s="112">
        <v>2603</v>
      </c>
    </row>
    <row r="74" spans="1:26" x14ac:dyDescent="0.25">
      <c r="S74" s="115" t="s">
        <v>47</v>
      </c>
      <c r="T74" s="115"/>
      <c r="U74" s="112"/>
      <c r="V74" s="112">
        <v>1534</v>
      </c>
      <c r="W74" s="112">
        <v>1603</v>
      </c>
      <c r="X74" s="112">
        <v>1684</v>
      </c>
      <c r="Y74" s="112">
        <v>1769</v>
      </c>
      <c r="Z74" s="112">
        <v>1982</v>
      </c>
    </row>
    <row r="75" spans="1:26" x14ac:dyDescent="0.25">
      <c r="S75" s="115" t="s">
        <v>48</v>
      </c>
      <c r="T75" s="115"/>
      <c r="U75" s="112"/>
      <c r="V75" s="112">
        <v>747</v>
      </c>
      <c r="W75" s="112">
        <v>750</v>
      </c>
      <c r="X75" s="112">
        <v>839</v>
      </c>
      <c r="Y75" s="112">
        <v>916</v>
      </c>
      <c r="Z75" s="112">
        <v>942</v>
      </c>
    </row>
    <row r="76" spans="1:26" x14ac:dyDescent="0.25">
      <c r="S76" s="115" t="s">
        <v>49</v>
      </c>
      <c r="T76" s="115"/>
      <c r="U76" s="112"/>
      <c r="V76" s="112">
        <v>290</v>
      </c>
      <c r="W76" s="112">
        <v>314</v>
      </c>
      <c r="X76" s="112">
        <v>325</v>
      </c>
      <c r="Y76" s="112">
        <v>374</v>
      </c>
      <c r="Z76" s="112">
        <v>397</v>
      </c>
    </row>
    <row r="77" spans="1:26" x14ac:dyDescent="0.25">
      <c r="S77" s="115" t="s">
        <v>50</v>
      </c>
      <c r="T77" s="115"/>
      <c r="U77" s="112"/>
      <c r="V77" s="112">
        <v>118</v>
      </c>
      <c r="W77" s="112">
        <v>107</v>
      </c>
      <c r="X77" s="112">
        <v>131</v>
      </c>
      <c r="Y77" s="112">
        <v>130</v>
      </c>
      <c r="Z77" s="112">
        <v>161</v>
      </c>
    </row>
    <row r="78" spans="1:26" x14ac:dyDescent="0.25">
      <c r="S78" s="115" t="s">
        <v>51</v>
      </c>
      <c r="T78" s="115"/>
      <c r="U78" s="112"/>
      <c r="V78" s="112">
        <v>50</v>
      </c>
      <c r="W78" s="112">
        <v>45</v>
      </c>
      <c r="X78" s="112">
        <v>43</v>
      </c>
      <c r="Y78" s="112">
        <v>46</v>
      </c>
      <c r="Z78" s="112">
        <v>67</v>
      </c>
    </row>
    <row r="79" spans="1:26" x14ac:dyDescent="0.25">
      <c r="S79" s="115" t="s">
        <v>52</v>
      </c>
      <c r="T79" s="115"/>
      <c r="U79" s="112"/>
      <c r="V79" s="112">
        <v>43</v>
      </c>
      <c r="W79" s="112">
        <v>45</v>
      </c>
      <c r="X79" s="112">
        <v>46</v>
      </c>
      <c r="Y79" s="112">
        <v>43</v>
      </c>
      <c r="Z79" s="112">
        <v>42</v>
      </c>
    </row>
    <row r="80" spans="1:26" x14ac:dyDescent="0.25">
      <c r="S80" s="118" t="s">
        <v>53</v>
      </c>
      <c r="T80" s="118"/>
      <c r="U80" s="112"/>
      <c r="V80" s="112">
        <v>20747</v>
      </c>
      <c r="W80" s="112">
        <v>21184</v>
      </c>
      <c r="X80" s="112">
        <v>21692</v>
      </c>
      <c r="Y80" s="112">
        <v>23257</v>
      </c>
      <c r="Z80" s="112">
        <v>25126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Noosa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1906</v>
      </c>
      <c r="W83" s="112">
        <v>1923</v>
      </c>
      <c r="X83" s="112">
        <v>2162</v>
      </c>
      <c r="Y83" s="112">
        <v>2254</v>
      </c>
      <c r="Z83" s="112">
        <v>2271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1694</v>
      </c>
      <c r="W84" s="112">
        <v>1713</v>
      </c>
      <c r="X84" s="112">
        <v>1804</v>
      </c>
      <c r="Y84" s="112">
        <v>1829</v>
      </c>
      <c r="Z84" s="112">
        <v>1874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2715</v>
      </c>
      <c r="W85" s="112">
        <v>2708</v>
      </c>
      <c r="X85" s="112">
        <v>2661</v>
      </c>
      <c r="Y85" s="112">
        <v>2765</v>
      </c>
      <c r="Z85" s="112">
        <v>2841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48,724</v>
      </c>
      <c r="D86" s="96">
        <f t="shared" ref="D86:D91" si="4">AD4</f>
        <v>7.3310423825887705E-2</v>
      </c>
      <c r="E86" s="97">
        <f t="shared" ref="E86:E91" si="5">AD4</f>
        <v>7.3310423825887705E-2</v>
      </c>
      <c r="F86" s="96">
        <f t="shared" ref="F86:F91" si="6">AF4</f>
        <v>0.16897387298769218</v>
      </c>
      <c r="G86" s="97">
        <f t="shared" ref="G86:G91" si="7">AF4</f>
        <v>0.16897387298769218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1006</v>
      </c>
      <c r="W86" s="112">
        <v>1019</v>
      </c>
      <c r="X86" s="112">
        <v>1114</v>
      </c>
      <c r="Y86" s="112">
        <v>1092</v>
      </c>
      <c r="Z86" s="112">
        <v>1159</v>
      </c>
    </row>
    <row r="87" spans="1:30" ht="15" customHeight="1" x14ac:dyDescent="0.25">
      <c r="A87" s="98" t="s">
        <v>4</v>
      </c>
      <c r="B87" s="49"/>
      <c r="C87" s="57" t="str">
        <f t="shared" si="3"/>
        <v>23,540</v>
      </c>
      <c r="D87" s="96">
        <f t="shared" si="4"/>
        <v>6.6606252831898471E-2</v>
      </c>
      <c r="E87" s="97">
        <f t="shared" si="5"/>
        <v>6.6606252831898471E-2</v>
      </c>
      <c r="F87" s="96">
        <f t="shared" si="6"/>
        <v>0.12437905999235777</v>
      </c>
      <c r="G87" s="97">
        <f t="shared" si="7"/>
        <v>0.12437905999235777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423</v>
      </c>
      <c r="W87" s="112">
        <v>417</v>
      </c>
      <c r="X87" s="112">
        <v>439</v>
      </c>
      <c r="Y87" s="112">
        <v>434</v>
      </c>
      <c r="Z87" s="112">
        <v>446</v>
      </c>
    </row>
    <row r="88" spans="1:30" ht="15" customHeight="1" x14ac:dyDescent="0.25">
      <c r="A88" s="98" t="s">
        <v>5</v>
      </c>
      <c r="B88" s="49"/>
      <c r="C88" s="57" t="str">
        <f t="shared" si="3"/>
        <v>25,123</v>
      </c>
      <c r="D88" s="96">
        <f t="shared" si="4"/>
        <v>8.023390807068842E-2</v>
      </c>
      <c r="E88" s="97">
        <f t="shared" si="5"/>
        <v>8.023390807068842E-2</v>
      </c>
      <c r="F88" s="96">
        <f t="shared" si="6"/>
        <v>0.21098042996240229</v>
      </c>
      <c r="G88" s="97">
        <f t="shared" si="7"/>
        <v>0.21098042996240229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884</v>
      </c>
      <c r="W88" s="112">
        <v>863</v>
      </c>
      <c r="X88" s="112">
        <v>846</v>
      </c>
      <c r="Y88" s="112">
        <v>860</v>
      </c>
      <c r="Z88" s="112">
        <v>890</v>
      </c>
    </row>
    <row r="89" spans="1:30" ht="15" customHeight="1" x14ac:dyDescent="0.25">
      <c r="A89" s="49" t="s">
        <v>6</v>
      </c>
      <c r="B89" s="49"/>
      <c r="C89" s="57" t="str">
        <f t="shared" si="3"/>
        <v>31,981</v>
      </c>
      <c r="D89" s="96">
        <f t="shared" si="4"/>
        <v>2.5032051282051215E-2</v>
      </c>
      <c r="E89" s="97">
        <f t="shared" si="5"/>
        <v>2.5032051282051215E-2</v>
      </c>
      <c r="F89" s="96">
        <f t="shared" si="6"/>
        <v>7.5606228769380834E-2</v>
      </c>
      <c r="G89" s="97">
        <f t="shared" si="7"/>
        <v>7.5606228769380834E-2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876</v>
      </c>
      <c r="W89" s="112">
        <v>884</v>
      </c>
      <c r="X89" s="112">
        <v>911</v>
      </c>
      <c r="Y89" s="112">
        <v>924</v>
      </c>
      <c r="Z89" s="112">
        <v>911</v>
      </c>
    </row>
    <row r="90" spans="1:30" ht="15" customHeight="1" x14ac:dyDescent="0.25">
      <c r="A90" s="49" t="s">
        <v>96</v>
      </c>
      <c r="B90" s="49"/>
      <c r="C90" s="57" t="str">
        <f t="shared" si="3"/>
        <v>$38,570</v>
      </c>
      <c r="D90" s="96">
        <f t="shared" si="4"/>
        <v>-2.9735039420963894E-3</v>
      </c>
      <c r="E90" s="97">
        <f t="shared" si="5"/>
        <v>-2.9735039420963894E-3</v>
      </c>
      <c r="F90" s="96">
        <f t="shared" si="6"/>
        <v>7.8137194392452258E-2</v>
      </c>
      <c r="G90" s="97">
        <f t="shared" si="7"/>
        <v>7.8137194392452258E-2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1492</v>
      </c>
      <c r="W90" s="112">
        <v>1467</v>
      </c>
      <c r="X90" s="112">
        <v>1482</v>
      </c>
      <c r="Y90" s="112">
        <v>1507</v>
      </c>
      <c r="Z90" s="112">
        <v>1500</v>
      </c>
    </row>
    <row r="91" spans="1:30" ht="15" customHeight="1" x14ac:dyDescent="0.25">
      <c r="A91" s="49" t="s">
        <v>7</v>
      </c>
      <c r="B91" s="49"/>
      <c r="C91" s="57" t="str">
        <f t="shared" si="3"/>
        <v>$1,888.2 mil</v>
      </c>
      <c r="D91" s="96">
        <f t="shared" si="4"/>
        <v>5.1141416877953594E-2</v>
      </c>
      <c r="E91" s="97">
        <f t="shared" si="5"/>
        <v>5.1141416877953594E-2</v>
      </c>
      <c r="F91" s="96">
        <f t="shared" si="6"/>
        <v>0.2891275844356902</v>
      </c>
      <c r="G91" s="97">
        <f t="shared" si="7"/>
        <v>0.2891275844356902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15035</v>
      </c>
      <c r="W91" s="112">
        <v>14778</v>
      </c>
      <c r="X91" s="112">
        <v>15329</v>
      </c>
      <c r="Y91" s="112">
        <v>15580</v>
      </c>
      <c r="Z91" s="112">
        <v>15889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1381</v>
      </c>
      <c r="W93" s="112">
        <v>1442</v>
      </c>
      <c r="X93" s="112">
        <v>1592</v>
      </c>
      <c r="Y93" s="112">
        <v>1637</v>
      </c>
      <c r="Z93" s="112">
        <v>1682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2547</v>
      </c>
      <c r="W94" s="112">
        <v>2629</v>
      </c>
      <c r="X94" s="112">
        <v>2743</v>
      </c>
      <c r="Y94" s="112">
        <v>2791</v>
      </c>
      <c r="Z94" s="112">
        <v>2917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487</v>
      </c>
      <c r="W95" s="112">
        <v>499</v>
      </c>
      <c r="X95" s="112">
        <v>519</v>
      </c>
      <c r="Y95" s="112">
        <v>497</v>
      </c>
      <c r="Z95" s="112">
        <v>532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2303</v>
      </c>
      <c r="W96" s="112">
        <v>2399</v>
      </c>
      <c r="X96" s="112">
        <v>2411</v>
      </c>
      <c r="Y96" s="112">
        <v>2488</v>
      </c>
      <c r="Z96" s="112">
        <v>2535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2251</v>
      </c>
      <c r="W97" s="112">
        <v>2148</v>
      </c>
      <c r="X97" s="112">
        <v>2215</v>
      </c>
      <c r="Y97" s="112">
        <v>2233</v>
      </c>
      <c r="Z97" s="112">
        <v>2230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1547</v>
      </c>
      <c r="W98" s="112">
        <v>1528</v>
      </c>
      <c r="X98" s="112">
        <v>1521</v>
      </c>
      <c r="Y98" s="112">
        <v>1577</v>
      </c>
      <c r="Z98" s="112">
        <v>1643</v>
      </c>
    </row>
    <row r="99" spans="1:32" ht="15" customHeight="1" x14ac:dyDescent="0.25">
      <c r="S99" s="115" t="s">
        <v>197</v>
      </c>
      <c r="T99" s="115"/>
      <c r="U99" s="112"/>
      <c r="V99" s="112">
        <v>82</v>
      </c>
      <c r="W99" s="112">
        <v>96</v>
      </c>
      <c r="X99" s="112">
        <v>88</v>
      </c>
      <c r="Y99" s="112">
        <v>113</v>
      </c>
      <c r="Z99" s="112">
        <v>115</v>
      </c>
    </row>
    <row r="100" spans="1:32" ht="15" customHeight="1" x14ac:dyDescent="0.25">
      <c r="S100" s="115" t="s">
        <v>58</v>
      </c>
      <c r="T100" s="115"/>
      <c r="U100" s="112"/>
      <c r="V100" s="112">
        <v>824</v>
      </c>
      <c r="W100" s="112">
        <v>833</v>
      </c>
      <c r="X100" s="112">
        <v>861</v>
      </c>
      <c r="Y100" s="112">
        <v>856</v>
      </c>
      <c r="Z100" s="112">
        <v>868</v>
      </c>
    </row>
    <row r="101" spans="1:32" x14ac:dyDescent="0.25">
      <c r="A101" s="18"/>
      <c r="S101" s="118" t="s">
        <v>53</v>
      </c>
      <c r="T101" s="118"/>
      <c r="U101" s="112"/>
      <c r="V101" s="112">
        <v>14695</v>
      </c>
      <c r="W101" s="112">
        <v>14778</v>
      </c>
      <c r="X101" s="112">
        <v>15277</v>
      </c>
      <c r="Y101" s="112">
        <v>15562</v>
      </c>
      <c r="Z101" s="112">
        <v>16049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31863</v>
      </c>
      <c r="W104" s="112">
        <v>32194</v>
      </c>
      <c r="X104" s="112">
        <v>35123</v>
      </c>
      <c r="Y104" s="112">
        <v>35812</v>
      </c>
      <c r="Z104" s="112">
        <v>38784</v>
      </c>
      <c r="AB104" s="109" t="str">
        <f>TEXT(Z104,"###,###")</f>
        <v>38,784</v>
      </c>
      <c r="AD104" s="130">
        <f>Z104/($Z$4)*100</f>
        <v>79.599376077497737</v>
      </c>
      <c r="AF104" s="109"/>
    </row>
    <row r="105" spans="1:32" x14ac:dyDescent="0.25">
      <c r="S105" s="115" t="s">
        <v>17</v>
      </c>
      <c r="T105" s="115"/>
      <c r="U105" s="112"/>
      <c r="V105" s="112">
        <v>5299</v>
      </c>
      <c r="W105" s="112">
        <v>5434</v>
      </c>
      <c r="X105" s="112">
        <v>5395</v>
      </c>
      <c r="Y105" s="112">
        <v>5333</v>
      </c>
      <c r="Z105" s="112">
        <v>5770</v>
      </c>
      <c r="AB105" s="109" t="str">
        <f>TEXT(Z105,"###,###")</f>
        <v>5,770</v>
      </c>
      <c r="AD105" s="130">
        <f>Z105/($Z$4)*100</f>
        <v>11.842213282981692</v>
      </c>
      <c r="AF105" s="109"/>
    </row>
    <row r="106" spans="1:32" x14ac:dyDescent="0.25">
      <c r="S106" s="118" t="s">
        <v>53</v>
      </c>
      <c r="T106" s="118"/>
      <c r="U106" s="120"/>
      <c r="V106" s="120">
        <v>37162</v>
      </c>
      <c r="W106" s="120">
        <v>37628</v>
      </c>
      <c r="X106" s="120">
        <v>40518</v>
      </c>
      <c r="Y106" s="120">
        <v>41145</v>
      </c>
      <c r="Z106" s="120">
        <v>44554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10023</v>
      </c>
      <c r="W108" s="112">
        <v>8847</v>
      </c>
      <c r="X108" s="112">
        <v>9465</v>
      </c>
      <c r="Y108" s="112">
        <v>10144</v>
      </c>
      <c r="Z108" s="112">
        <v>10515</v>
      </c>
      <c r="AB108" s="109" t="str">
        <f>TEXT(Z108,"###,###")</f>
        <v>10,515</v>
      </c>
      <c r="AD108" s="130">
        <f>Z108/($Z$4)*100</f>
        <v>21.580740497496102</v>
      </c>
      <c r="AF108" s="109"/>
    </row>
    <row r="109" spans="1:32" x14ac:dyDescent="0.25">
      <c r="S109" s="115" t="s">
        <v>20</v>
      </c>
      <c r="T109" s="115"/>
      <c r="U109" s="112"/>
      <c r="V109" s="112">
        <v>7048</v>
      </c>
      <c r="W109" s="112">
        <v>7342</v>
      </c>
      <c r="X109" s="112">
        <v>7573</v>
      </c>
      <c r="Y109" s="112">
        <v>8820</v>
      </c>
      <c r="Z109" s="112">
        <v>9148</v>
      </c>
      <c r="AB109" s="109" t="str">
        <f>TEXT(Z109,"###,###")</f>
        <v>9,148</v>
      </c>
      <c r="AD109" s="130">
        <f>Z109/($Z$4)*100</f>
        <v>18.775141613989</v>
      </c>
      <c r="AF109" s="109"/>
    </row>
    <row r="110" spans="1:32" x14ac:dyDescent="0.25">
      <c r="S110" s="115" t="s">
        <v>21</v>
      </c>
      <c r="T110" s="115"/>
      <c r="U110" s="112"/>
      <c r="V110" s="112">
        <v>8179</v>
      </c>
      <c r="W110" s="112">
        <v>8898</v>
      </c>
      <c r="X110" s="112">
        <v>8885</v>
      </c>
      <c r="Y110" s="112">
        <v>9355</v>
      </c>
      <c r="Z110" s="112">
        <v>10765</v>
      </c>
      <c r="AB110" s="109" t="str">
        <f>TEXT(Z110,"###,###")</f>
        <v>10,765</v>
      </c>
      <c r="AD110" s="130">
        <f>Z110/($Z$4)*100</f>
        <v>22.093834660536903</v>
      </c>
      <c r="AF110" s="109"/>
    </row>
    <row r="111" spans="1:32" x14ac:dyDescent="0.25">
      <c r="S111" s="115" t="s">
        <v>22</v>
      </c>
      <c r="T111" s="115"/>
      <c r="U111" s="112"/>
      <c r="V111" s="112">
        <v>11955</v>
      </c>
      <c r="W111" s="112">
        <v>12307</v>
      </c>
      <c r="X111" s="112">
        <v>12331</v>
      </c>
      <c r="Y111" s="112">
        <v>12826</v>
      </c>
      <c r="Z111" s="112">
        <v>14120</v>
      </c>
      <c r="AB111" s="109" t="str">
        <f>TEXT(Z111,"###,###")</f>
        <v>14,120</v>
      </c>
      <c r="AD111" s="130">
        <f>Z111/($Z$4)*100</f>
        <v>28.979558328544453</v>
      </c>
      <c r="AF111" s="109"/>
    </row>
    <row r="112" spans="1:32" x14ac:dyDescent="0.25">
      <c r="S112" s="118" t="s">
        <v>53</v>
      </c>
      <c r="T112" s="118"/>
      <c r="U112" s="112"/>
      <c r="V112" s="112">
        <v>41684</v>
      </c>
      <c r="W112" s="112">
        <v>41857</v>
      </c>
      <c r="X112" s="112">
        <v>42787</v>
      </c>
      <c r="Y112" s="112">
        <v>45396</v>
      </c>
      <c r="Z112" s="112">
        <v>48719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43.96</v>
      </c>
      <c r="W118" s="131">
        <v>43.91</v>
      </c>
      <c r="X118" s="131">
        <v>44.16</v>
      </c>
      <c r="Y118" s="131">
        <v>44.04</v>
      </c>
      <c r="Z118" s="131">
        <v>43.84</v>
      </c>
      <c r="AB118" s="109" t="str">
        <f>TEXT(Z118,"##.0")</f>
        <v>43.8</v>
      </c>
    </row>
    <row r="120" spans="19:32" x14ac:dyDescent="0.25">
      <c r="S120" s="101" t="s">
        <v>98</v>
      </c>
      <c r="T120" s="112"/>
      <c r="U120" s="112"/>
      <c r="V120" s="112">
        <v>23235</v>
      </c>
      <c r="W120" s="112">
        <v>23043</v>
      </c>
      <c r="X120" s="112">
        <v>23824</v>
      </c>
      <c r="Y120" s="112">
        <v>24240</v>
      </c>
      <c r="Z120" s="112">
        <v>24841</v>
      </c>
      <c r="AB120" s="109" t="str">
        <f>TEXT(Z120,"###,###")</f>
        <v>24,841</v>
      </c>
    </row>
    <row r="121" spans="19:32" x14ac:dyDescent="0.25">
      <c r="S121" s="101" t="s">
        <v>99</v>
      </c>
      <c r="T121" s="112"/>
      <c r="U121" s="112"/>
      <c r="V121" s="112">
        <v>3900</v>
      </c>
      <c r="W121" s="112">
        <v>3824</v>
      </c>
      <c r="X121" s="112">
        <v>3963</v>
      </c>
      <c r="Y121" s="112">
        <v>3964</v>
      </c>
      <c r="Z121" s="112">
        <v>3981</v>
      </c>
      <c r="AB121" s="109" t="str">
        <f>TEXT(Z121,"###,###")</f>
        <v>3,981</v>
      </c>
    </row>
    <row r="122" spans="19:32" x14ac:dyDescent="0.25">
      <c r="S122" s="101" t="s">
        <v>100</v>
      </c>
      <c r="T122" s="112"/>
      <c r="U122" s="112"/>
      <c r="V122" s="112">
        <v>2598</v>
      </c>
      <c r="W122" s="112">
        <v>2691</v>
      </c>
      <c r="X122" s="112">
        <v>2822</v>
      </c>
      <c r="Y122" s="112">
        <v>2991</v>
      </c>
      <c r="Z122" s="112">
        <v>3156</v>
      </c>
      <c r="AB122" s="109" t="str">
        <f>TEXT(Z122,"###,###")</f>
        <v>3,156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25833</v>
      </c>
      <c r="W124" s="112">
        <v>25734</v>
      </c>
      <c r="X124" s="112">
        <v>26646</v>
      </c>
      <c r="Y124" s="112">
        <v>27231</v>
      </c>
      <c r="Z124" s="112">
        <v>27997</v>
      </c>
      <c r="AB124" s="109" t="str">
        <f>TEXT(Z124,"###,###")</f>
        <v>27,997</v>
      </c>
      <c r="AD124" s="127">
        <f>Z124/$Z$7*100</f>
        <v>87.542603420781091</v>
      </c>
    </row>
    <row r="125" spans="19:32" x14ac:dyDescent="0.25">
      <c r="S125" s="101" t="s">
        <v>102</v>
      </c>
      <c r="T125" s="112"/>
      <c r="U125" s="112"/>
      <c r="V125" s="112">
        <v>6498</v>
      </c>
      <c r="W125" s="112">
        <v>6515</v>
      </c>
      <c r="X125" s="112">
        <v>6785</v>
      </c>
      <c r="Y125" s="112">
        <v>6955</v>
      </c>
      <c r="Z125" s="112">
        <v>7137</v>
      </c>
      <c r="AB125" s="109" t="str">
        <f>TEXT(Z125,"###,###")</f>
        <v>7,137</v>
      </c>
      <c r="AD125" s="127">
        <f>Z125/$Z$7*100</f>
        <v>22.316375347862795</v>
      </c>
    </row>
    <row r="127" spans="19:32" x14ac:dyDescent="0.25">
      <c r="S127" s="101" t="s">
        <v>103</v>
      </c>
      <c r="T127" s="112"/>
      <c r="U127" s="112"/>
      <c r="V127" s="112">
        <v>15036</v>
      </c>
      <c r="W127" s="112">
        <v>14774</v>
      </c>
      <c r="X127" s="112">
        <v>15329</v>
      </c>
      <c r="Y127" s="112">
        <v>15579</v>
      </c>
      <c r="Z127" s="112">
        <v>15884</v>
      </c>
      <c r="AB127" s="109" t="str">
        <f>TEXT(Z127,"###,###")</f>
        <v>15,884</v>
      </c>
      <c r="AD127" s="127">
        <f>Z127/$Z$7*100</f>
        <v>49.666989775179012</v>
      </c>
    </row>
    <row r="128" spans="19:32" x14ac:dyDescent="0.25">
      <c r="S128" s="101" t="s">
        <v>104</v>
      </c>
      <c r="T128" s="112"/>
      <c r="U128" s="112"/>
      <c r="V128" s="112">
        <v>14698</v>
      </c>
      <c r="W128" s="112">
        <v>14774</v>
      </c>
      <c r="X128" s="112">
        <v>15275</v>
      </c>
      <c r="Y128" s="112">
        <v>15562</v>
      </c>
      <c r="Z128" s="112">
        <v>16051</v>
      </c>
      <c r="AB128" s="109" t="str">
        <f>TEXT(Z128,"###,###")</f>
        <v>16,051</v>
      </c>
      <c r="AD128" s="127">
        <f>Z128/$Z$7*100</f>
        <v>50.189174822550889</v>
      </c>
    </row>
    <row r="130" spans="19:20" x14ac:dyDescent="0.25">
      <c r="S130" s="101" t="s">
        <v>278</v>
      </c>
      <c r="T130" s="127">
        <v>77.67424408242394</v>
      </c>
    </row>
    <row r="131" spans="19:20" x14ac:dyDescent="0.25">
      <c r="S131" s="101" t="s">
        <v>279</v>
      </c>
      <c r="T131" s="127">
        <v>12.448016009505643</v>
      </c>
    </row>
    <row r="132" spans="19:20" x14ac:dyDescent="0.25">
      <c r="S132" s="101" t="s">
        <v>280</v>
      </c>
      <c r="T132" s="127">
        <v>9.8683593383571502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A00B1AE-54C6-4FD8-BC78-0132CF3B33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DADBD63-1E6F-456A-A080-F59031762D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7459773-4794-4CDC-B782-E8AAD7972D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4A5B0E9-FA80-4A26-B056-7E4F1A5CA2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7CE83-5D22-4303-825C-6D07A90E7D0A}">
  <sheetPr codeName="Sheet11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162</v>
      </c>
      <c r="T1" s="99"/>
      <c r="U1" s="99"/>
      <c r="V1" s="99"/>
      <c r="W1" s="99"/>
      <c r="X1" s="99"/>
      <c r="Y1" s="100" t="s">
        <v>249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162</v>
      </c>
      <c r="Y3" s="105" t="s">
        <v>249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9.53 North Burnett,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10865</v>
      </c>
      <c r="W4" s="108">
        <v>10149</v>
      </c>
      <c r="X4" s="108">
        <v>10751</v>
      </c>
      <c r="Y4" s="108">
        <v>10356</v>
      </c>
      <c r="Z4" s="108">
        <v>10426</v>
      </c>
      <c r="AB4" s="109" t="str">
        <f>TEXT(Z4,"###,###")</f>
        <v>10,426</v>
      </c>
      <c r="AD4" s="110">
        <f>Z4/Y4-1</f>
        <v>6.759366550791901E-3</v>
      </c>
      <c r="AF4" s="110">
        <f>Z4/V4-1</f>
        <v>-4.0404970087436709E-2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6058</v>
      </c>
      <c r="W5" s="108">
        <v>5458</v>
      </c>
      <c r="X5" s="108">
        <v>5819</v>
      </c>
      <c r="Y5" s="108">
        <v>5495</v>
      </c>
      <c r="Z5" s="108">
        <v>5651</v>
      </c>
      <c r="AB5" s="109" t="str">
        <f>TEXT(Z5,"###,###")</f>
        <v>5,651</v>
      </c>
      <c r="AD5" s="110">
        <f t="shared" ref="AD5:AD9" si="0">Z5/Y5-1</f>
        <v>2.8389444949954434E-2</v>
      </c>
      <c r="AF5" s="110">
        <f t="shared" ref="AF5:AF9" si="1">Z5/V5-1</f>
        <v>-6.7183889072301106E-2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4803</v>
      </c>
      <c r="W6" s="108">
        <v>4692</v>
      </c>
      <c r="X6" s="108">
        <v>4929</v>
      </c>
      <c r="Y6" s="108">
        <v>4857</v>
      </c>
      <c r="Z6" s="108">
        <v>4769</v>
      </c>
      <c r="AB6" s="109" t="str">
        <f>TEXT(Z6,"###,###")</f>
        <v>4,769</v>
      </c>
      <c r="AD6" s="110">
        <f t="shared" si="0"/>
        <v>-1.8118179946469026E-2</v>
      </c>
      <c r="AF6" s="110">
        <f t="shared" si="1"/>
        <v>-7.0789090151988088E-3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6670</v>
      </c>
      <c r="W7" s="108">
        <v>6213</v>
      </c>
      <c r="X7" s="108">
        <v>6700</v>
      </c>
      <c r="Y7" s="108">
        <v>6305</v>
      </c>
      <c r="Z7" s="108">
        <v>6483</v>
      </c>
      <c r="AB7" s="109" t="str">
        <f>TEXT(Z7,"###,###")</f>
        <v>6,483</v>
      </c>
      <c r="AD7" s="110">
        <f t="shared" si="0"/>
        <v>2.8231562252180709E-2</v>
      </c>
      <c r="AF7" s="110">
        <f t="shared" si="1"/>
        <v>-2.8035982008995486E-2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10,426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6,483</v>
      </c>
      <c r="P8" s="67"/>
      <c r="S8" s="107" t="s">
        <v>83</v>
      </c>
      <c r="T8" s="108"/>
      <c r="U8" s="108"/>
      <c r="V8" s="108">
        <v>27728.41</v>
      </c>
      <c r="W8" s="108">
        <v>27105.9</v>
      </c>
      <c r="X8" s="108">
        <v>24913.59</v>
      </c>
      <c r="Y8" s="108">
        <v>31072.5</v>
      </c>
      <c r="Z8" s="108">
        <v>36948.6</v>
      </c>
      <c r="AB8" s="109" t="str">
        <f>TEXT(Z8,"$###,###")</f>
        <v>$36,949</v>
      </c>
      <c r="AD8" s="110">
        <f t="shared" si="0"/>
        <v>0.18910934105720489</v>
      </c>
      <c r="AF8" s="110">
        <f t="shared" si="1"/>
        <v>0.33251780394187769</v>
      </c>
    </row>
    <row r="9" spans="1:32" x14ac:dyDescent="0.25">
      <c r="A9" s="30" t="s">
        <v>14</v>
      </c>
      <c r="B9" s="71"/>
      <c r="C9" s="72"/>
      <c r="D9" s="73">
        <f>AD104</f>
        <v>70.765394206790717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56.239395341662814</v>
      </c>
      <c r="P9" s="74" t="s">
        <v>84</v>
      </c>
      <c r="S9" s="107" t="s">
        <v>7</v>
      </c>
      <c r="T9" s="108"/>
      <c r="U9" s="108"/>
      <c r="V9" s="108">
        <v>235143192</v>
      </c>
      <c r="W9" s="108">
        <v>221526094</v>
      </c>
      <c r="X9" s="108">
        <v>243816458</v>
      </c>
      <c r="Y9" s="108">
        <v>259179614</v>
      </c>
      <c r="Z9" s="108">
        <v>290418969</v>
      </c>
      <c r="AB9" s="109" t="str">
        <f>TEXT(Z9/1000000,"$#,###.0")&amp;" mil"</f>
        <v>$290.4 mil</v>
      </c>
      <c r="AD9" s="110">
        <f t="shared" si="0"/>
        <v>0.12053168271174286</v>
      </c>
      <c r="AF9" s="110">
        <f t="shared" si="1"/>
        <v>0.23507283595946071</v>
      </c>
    </row>
    <row r="10" spans="1:32" x14ac:dyDescent="0.25">
      <c r="A10" s="30" t="s">
        <v>17</v>
      </c>
      <c r="B10" s="71"/>
      <c r="C10" s="72"/>
      <c r="D10" s="73">
        <f>AD105</f>
        <v>12.344139650872817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43.776029615918553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66.358167515039341</v>
      </c>
      <c r="P11" s="74" t="s">
        <v>84</v>
      </c>
      <c r="S11" s="107" t="s">
        <v>29</v>
      </c>
      <c r="T11" s="112"/>
      <c r="U11" s="112"/>
      <c r="V11" s="112">
        <v>8638</v>
      </c>
      <c r="W11" s="112">
        <v>8142</v>
      </c>
      <c r="X11" s="112">
        <v>8563</v>
      </c>
      <c r="Y11" s="112">
        <v>8151</v>
      </c>
      <c r="Z11" s="112">
        <v>8240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18.201449946012648</v>
      </c>
      <c r="P12" s="74" t="s">
        <v>84</v>
      </c>
      <c r="S12" s="107" t="s">
        <v>30</v>
      </c>
      <c r="T12" s="112"/>
      <c r="U12" s="112"/>
      <c r="V12" s="112">
        <v>2224</v>
      </c>
      <c r="W12" s="112">
        <v>2003</v>
      </c>
      <c r="X12" s="112">
        <v>2192</v>
      </c>
      <c r="Y12" s="112">
        <v>2205</v>
      </c>
      <c r="Z12" s="112">
        <v>2184</v>
      </c>
    </row>
    <row r="13" spans="1:32" ht="15" customHeight="1" x14ac:dyDescent="0.25">
      <c r="A13" s="30" t="s">
        <v>19</v>
      </c>
      <c r="B13" s="72"/>
      <c r="C13" s="72"/>
      <c r="D13" s="73">
        <f>AD108</f>
        <v>18.799155956263188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15.563782199598952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12.794935737579131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44.0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27.3642816036831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19.392631416679514</v>
      </c>
      <c r="P15" s="74" t="s">
        <v>84</v>
      </c>
      <c r="S15" s="115" t="s">
        <v>60</v>
      </c>
      <c r="T15" s="115"/>
      <c r="U15" s="116"/>
      <c r="V15" s="116">
        <v>3637</v>
      </c>
      <c r="W15" s="116">
        <v>3305</v>
      </c>
      <c r="X15" s="116">
        <v>3772</v>
      </c>
      <c r="Y15" s="112">
        <v>3318</v>
      </c>
      <c r="Z15" s="112">
        <v>3013</v>
      </c>
      <c r="AB15" s="117">
        <f t="shared" ref="AB15:AB34" si="2">IF(Z15="np",0,Z15/$Z$34)</f>
        <v>0.28893364019946299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24.208708996738924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80.607368583320479</v>
      </c>
      <c r="P16" s="37" t="s">
        <v>84</v>
      </c>
      <c r="S16" s="115" t="s">
        <v>61</v>
      </c>
      <c r="T16" s="115"/>
      <c r="U16" s="116"/>
      <c r="V16" s="116">
        <v>181</v>
      </c>
      <c r="W16" s="116">
        <v>225</v>
      </c>
      <c r="X16" s="116">
        <v>208</v>
      </c>
      <c r="Y16" s="112">
        <v>192</v>
      </c>
      <c r="Z16" s="112">
        <v>194</v>
      </c>
      <c r="AB16" s="117">
        <f t="shared" si="2"/>
        <v>1.8603759110088224E-2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531</v>
      </c>
      <c r="W17" s="116">
        <v>321</v>
      </c>
      <c r="X17" s="116">
        <v>343</v>
      </c>
      <c r="Y17" s="112">
        <v>390</v>
      </c>
      <c r="Z17" s="112">
        <v>377</v>
      </c>
      <c r="AB17" s="117">
        <f t="shared" si="2"/>
        <v>3.6152665899501342E-2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49</v>
      </c>
      <c r="W18" s="116">
        <v>46</v>
      </c>
      <c r="X18" s="116">
        <v>47</v>
      </c>
      <c r="Y18" s="112">
        <v>47</v>
      </c>
      <c r="Z18" s="112">
        <v>47</v>
      </c>
      <c r="AB18" s="117">
        <f t="shared" si="2"/>
        <v>4.5070962792481779E-3</v>
      </c>
    </row>
    <row r="19" spans="1:28" x14ac:dyDescent="0.25">
      <c r="A19" s="63" t="str">
        <f>$S$1&amp;" ("&amp;$V$2&amp;" to "&amp;$Z$2&amp;")"</f>
        <v>North Burnett (2017-18 to 2021-22)</v>
      </c>
      <c r="B19" s="63"/>
      <c r="C19" s="63"/>
      <c r="D19" s="63"/>
      <c r="E19" s="63"/>
      <c r="F19" s="63"/>
      <c r="G19" s="63" t="str">
        <f>$S$1&amp;" ("&amp;$V$2&amp;" to "&amp;$Z$2&amp;")"</f>
        <v>North Burnett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403</v>
      </c>
      <c r="W19" s="116">
        <v>401</v>
      </c>
      <c r="X19" s="116">
        <v>370</v>
      </c>
      <c r="Y19" s="112">
        <v>441</v>
      </c>
      <c r="Z19" s="112">
        <v>461</v>
      </c>
      <c r="AB19" s="117">
        <f t="shared" si="2"/>
        <v>4.4207901802838512E-2</v>
      </c>
    </row>
    <row r="20" spans="1:28" x14ac:dyDescent="0.25">
      <c r="S20" s="115" t="s">
        <v>65</v>
      </c>
      <c r="T20" s="115"/>
      <c r="U20" s="116"/>
      <c r="V20" s="116">
        <v>239</v>
      </c>
      <c r="W20" s="116">
        <v>244</v>
      </c>
      <c r="X20" s="116">
        <v>271</v>
      </c>
      <c r="Y20" s="112">
        <v>249</v>
      </c>
      <c r="Z20" s="112">
        <v>293</v>
      </c>
      <c r="AB20" s="117">
        <f t="shared" si="2"/>
        <v>2.8097429996164172E-2</v>
      </c>
    </row>
    <row r="21" spans="1:28" x14ac:dyDescent="0.25">
      <c r="S21" s="115" t="s">
        <v>66</v>
      </c>
      <c r="T21" s="115"/>
      <c r="U21" s="116"/>
      <c r="V21" s="116">
        <v>561</v>
      </c>
      <c r="W21" s="116">
        <v>541</v>
      </c>
      <c r="X21" s="116">
        <v>564</v>
      </c>
      <c r="Y21" s="112">
        <v>630</v>
      </c>
      <c r="Z21" s="112">
        <v>651</v>
      </c>
      <c r="AB21" s="117">
        <f t="shared" si="2"/>
        <v>6.2428078250863064E-2</v>
      </c>
    </row>
    <row r="22" spans="1:28" x14ac:dyDescent="0.25">
      <c r="S22" s="115" t="s">
        <v>67</v>
      </c>
      <c r="T22" s="115"/>
      <c r="U22" s="116"/>
      <c r="V22" s="116">
        <v>388</v>
      </c>
      <c r="W22" s="116">
        <v>341</v>
      </c>
      <c r="X22" s="116">
        <v>399</v>
      </c>
      <c r="Y22" s="112">
        <v>381</v>
      </c>
      <c r="Z22" s="112">
        <v>389</v>
      </c>
      <c r="AB22" s="117">
        <f t="shared" si="2"/>
        <v>3.7303413885692367E-2</v>
      </c>
    </row>
    <row r="23" spans="1:28" x14ac:dyDescent="0.25">
      <c r="S23" s="115" t="s">
        <v>68</v>
      </c>
      <c r="T23" s="115"/>
      <c r="U23" s="116"/>
      <c r="V23" s="116">
        <v>290</v>
      </c>
      <c r="W23" s="116">
        <v>226</v>
      </c>
      <c r="X23" s="116">
        <v>260</v>
      </c>
      <c r="Y23" s="112">
        <v>250</v>
      </c>
      <c r="Z23" s="112">
        <v>285</v>
      </c>
      <c r="AB23" s="117">
        <f t="shared" si="2"/>
        <v>2.7330264672036825E-2</v>
      </c>
    </row>
    <row r="24" spans="1:28" x14ac:dyDescent="0.25">
      <c r="S24" s="115" t="s">
        <v>69</v>
      </c>
      <c r="T24" s="115"/>
      <c r="U24" s="116"/>
      <c r="V24" s="116">
        <v>12</v>
      </c>
      <c r="W24" s="116">
        <v>15</v>
      </c>
      <c r="X24" s="116">
        <v>18</v>
      </c>
      <c r="Y24" s="112">
        <v>19</v>
      </c>
      <c r="Z24" s="112">
        <v>18</v>
      </c>
      <c r="AB24" s="117">
        <f t="shared" si="2"/>
        <v>1.7261219792865361E-3</v>
      </c>
    </row>
    <row r="25" spans="1:28" x14ac:dyDescent="0.25">
      <c r="S25" s="115" t="s">
        <v>70</v>
      </c>
      <c r="T25" s="115"/>
      <c r="U25" s="116"/>
      <c r="V25" s="116">
        <v>143</v>
      </c>
      <c r="W25" s="116">
        <v>150</v>
      </c>
      <c r="X25" s="116">
        <v>143</v>
      </c>
      <c r="Y25" s="112">
        <v>148</v>
      </c>
      <c r="Z25" s="112">
        <v>184</v>
      </c>
      <c r="AB25" s="117">
        <f t="shared" si="2"/>
        <v>1.7644802454929037E-2</v>
      </c>
    </row>
    <row r="26" spans="1:28" x14ac:dyDescent="0.25">
      <c r="S26" s="115" t="s">
        <v>71</v>
      </c>
      <c r="T26" s="115"/>
      <c r="U26" s="116"/>
      <c r="V26" s="116">
        <v>194</v>
      </c>
      <c r="W26" s="116">
        <v>211</v>
      </c>
      <c r="X26" s="116">
        <v>237</v>
      </c>
      <c r="Y26" s="112">
        <v>171</v>
      </c>
      <c r="Z26" s="112">
        <v>135</v>
      </c>
      <c r="AB26" s="117">
        <f t="shared" si="2"/>
        <v>1.2945914844649022E-2</v>
      </c>
    </row>
    <row r="27" spans="1:28" x14ac:dyDescent="0.25">
      <c r="S27" s="115" t="s">
        <v>72</v>
      </c>
      <c r="T27" s="115"/>
      <c r="U27" s="116"/>
      <c r="V27" s="116">
        <v>243</v>
      </c>
      <c r="W27" s="116">
        <v>238</v>
      </c>
      <c r="X27" s="116">
        <v>252</v>
      </c>
      <c r="Y27" s="112">
        <v>256</v>
      </c>
      <c r="Z27" s="112">
        <v>341</v>
      </c>
      <c r="AB27" s="117">
        <f t="shared" si="2"/>
        <v>3.2700421940928273E-2</v>
      </c>
    </row>
    <row r="28" spans="1:28" x14ac:dyDescent="0.25">
      <c r="S28" s="115" t="s">
        <v>73</v>
      </c>
      <c r="T28" s="115"/>
      <c r="U28" s="116"/>
      <c r="V28" s="116">
        <v>777</v>
      </c>
      <c r="W28" s="116">
        <v>820</v>
      </c>
      <c r="X28" s="116">
        <v>801</v>
      </c>
      <c r="Y28" s="112">
        <v>826</v>
      </c>
      <c r="Z28" s="112">
        <v>893</v>
      </c>
      <c r="AB28" s="117">
        <f t="shared" si="2"/>
        <v>8.5634829305715379E-2</v>
      </c>
    </row>
    <row r="29" spans="1:28" x14ac:dyDescent="0.25">
      <c r="S29" s="115" t="s">
        <v>74</v>
      </c>
      <c r="T29" s="115"/>
      <c r="U29" s="116"/>
      <c r="V29" s="116">
        <v>412</v>
      </c>
      <c r="W29" s="116">
        <v>415</v>
      </c>
      <c r="X29" s="116">
        <v>357</v>
      </c>
      <c r="Y29" s="112">
        <v>356</v>
      </c>
      <c r="Z29" s="112">
        <v>417</v>
      </c>
      <c r="AB29" s="117">
        <f t="shared" si="2"/>
        <v>3.9988492520138093E-2</v>
      </c>
    </row>
    <row r="30" spans="1:28" x14ac:dyDescent="0.25">
      <c r="S30" s="115" t="s">
        <v>75</v>
      </c>
      <c r="T30" s="115"/>
      <c r="U30" s="116"/>
      <c r="V30" s="116">
        <v>514</v>
      </c>
      <c r="W30" s="116">
        <v>530</v>
      </c>
      <c r="X30" s="116">
        <v>531</v>
      </c>
      <c r="Y30" s="112">
        <v>496</v>
      </c>
      <c r="Z30" s="112">
        <v>542</v>
      </c>
      <c r="AB30" s="117">
        <f t="shared" si="2"/>
        <v>5.1975450709627925E-2</v>
      </c>
    </row>
    <row r="31" spans="1:28" x14ac:dyDescent="0.25">
      <c r="S31" s="115" t="s">
        <v>76</v>
      </c>
      <c r="T31" s="115"/>
      <c r="U31" s="116"/>
      <c r="V31" s="116">
        <v>586</v>
      </c>
      <c r="W31" s="116">
        <v>677</v>
      </c>
      <c r="X31" s="116">
        <v>667</v>
      </c>
      <c r="Y31" s="112">
        <v>729</v>
      </c>
      <c r="Z31" s="112">
        <v>794</v>
      </c>
      <c r="AB31" s="117">
        <f t="shared" si="2"/>
        <v>7.6141158419639435E-2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41</v>
      </c>
      <c r="W32" s="116">
        <v>43</v>
      </c>
      <c r="X32" s="116">
        <v>50</v>
      </c>
      <c r="Y32" s="112">
        <v>44</v>
      </c>
      <c r="Z32" s="112">
        <v>53</v>
      </c>
      <c r="AB32" s="117">
        <f t="shared" si="2"/>
        <v>5.0824702723436897E-3</v>
      </c>
    </row>
    <row r="33" spans="19:32" x14ac:dyDescent="0.25">
      <c r="S33" s="115" t="s">
        <v>78</v>
      </c>
      <c r="T33" s="115"/>
      <c r="U33" s="116"/>
      <c r="V33" s="116">
        <v>239</v>
      </c>
      <c r="W33" s="116">
        <v>261</v>
      </c>
      <c r="X33" s="116">
        <v>241</v>
      </c>
      <c r="Y33" s="112">
        <v>283</v>
      </c>
      <c r="Z33" s="112">
        <v>284</v>
      </c>
      <c r="AB33" s="117">
        <f t="shared" si="2"/>
        <v>2.7234369006520907E-2</v>
      </c>
    </row>
    <row r="34" spans="19:32" x14ac:dyDescent="0.25">
      <c r="S34" s="118" t="s">
        <v>53</v>
      </c>
      <c r="T34" s="118"/>
      <c r="U34" s="119"/>
      <c r="V34" s="119">
        <v>10863</v>
      </c>
      <c r="W34" s="119">
        <v>10143</v>
      </c>
      <c r="X34" s="119">
        <v>10751</v>
      </c>
      <c r="Y34" s="120">
        <v>10356</v>
      </c>
      <c r="Z34" s="120">
        <v>10428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5476</v>
      </c>
      <c r="W37" s="112">
        <v>4902</v>
      </c>
      <c r="X37" s="112">
        <v>5350</v>
      </c>
      <c r="Y37" s="112">
        <v>5045</v>
      </c>
      <c r="Z37" s="112">
        <v>5229</v>
      </c>
      <c r="AB37" s="132">
        <f>Z37/Z40*100</f>
        <v>80.607368583320479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1192</v>
      </c>
      <c r="W38" s="112">
        <v>1310</v>
      </c>
      <c r="X38" s="112">
        <v>1342</v>
      </c>
      <c r="Y38" s="112">
        <v>1255</v>
      </c>
      <c r="Z38" s="112">
        <v>1258</v>
      </c>
      <c r="AB38" s="132">
        <f>Z38/Z40*100</f>
        <v>19.392631416679514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6668</v>
      </c>
      <c r="W40" s="112">
        <v>6212</v>
      </c>
      <c r="X40" s="112">
        <v>6692</v>
      </c>
      <c r="Y40" s="112">
        <v>6300</v>
      </c>
      <c r="Z40" s="112">
        <v>6487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11</v>
      </c>
      <c r="X44" s="112">
        <v>12</v>
      </c>
      <c r="Y44" s="112">
        <v>27</v>
      </c>
      <c r="Z44" s="112">
        <v>15</v>
      </c>
    </row>
    <row r="45" spans="19:32" x14ac:dyDescent="0.25">
      <c r="S45" s="115" t="s">
        <v>37</v>
      </c>
      <c r="T45" s="115"/>
      <c r="U45" s="112"/>
      <c r="V45" s="112">
        <v>131</v>
      </c>
      <c r="W45" s="112">
        <v>119</v>
      </c>
      <c r="X45" s="112">
        <v>133</v>
      </c>
      <c r="Y45" s="112">
        <v>158</v>
      </c>
      <c r="Z45" s="112">
        <v>147</v>
      </c>
    </row>
    <row r="46" spans="19:32" x14ac:dyDescent="0.25">
      <c r="S46" s="115" t="s">
        <v>38</v>
      </c>
      <c r="T46" s="115"/>
      <c r="U46" s="112"/>
      <c r="V46" s="112">
        <v>313</v>
      </c>
      <c r="W46" s="112">
        <v>263</v>
      </c>
      <c r="X46" s="112">
        <v>263</v>
      </c>
      <c r="Y46" s="112">
        <v>266</v>
      </c>
      <c r="Z46" s="112">
        <v>240</v>
      </c>
    </row>
    <row r="47" spans="19:32" x14ac:dyDescent="0.25">
      <c r="S47" s="115" t="s">
        <v>39</v>
      </c>
      <c r="T47" s="115"/>
      <c r="U47" s="112"/>
      <c r="V47" s="112">
        <v>816</v>
      </c>
      <c r="W47" s="112">
        <v>760</v>
      </c>
      <c r="X47" s="112">
        <v>751</v>
      </c>
      <c r="Y47" s="112">
        <v>491</v>
      </c>
      <c r="Z47" s="112">
        <v>441</v>
      </c>
    </row>
    <row r="48" spans="19:32" x14ac:dyDescent="0.25">
      <c r="S48" s="115" t="s">
        <v>40</v>
      </c>
      <c r="T48" s="115"/>
      <c r="U48" s="112"/>
      <c r="V48" s="112">
        <v>1164</v>
      </c>
      <c r="W48" s="112">
        <v>943</v>
      </c>
      <c r="X48" s="112">
        <v>1015</v>
      </c>
      <c r="Y48" s="112">
        <v>876</v>
      </c>
      <c r="Z48" s="112">
        <v>776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557</v>
      </c>
      <c r="W49" s="112">
        <v>572</v>
      </c>
      <c r="X49" s="112">
        <v>614</v>
      </c>
      <c r="Y49" s="112">
        <v>612</v>
      </c>
      <c r="Z49" s="112">
        <v>632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North Burnett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422</v>
      </c>
      <c r="W50" s="112">
        <v>356</v>
      </c>
      <c r="X50" s="112">
        <v>432</v>
      </c>
      <c r="Y50" s="112">
        <v>458</v>
      </c>
      <c r="Z50" s="112">
        <v>555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386</v>
      </c>
      <c r="W51" s="112">
        <v>341</v>
      </c>
      <c r="X51" s="112">
        <v>381</v>
      </c>
      <c r="Y51" s="112">
        <v>381</v>
      </c>
      <c r="Z51" s="112">
        <v>438</v>
      </c>
    </row>
    <row r="52" spans="1:26" ht="15" customHeight="1" x14ac:dyDescent="0.25">
      <c r="S52" s="115" t="s">
        <v>44</v>
      </c>
      <c r="T52" s="115"/>
      <c r="U52" s="112"/>
      <c r="V52" s="112">
        <v>511</v>
      </c>
      <c r="W52" s="112">
        <v>431</v>
      </c>
      <c r="X52" s="112">
        <v>421</v>
      </c>
      <c r="Y52" s="112">
        <v>383</v>
      </c>
      <c r="Z52" s="112">
        <v>407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438</v>
      </c>
      <c r="W53" s="112">
        <v>416</v>
      </c>
      <c r="X53" s="112">
        <v>461</v>
      </c>
      <c r="Y53" s="112">
        <v>475</v>
      </c>
      <c r="Z53" s="112">
        <v>472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427</v>
      </c>
      <c r="W54" s="112">
        <v>408</v>
      </c>
      <c r="X54" s="112">
        <v>428</v>
      </c>
      <c r="Y54" s="112">
        <v>427</v>
      </c>
      <c r="Z54" s="112">
        <v>464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359</v>
      </c>
      <c r="W55" s="112">
        <v>334</v>
      </c>
      <c r="X55" s="112">
        <v>357</v>
      </c>
      <c r="Y55" s="112">
        <v>386</v>
      </c>
      <c r="Z55" s="112">
        <v>454</v>
      </c>
    </row>
    <row r="56" spans="1:26" ht="15" customHeight="1" x14ac:dyDescent="0.25">
      <c r="S56" s="115" t="s">
        <v>48</v>
      </c>
      <c r="T56" s="115"/>
      <c r="U56" s="112"/>
      <c r="V56" s="112">
        <v>224</v>
      </c>
      <c r="W56" s="112">
        <v>219</v>
      </c>
      <c r="X56" s="112">
        <v>238</v>
      </c>
      <c r="Y56" s="112">
        <v>239</v>
      </c>
      <c r="Z56" s="112">
        <v>278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149</v>
      </c>
      <c r="W57" s="112">
        <v>133</v>
      </c>
      <c r="X57" s="112">
        <v>141</v>
      </c>
      <c r="Y57" s="112">
        <v>146</v>
      </c>
      <c r="Z57" s="112">
        <v>160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92</v>
      </c>
      <c r="W58" s="112">
        <v>86</v>
      </c>
      <c r="X58" s="112">
        <v>89</v>
      </c>
      <c r="Y58" s="112">
        <v>94</v>
      </c>
      <c r="Z58" s="112">
        <v>77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40</v>
      </c>
      <c r="W59" s="112">
        <v>30</v>
      </c>
      <c r="X59" s="112">
        <v>38</v>
      </c>
      <c r="Y59" s="112">
        <v>51</v>
      </c>
      <c r="Z59" s="112">
        <v>69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34</v>
      </c>
      <c r="W60" s="112">
        <v>27</v>
      </c>
      <c r="X60" s="112">
        <v>28</v>
      </c>
      <c r="Y60" s="112">
        <v>25</v>
      </c>
      <c r="Z60" s="112">
        <v>26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6058</v>
      </c>
      <c r="W61" s="112">
        <v>5453</v>
      </c>
      <c r="X61" s="112">
        <v>5819</v>
      </c>
      <c r="Y61" s="112">
        <v>5495</v>
      </c>
      <c r="Z61" s="112">
        <v>5652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9</v>
      </c>
      <c r="X63" s="112">
        <v>16</v>
      </c>
      <c r="Y63" s="112">
        <v>26</v>
      </c>
      <c r="Z63" s="112">
        <v>29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116</v>
      </c>
      <c r="W64" s="112">
        <v>95</v>
      </c>
      <c r="X64" s="112">
        <v>118</v>
      </c>
      <c r="Y64" s="112">
        <v>135</v>
      </c>
      <c r="Z64" s="112">
        <v>166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North Burnett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312</v>
      </c>
      <c r="W65" s="112">
        <v>337</v>
      </c>
      <c r="X65" s="112">
        <v>281</v>
      </c>
      <c r="Y65" s="112">
        <v>292</v>
      </c>
      <c r="Z65" s="112">
        <v>272</v>
      </c>
    </row>
    <row r="66" spans="1:26" x14ac:dyDescent="0.25">
      <c r="S66" s="115" t="s">
        <v>39</v>
      </c>
      <c r="T66" s="115"/>
      <c r="U66" s="112"/>
      <c r="V66" s="112">
        <v>687</v>
      </c>
      <c r="W66" s="112">
        <v>667</v>
      </c>
      <c r="X66" s="112">
        <v>653</v>
      </c>
      <c r="Y66" s="112">
        <v>523</v>
      </c>
      <c r="Z66" s="112">
        <v>402</v>
      </c>
    </row>
    <row r="67" spans="1:26" x14ac:dyDescent="0.25">
      <c r="S67" s="115" t="s">
        <v>40</v>
      </c>
      <c r="T67" s="115"/>
      <c r="U67" s="112"/>
      <c r="V67" s="112">
        <v>747</v>
      </c>
      <c r="W67" s="112">
        <v>743</v>
      </c>
      <c r="X67" s="112">
        <v>901</v>
      </c>
      <c r="Y67" s="112">
        <v>717</v>
      </c>
      <c r="Z67" s="112">
        <v>538</v>
      </c>
    </row>
    <row r="68" spans="1:26" x14ac:dyDescent="0.25">
      <c r="S68" s="115" t="s">
        <v>41</v>
      </c>
      <c r="T68" s="115"/>
      <c r="U68" s="112"/>
      <c r="V68" s="112">
        <v>397</v>
      </c>
      <c r="W68" s="112">
        <v>381</v>
      </c>
      <c r="X68" s="112">
        <v>405</v>
      </c>
      <c r="Y68" s="112">
        <v>482</v>
      </c>
      <c r="Z68" s="112">
        <v>465</v>
      </c>
    </row>
    <row r="69" spans="1:26" x14ac:dyDescent="0.25">
      <c r="S69" s="115" t="s">
        <v>42</v>
      </c>
      <c r="T69" s="115"/>
      <c r="U69" s="112"/>
      <c r="V69" s="112">
        <v>312</v>
      </c>
      <c r="W69" s="112">
        <v>301</v>
      </c>
      <c r="X69" s="112">
        <v>304</v>
      </c>
      <c r="Y69" s="112">
        <v>348</v>
      </c>
      <c r="Z69" s="112">
        <v>350</v>
      </c>
    </row>
    <row r="70" spans="1:26" x14ac:dyDescent="0.25">
      <c r="S70" s="115" t="s">
        <v>43</v>
      </c>
      <c r="T70" s="115"/>
      <c r="U70" s="112"/>
      <c r="V70" s="112">
        <v>378</v>
      </c>
      <c r="W70" s="112">
        <v>324</v>
      </c>
      <c r="X70" s="112">
        <v>339</v>
      </c>
      <c r="Y70" s="112">
        <v>357</v>
      </c>
      <c r="Z70" s="112">
        <v>409</v>
      </c>
    </row>
    <row r="71" spans="1:26" x14ac:dyDescent="0.25">
      <c r="S71" s="115" t="s">
        <v>44</v>
      </c>
      <c r="T71" s="115"/>
      <c r="U71" s="112"/>
      <c r="V71" s="112">
        <v>392</v>
      </c>
      <c r="W71" s="112">
        <v>388</v>
      </c>
      <c r="X71" s="112">
        <v>422</v>
      </c>
      <c r="Y71" s="112">
        <v>421</v>
      </c>
      <c r="Z71" s="112">
        <v>436</v>
      </c>
    </row>
    <row r="72" spans="1:26" x14ac:dyDescent="0.25">
      <c r="S72" s="115" t="s">
        <v>45</v>
      </c>
      <c r="T72" s="115"/>
      <c r="U72" s="112"/>
      <c r="V72" s="112">
        <v>400</v>
      </c>
      <c r="W72" s="112">
        <v>376</v>
      </c>
      <c r="X72" s="112">
        <v>402</v>
      </c>
      <c r="Y72" s="112">
        <v>441</v>
      </c>
      <c r="Z72" s="112">
        <v>484</v>
      </c>
    </row>
    <row r="73" spans="1:26" x14ac:dyDescent="0.25">
      <c r="S73" s="115" t="s">
        <v>46</v>
      </c>
      <c r="T73" s="115"/>
      <c r="U73" s="112"/>
      <c r="V73" s="112">
        <v>374</v>
      </c>
      <c r="W73" s="112">
        <v>394</v>
      </c>
      <c r="X73" s="112">
        <v>407</v>
      </c>
      <c r="Y73" s="112">
        <v>396</v>
      </c>
      <c r="Z73" s="112">
        <v>402</v>
      </c>
    </row>
    <row r="74" spans="1:26" x14ac:dyDescent="0.25">
      <c r="S74" s="115" t="s">
        <v>47</v>
      </c>
      <c r="T74" s="115"/>
      <c r="U74" s="112"/>
      <c r="V74" s="112">
        <v>325</v>
      </c>
      <c r="W74" s="112">
        <v>315</v>
      </c>
      <c r="X74" s="112">
        <v>267</v>
      </c>
      <c r="Y74" s="112">
        <v>305</v>
      </c>
      <c r="Z74" s="112">
        <v>380</v>
      </c>
    </row>
    <row r="75" spans="1:26" x14ac:dyDescent="0.25">
      <c r="S75" s="115" t="s">
        <v>48</v>
      </c>
      <c r="T75" s="115"/>
      <c r="U75" s="112"/>
      <c r="V75" s="112">
        <v>191</v>
      </c>
      <c r="W75" s="112">
        <v>185</v>
      </c>
      <c r="X75" s="112">
        <v>210</v>
      </c>
      <c r="Y75" s="112">
        <v>210</v>
      </c>
      <c r="Z75" s="112">
        <v>227</v>
      </c>
    </row>
    <row r="76" spans="1:26" x14ac:dyDescent="0.25">
      <c r="S76" s="115" t="s">
        <v>49</v>
      </c>
      <c r="T76" s="115"/>
      <c r="U76" s="112"/>
      <c r="V76" s="112">
        <v>96</v>
      </c>
      <c r="W76" s="112">
        <v>93</v>
      </c>
      <c r="X76" s="112">
        <v>111</v>
      </c>
      <c r="Y76" s="112">
        <v>106</v>
      </c>
      <c r="Z76" s="112">
        <v>110</v>
      </c>
    </row>
    <row r="77" spans="1:26" x14ac:dyDescent="0.25">
      <c r="S77" s="115" t="s">
        <v>50</v>
      </c>
      <c r="T77" s="115"/>
      <c r="U77" s="112"/>
      <c r="V77" s="112">
        <v>37</v>
      </c>
      <c r="W77" s="112">
        <v>49</v>
      </c>
      <c r="X77" s="112">
        <v>50</v>
      </c>
      <c r="Y77" s="112">
        <v>53</v>
      </c>
      <c r="Z77" s="112">
        <v>55</v>
      </c>
    </row>
    <row r="78" spans="1:26" x14ac:dyDescent="0.25">
      <c r="S78" s="115" t="s">
        <v>51</v>
      </c>
      <c r="T78" s="115"/>
      <c r="U78" s="112"/>
      <c r="V78" s="112">
        <v>27</v>
      </c>
      <c r="W78" s="112">
        <v>23</v>
      </c>
      <c r="X78" s="112">
        <v>36</v>
      </c>
      <c r="Y78" s="112">
        <v>28</v>
      </c>
      <c r="Z78" s="112">
        <v>27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19</v>
      </c>
      <c r="X79" s="112">
        <v>16</v>
      </c>
      <c r="Y79" s="112">
        <v>17</v>
      </c>
      <c r="Z79" s="112">
        <v>19</v>
      </c>
    </row>
    <row r="80" spans="1:26" x14ac:dyDescent="0.25">
      <c r="S80" s="118" t="s">
        <v>53</v>
      </c>
      <c r="T80" s="118"/>
      <c r="U80" s="112"/>
      <c r="V80" s="112">
        <v>4801</v>
      </c>
      <c r="W80" s="112">
        <v>4688</v>
      </c>
      <c r="X80" s="112">
        <v>4932</v>
      </c>
      <c r="Y80" s="112">
        <v>4857</v>
      </c>
      <c r="Z80" s="112">
        <v>4773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North Burnett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226</v>
      </c>
      <c r="W83" s="112">
        <v>190</v>
      </c>
      <c r="X83" s="112">
        <v>212</v>
      </c>
      <c r="Y83" s="112">
        <v>225</v>
      </c>
      <c r="Z83" s="112">
        <v>233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121</v>
      </c>
      <c r="W84" s="112">
        <v>125</v>
      </c>
      <c r="X84" s="112">
        <v>118</v>
      </c>
      <c r="Y84" s="112">
        <v>120</v>
      </c>
      <c r="Z84" s="112">
        <v>120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319</v>
      </c>
      <c r="W85" s="112">
        <v>342</v>
      </c>
      <c r="X85" s="112">
        <v>331</v>
      </c>
      <c r="Y85" s="112">
        <v>309</v>
      </c>
      <c r="Z85" s="112">
        <v>360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10,426</v>
      </c>
      <c r="D86" s="96">
        <f t="shared" ref="D86:D91" si="4">AD4</f>
        <v>6.759366550791901E-3</v>
      </c>
      <c r="E86" s="97">
        <f t="shared" ref="E86:E91" si="5">AD4</f>
        <v>6.759366550791901E-3</v>
      </c>
      <c r="F86" s="96">
        <f t="shared" ref="F86:F91" si="6">AF4</f>
        <v>-4.0404970087436709E-2</v>
      </c>
      <c r="G86" s="97">
        <f t="shared" ref="G86:G91" si="7">AF4</f>
        <v>-4.0404970087436709E-2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94</v>
      </c>
      <c r="W86" s="112">
        <v>93</v>
      </c>
      <c r="X86" s="112">
        <v>108</v>
      </c>
      <c r="Y86" s="112">
        <v>101</v>
      </c>
      <c r="Z86" s="112">
        <v>101</v>
      </c>
    </row>
    <row r="87" spans="1:30" ht="15" customHeight="1" x14ac:dyDescent="0.25">
      <c r="A87" s="98" t="s">
        <v>4</v>
      </c>
      <c r="B87" s="49"/>
      <c r="C87" s="57" t="str">
        <f t="shared" si="3"/>
        <v>5,651</v>
      </c>
      <c r="D87" s="96">
        <f t="shared" si="4"/>
        <v>2.8389444949954434E-2</v>
      </c>
      <c r="E87" s="97">
        <f t="shared" si="5"/>
        <v>2.8389444949954434E-2</v>
      </c>
      <c r="F87" s="96">
        <f t="shared" si="6"/>
        <v>-6.7183889072301106E-2</v>
      </c>
      <c r="G87" s="97">
        <f t="shared" si="7"/>
        <v>-6.7183889072301106E-2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53</v>
      </c>
      <c r="W87" s="112">
        <v>54</v>
      </c>
      <c r="X87" s="112">
        <v>49</v>
      </c>
      <c r="Y87" s="112">
        <v>50</v>
      </c>
      <c r="Z87" s="112">
        <v>45</v>
      </c>
    </row>
    <row r="88" spans="1:30" ht="15" customHeight="1" x14ac:dyDescent="0.25">
      <c r="A88" s="98" t="s">
        <v>5</v>
      </c>
      <c r="B88" s="49"/>
      <c r="C88" s="57" t="str">
        <f t="shared" si="3"/>
        <v>4,769</v>
      </c>
      <c r="D88" s="96">
        <f t="shared" si="4"/>
        <v>-1.8118179946469026E-2</v>
      </c>
      <c r="E88" s="97">
        <f t="shared" si="5"/>
        <v>-1.8118179946469026E-2</v>
      </c>
      <c r="F88" s="96">
        <f t="shared" si="6"/>
        <v>-7.0789090151988088E-3</v>
      </c>
      <c r="G88" s="97">
        <f t="shared" si="7"/>
        <v>-7.0789090151988088E-3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71</v>
      </c>
      <c r="W88" s="112">
        <v>65</v>
      </c>
      <c r="X88" s="112">
        <v>64</v>
      </c>
      <c r="Y88" s="112">
        <v>68</v>
      </c>
      <c r="Z88" s="112">
        <v>90</v>
      </c>
    </row>
    <row r="89" spans="1:30" ht="15" customHeight="1" x14ac:dyDescent="0.25">
      <c r="A89" s="49" t="s">
        <v>6</v>
      </c>
      <c r="B89" s="49"/>
      <c r="C89" s="57" t="str">
        <f t="shared" si="3"/>
        <v>6,483</v>
      </c>
      <c r="D89" s="96">
        <f t="shared" si="4"/>
        <v>2.8231562252180709E-2</v>
      </c>
      <c r="E89" s="97">
        <f t="shared" si="5"/>
        <v>2.8231562252180709E-2</v>
      </c>
      <c r="F89" s="96">
        <f t="shared" si="6"/>
        <v>-2.8035982008995486E-2</v>
      </c>
      <c r="G89" s="97">
        <f t="shared" si="7"/>
        <v>-2.8035982008995486E-2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342</v>
      </c>
      <c r="W89" s="112">
        <v>333</v>
      </c>
      <c r="X89" s="112">
        <v>342</v>
      </c>
      <c r="Y89" s="112">
        <v>329</v>
      </c>
      <c r="Z89" s="112">
        <v>359</v>
      </c>
    </row>
    <row r="90" spans="1:30" ht="15" customHeight="1" x14ac:dyDescent="0.25">
      <c r="A90" s="49" t="s">
        <v>96</v>
      </c>
      <c r="B90" s="49"/>
      <c r="C90" s="57" t="str">
        <f t="shared" si="3"/>
        <v>$36,949</v>
      </c>
      <c r="D90" s="96">
        <f t="shared" si="4"/>
        <v>0.18910934105720489</v>
      </c>
      <c r="E90" s="97">
        <f t="shared" si="5"/>
        <v>0.18910934105720489</v>
      </c>
      <c r="F90" s="96">
        <f t="shared" si="6"/>
        <v>0.33251780394187769</v>
      </c>
      <c r="G90" s="97">
        <f t="shared" si="7"/>
        <v>0.33251780394187769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747</v>
      </c>
      <c r="W90" s="112">
        <v>712</v>
      </c>
      <c r="X90" s="112">
        <v>808</v>
      </c>
      <c r="Y90" s="112">
        <v>821</v>
      </c>
      <c r="Z90" s="112">
        <v>859</v>
      </c>
    </row>
    <row r="91" spans="1:30" ht="15" customHeight="1" x14ac:dyDescent="0.25">
      <c r="A91" s="49" t="s">
        <v>7</v>
      </c>
      <c r="B91" s="49"/>
      <c r="C91" s="57" t="str">
        <f t="shared" si="3"/>
        <v>$290.4 mil</v>
      </c>
      <c r="D91" s="96">
        <f t="shared" si="4"/>
        <v>0.12053168271174286</v>
      </c>
      <c r="E91" s="97">
        <f t="shared" si="5"/>
        <v>0.12053168271174286</v>
      </c>
      <c r="F91" s="96">
        <f t="shared" si="6"/>
        <v>0.23507283595946071</v>
      </c>
      <c r="G91" s="97">
        <f t="shared" si="7"/>
        <v>0.23507283595946071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3709</v>
      </c>
      <c r="W91" s="112">
        <v>3366</v>
      </c>
      <c r="X91" s="112">
        <v>3708</v>
      </c>
      <c r="Y91" s="112">
        <v>3482</v>
      </c>
      <c r="Z91" s="112">
        <v>3651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127</v>
      </c>
      <c r="W93" s="112">
        <v>135</v>
      </c>
      <c r="X93" s="112">
        <v>136</v>
      </c>
      <c r="Y93" s="112">
        <v>126</v>
      </c>
      <c r="Z93" s="112">
        <v>142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309</v>
      </c>
      <c r="W94" s="112">
        <v>296</v>
      </c>
      <c r="X94" s="112">
        <v>298</v>
      </c>
      <c r="Y94" s="112">
        <v>296</v>
      </c>
      <c r="Z94" s="112">
        <v>330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60</v>
      </c>
      <c r="W95" s="112">
        <v>59</v>
      </c>
      <c r="X95" s="112">
        <v>71</v>
      </c>
      <c r="Y95" s="112">
        <v>75</v>
      </c>
      <c r="Z95" s="112">
        <v>77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369</v>
      </c>
      <c r="W96" s="112">
        <v>366</v>
      </c>
      <c r="X96" s="112">
        <v>369</v>
      </c>
      <c r="Y96" s="112">
        <v>380</v>
      </c>
      <c r="Z96" s="112">
        <v>385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342</v>
      </c>
      <c r="W97" s="112">
        <v>342</v>
      </c>
      <c r="X97" s="112">
        <v>359</v>
      </c>
      <c r="Y97" s="112">
        <v>358</v>
      </c>
      <c r="Z97" s="112">
        <v>358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245</v>
      </c>
      <c r="W98" s="112">
        <v>234</v>
      </c>
      <c r="X98" s="112">
        <v>236</v>
      </c>
      <c r="Y98" s="112">
        <v>227</v>
      </c>
      <c r="Z98" s="112">
        <v>237</v>
      </c>
    </row>
    <row r="99" spans="1:32" ht="15" customHeight="1" x14ac:dyDescent="0.25">
      <c r="S99" s="115" t="s">
        <v>197</v>
      </c>
      <c r="T99" s="115"/>
      <c r="U99" s="112"/>
      <c r="V99" s="112">
        <v>32</v>
      </c>
      <c r="W99" s="112">
        <v>29</v>
      </c>
      <c r="X99" s="112">
        <v>41</v>
      </c>
      <c r="Y99" s="112">
        <v>39</v>
      </c>
      <c r="Z99" s="112">
        <v>43</v>
      </c>
    </row>
    <row r="100" spans="1:32" ht="15" customHeight="1" x14ac:dyDescent="0.25">
      <c r="S100" s="115" t="s">
        <v>58</v>
      </c>
      <c r="T100" s="115"/>
      <c r="U100" s="112"/>
      <c r="V100" s="112">
        <v>461</v>
      </c>
      <c r="W100" s="112">
        <v>453</v>
      </c>
      <c r="X100" s="112">
        <v>517</v>
      </c>
      <c r="Y100" s="112">
        <v>469</v>
      </c>
      <c r="Z100" s="112">
        <v>463</v>
      </c>
    </row>
    <row r="101" spans="1:32" x14ac:dyDescent="0.25">
      <c r="A101" s="18"/>
      <c r="S101" s="118" t="s">
        <v>53</v>
      </c>
      <c r="T101" s="118"/>
      <c r="U101" s="112"/>
      <c r="V101" s="112">
        <v>2954</v>
      </c>
      <c r="W101" s="112">
        <v>2848</v>
      </c>
      <c r="X101" s="112">
        <v>2991</v>
      </c>
      <c r="Y101" s="112">
        <v>2818</v>
      </c>
      <c r="Z101" s="112">
        <v>2833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7309</v>
      </c>
      <c r="W104" s="112">
        <v>7375</v>
      </c>
      <c r="X104" s="112">
        <v>7392</v>
      </c>
      <c r="Y104" s="112">
        <v>7209</v>
      </c>
      <c r="Z104" s="112">
        <v>7378</v>
      </c>
      <c r="AB104" s="109" t="str">
        <f>TEXT(Z104,"###,###")</f>
        <v>7,378</v>
      </c>
      <c r="AD104" s="130">
        <f>Z104/($Z$4)*100</f>
        <v>70.765394206790717</v>
      </c>
      <c r="AF104" s="109"/>
    </row>
    <row r="105" spans="1:32" x14ac:dyDescent="0.25">
      <c r="S105" s="115" t="s">
        <v>17</v>
      </c>
      <c r="T105" s="115"/>
      <c r="U105" s="112"/>
      <c r="V105" s="112">
        <v>1311</v>
      </c>
      <c r="W105" s="112">
        <v>1391</v>
      </c>
      <c r="X105" s="112">
        <v>1319</v>
      </c>
      <c r="Y105" s="112">
        <v>1289</v>
      </c>
      <c r="Z105" s="112">
        <v>1287</v>
      </c>
      <c r="AB105" s="109" t="str">
        <f>TEXT(Z105,"###,###")</f>
        <v>1,287</v>
      </c>
      <c r="AD105" s="130">
        <f>Z105/($Z$4)*100</f>
        <v>12.344139650872817</v>
      </c>
      <c r="AF105" s="109"/>
    </row>
    <row r="106" spans="1:32" x14ac:dyDescent="0.25">
      <c r="S106" s="118" t="s">
        <v>53</v>
      </c>
      <c r="T106" s="118"/>
      <c r="U106" s="120"/>
      <c r="V106" s="120">
        <v>8620</v>
      </c>
      <c r="W106" s="120">
        <v>8766</v>
      </c>
      <c r="X106" s="120">
        <v>8711</v>
      </c>
      <c r="Y106" s="120">
        <v>8498</v>
      </c>
      <c r="Z106" s="120">
        <v>8665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2029</v>
      </c>
      <c r="W108" s="112">
        <v>1993</v>
      </c>
      <c r="X108" s="112">
        <v>1983</v>
      </c>
      <c r="Y108" s="112">
        <v>1870</v>
      </c>
      <c r="Z108" s="112">
        <v>1960</v>
      </c>
      <c r="AB108" s="109" t="str">
        <f>TEXT(Z108,"###,###")</f>
        <v>1,960</v>
      </c>
      <c r="AD108" s="130">
        <f>Z108/($Z$4)*100</f>
        <v>18.799155956263188</v>
      </c>
      <c r="AF108" s="109"/>
    </row>
    <row r="109" spans="1:32" x14ac:dyDescent="0.25">
      <c r="S109" s="115" t="s">
        <v>20</v>
      </c>
      <c r="T109" s="115"/>
      <c r="U109" s="112"/>
      <c r="V109" s="112">
        <v>1342</v>
      </c>
      <c r="W109" s="112">
        <v>1252</v>
      </c>
      <c r="X109" s="112">
        <v>1321</v>
      </c>
      <c r="Y109" s="112">
        <v>1430</v>
      </c>
      <c r="Z109" s="112">
        <v>1334</v>
      </c>
      <c r="AB109" s="109" t="str">
        <f>TEXT(Z109,"###,###")</f>
        <v>1,334</v>
      </c>
      <c r="AD109" s="130">
        <f>Z109/($Z$4)*100</f>
        <v>12.794935737579131</v>
      </c>
      <c r="AF109" s="109"/>
    </row>
    <row r="110" spans="1:32" x14ac:dyDescent="0.25">
      <c r="S110" s="115" t="s">
        <v>21</v>
      </c>
      <c r="T110" s="115"/>
      <c r="U110" s="112"/>
      <c r="V110" s="112">
        <v>3422</v>
      </c>
      <c r="W110" s="112">
        <v>2939</v>
      </c>
      <c r="X110" s="112">
        <v>3188</v>
      </c>
      <c r="Y110" s="112">
        <v>2922</v>
      </c>
      <c r="Z110" s="112">
        <v>2853</v>
      </c>
      <c r="AB110" s="109" t="str">
        <f>TEXT(Z110,"###,###")</f>
        <v>2,853</v>
      </c>
      <c r="AD110" s="130">
        <f>Z110/($Z$4)*100</f>
        <v>27.3642816036831</v>
      </c>
      <c r="AF110" s="109"/>
    </row>
    <row r="111" spans="1:32" x14ac:dyDescent="0.25">
      <c r="S111" s="115" t="s">
        <v>22</v>
      </c>
      <c r="T111" s="115"/>
      <c r="U111" s="112"/>
      <c r="V111" s="112">
        <v>2156</v>
      </c>
      <c r="W111" s="112">
        <v>2326</v>
      </c>
      <c r="X111" s="112">
        <v>2439</v>
      </c>
      <c r="Y111" s="112">
        <v>2276</v>
      </c>
      <c r="Z111" s="112">
        <v>2524</v>
      </c>
      <c r="AB111" s="109" t="str">
        <f>TEXT(Z111,"###,###")</f>
        <v>2,524</v>
      </c>
      <c r="AD111" s="130">
        <f>Z111/($Z$4)*100</f>
        <v>24.208708996738924</v>
      </c>
      <c r="AF111" s="109"/>
    </row>
    <row r="112" spans="1:32" x14ac:dyDescent="0.25">
      <c r="S112" s="118" t="s">
        <v>53</v>
      </c>
      <c r="T112" s="118"/>
      <c r="U112" s="112"/>
      <c r="V112" s="112">
        <v>10863</v>
      </c>
      <c r="W112" s="112">
        <v>10147</v>
      </c>
      <c r="X112" s="112">
        <v>10750</v>
      </c>
      <c r="Y112" s="112">
        <v>10356</v>
      </c>
      <c r="Z112" s="112">
        <v>10424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42.16</v>
      </c>
      <c r="W118" s="131">
        <v>42.07</v>
      </c>
      <c r="X118" s="131">
        <v>42.35</v>
      </c>
      <c r="Y118" s="131">
        <v>43.55</v>
      </c>
      <c r="Z118" s="131">
        <v>43.98</v>
      </c>
      <c r="AB118" s="109" t="str">
        <f>TEXT(Z118,"##.0")</f>
        <v>44.0</v>
      </c>
    </row>
    <row r="120" spans="19:32" x14ac:dyDescent="0.25">
      <c r="S120" s="101" t="s">
        <v>98</v>
      </c>
      <c r="T120" s="112"/>
      <c r="U120" s="112"/>
      <c r="V120" s="112">
        <v>4447</v>
      </c>
      <c r="W120" s="112">
        <v>4211</v>
      </c>
      <c r="X120" s="112">
        <v>4507</v>
      </c>
      <c r="Y120" s="112">
        <v>4099</v>
      </c>
      <c r="Z120" s="112">
        <v>4302</v>
      </c>
      <c r="AB120" s="109" t="str">
        <f>TEXT(Z120,"###,###")</f>
        <v>4,302</v>
      </c>
    </row>
    <row r="121" spans="19:32" x14ac:dyDescent="0.25">
      <c r="S121" s="101" t="s">
        <v>99</v>
      </c>
      <c r="T121" s="112"/>
      <c r="U121" s="112"/>
      <c r="V121" s="112">
        <v>1205</v>
      </c>
      <c r="W121" s="112">
        <v>1060</v>
      </c>
      <c r="X121" s="112">
        <v>1168</v>
      </c>
      <c r="Y121" s="112">
        <v>1210</v>
      </c>
      <c r="Z121" s="112">
        <v>1180</v>
      </c>
      <c r="AB121" s="109" t="str">
        <f>TEXT(Z121,"###,###")</f>
        <v>1,180</v>
      </c>
    </row>
    <row r="122" spans="19:32" x14ac:dyDescent="0.25">
      <c r="S122" s="101" t="s">
        <v>100</v>
      </c>
      <c r="T122" s="112"/>
      <c r="U122" s="112"/>
      <c r="V122" s="112">
        <v>1018</v>
      </c>
      <c r="W122" s="112">
        <v>947</v>
      </c>
      <c r="X122" s="112">
        <v>1021</v>
      </c>
      <c r="Y122" s="112">
        <v>997</v>
      </c>
      <c r="Z122" s="112">
        <v>1009</v>
      </c>
      <c r="AB122" s="109" t="str">
        <f>TEXT(Z122,"###,###")</f>
        <v>1,009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5465</v>
      </c>
      <c r="W124" s="112">
        <v>5158</v>
      </c>
      <c r="X124" s="112">
        <v>5528</v>
      </c>
      <c r="Y124" s="112">
        <v>5096</v>
      </c>
      <c r="Z124" s="112">
        <v>5311</v>
      </c>
      <c r="AB124" s="109" t="str">
        <f>TEXT(Z124,"###,###")</f>
        <v>5,311</v>
      </c>
      <c r="AD124" s="127">
        <f>Z124/$Z$7*100</f>
        <v>81.921949714638288</v>
      </c>
    </row>
    <row r="125" spans="19:32" x14ac:dyDescent="0.25">
      <c r="S125" s="101" t="s">
        <v>102</v>
      </c>
      <c r="T125" s="112"/>
      <c r="U125" s="112"/>
      <c r="V125" s="112">
        <v>2223</v>
      </c>
      <c r="W125" s="112">
        <v>2007</v>
      </c>
      <c r="X125" s="112">
        <v>2189</v>
      </c>
      <c r="Y125" s="112">
        <v>2207</v>
      </c>
      <c r="Z125" s="112">
        <v>2189</v>
      </c>
      <c r="AB125" s="109" t="str">
        <f>TEXT(Z125,"###,###")</f>
        <v>2,189</v>
      </c>
      <c r="AD125" s="127">
        <f>Z125/$Z$7*100</f>
        <v>33.765232145611598</v>
      </c>
    </row>
    <row r="127" spans="19:32" x14ac:dyDescent="0.25">
      <c r="S127" s="101" t="s">
        <v>103</v>
      </c>
      <c r="T127" s="112"/>
      <c r="U127" s="112"/>
      <c r="V127" s="112">
        <v>3714</v>
      </c>
      <c r="W127" s="112">
        <v>3362</v>
      </c>
      <c r="X127" s="112">
        <v>3710</v>
      </c>
      <c r="Y127" s="112">
        <v>3481</v>
      </c>
      <c r="Z127" s="112">
        <v>3646</v>
      </c>
      <c r="AB127" s="109" t="str">
        <f>TEXT(Z127,"###,###")</f>
        <v>3,646</v>
      </c>
      <c r="AD127" s="127">
        <f>Z127/$Z$7*100</f>
        <v>56.239395341662814</v>
      </c>
    </row>
    <row r="128" spans="19:32" x14ac:dyDescent="0.25">
      <c r="S128" s="101" t="s">
        <v>104</v>
      </c>
      <c r="T128" s="112"/>
      <c r="U128" s="112"/>
      <c r="V128" s="112">
        <v>2955</v>
      </c>
      <c r="W128" s="112">
        <v>2852</v>
      </c>
      <c r="X128" s="112">
        <v>2989</v>
      </c>
      <c r="Y128" s="112">
        <v>2821</v>
      </c>
      <c r="Z128" s="112">
        <v>2838</v>
      </c>
      <c r="AB128" s="109" t="str">
        <f>TEXT(Z128,"###,###")</f>
        <v>2,838</v>
      </c>
      <c r="AD128" s="127">
        <f>Z128/$Z$7*100</f>
        <v>43.776029615918553</v>
      </c>
    </row>
    <row r="130" spans="19:20" x14ac:dyDescent="0.25">
      <c r="S130" s="101" t="s">
        <v>278</v>
      </c>
      <c r="T130" s="127">
        <v>66.358167515039341</v>
      </c>
    </row>
    <row r="131" spans="19:20" x14ac:dyDescent="0.25">
      <c r="S131" s="101" t="s">
        <v>279</v>
      </c>
      <c r="T131" s="127">
        <v>18.201449946012648</v>
      </c>
    </row>
    <row r="132" spans="19:20" x14ac:dyDescent="0.25">
      <c r="S132" s="101" t="s">
        <v>280</v>
      </c>
      <c r="T132" s="127">
        <v>15.563782199598952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06484DF-1F71-464B-84B0-9B411BD4E8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E7F7DA0-EAF6-4850-ACD8-BD4F939833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BA858B8-B32B-4617-9C50-618BE0E63D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4A89AD4-040D-4D38-8A23-E958B05BB6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AC52F-E65D-408C-BD43-5DD1D1833C5F}">
  <sheetPr codeName="Sheet11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163</v>
      </c>
      <c r="T1" s="99"/>
      <c r="U1" s="99"/>
      <c r="V1" s="99"/>
      <c r="W1" s="99"/>
      <c r="X1" s="99"/>
      <c r="Y1" s="100" t="s">
        <v>250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163</v>
      </c>
      <c r="Y3" s="105" t="s">
        <v>250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9.54 Northern Peninsula Area,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1359</v>
      </c>
      <c r="W4" s="108">
        <v>1617</v>
      </c>
      <c r="X4" s="108">
        <v>1499</v>
      </c>
      <c r="Y4" s="108">
        <v>1563</v>
      </c>
      <c r="Z4" s="108">
        <v>1669</v>
      </c>
      <c r="AB4" s="109" t="str">
        <f>TEXT(Z4,"###,###")</f>
        <v>1,669</v>
      </c>
      <c r="AD4" s="110">
        <f>Z4/Y4-1</f>
        <v>6.7818298144593836E-2</v>
      </c>
      <c r="AF4" s="110">
        <f>Z4/V4-1</f>
        <v>0.22810890360559233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677</v>
      </c>
      <c r="W5" s="108">
        <v>808</v>
      </c>
      <c r="X5" s="108">
        <v>750</v>
      </c>
      <c r="Y5" s="108">
        <v>734</v>
      </c>
      <c r="Z5" s="108">
        <v>816</v>
      </c>
      <c r="AB5" s="109" t="str">
        <f>TEXT(Z5,"###,###")</f>
        <v>816</v>
      </c>
      <c r="AD5" s="110">
        <f t="shared" ref="AD5:AD9" si="0">Z5/Y5-1</f>
        <v>0.11171662125340598</v>
      </c>
      <c r="AF5" s="110">
        <f t="shared" ref="AF5:AF9" si="1">Z5/V5-1</f>
        <v>0.20531757754800584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681</v>
      </c>
      <c r="W6" s="108">
        <v>808</v>
      </c>
      <c r="X6" s="108">
        <v>746</v>
      </c>
      <c r="Y6" s="108">
        <v>824</v>
      </c>
      <c r="Z6" s="108">
        <v>849</v>
      </c>
      <c r="AB6" s="109" t="str">
        <f>TEXT(Z6,"###,###")</f>
        <v>849</v>
      </c>
      <c r="AD6" s="110">
        <f t="shared" si="0"/>
        <v>3.0339805825242649E-2</v>
      </c>
      <c r="AF6" s="110">
        <f t="shared" si="1"/>
        <v>0.24669603524229067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1010</v>
      </c>
      <c r="W7" s="108">
        <v>1140</v>
      </c>
      <c r="X7" s="108">
        <v>1113</v>
      </c>
      <c r="Y7" s="108">
        <v>1112</v>
      </c>
      <c r="Z7" s="108">
        <v>1153</v>
      </c>
      <c r="AB7" s="109" t="str">
        <f>TEXT(Z7,"###,###")</f>
        <v>1,153</v>
      </c>
      <c r="AD7" s="110">
        <f t="shared" si="0"/>
        <v>3.6870503597122406E-2</v>
      </c>
      <c r="AF7" s="110">
        <f t="shared" si="1"/>
        <v>0.14158415841584149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1,669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1,153</v>
      </c>
      <c r="P8" s="67"/>
      <c r="S8" s="107" t="s">
        <v>83</v>
      </c>
      <c r="T8" s="108"/>
      <c r="U8" s="108"/>
      <c r="V8" s="108">
        <v>30987.06</v>
      </c>
      <c r="W8" s="108">
        <v>36339.800000000003</v>
      </c>
      <c r="X8" s="108">
        <v>37670.79</v>
      </c>
      <c r="Y8" s="108">
        <v>35372</v>
      </c>
      <c r="Z8" s="108">
        <v>38913</v>
      </c>
      <c r="AB8" s="109" t="str">
        <f>TEXT(Z8,"$###,###")</f>
        <v>$38,913</v>
      </c>
      <c r="AD8" s="110">
        <f t="shared" si="0"/>
        <v>0.10010742960533747</v>
      </c>
      <c r="AF8" s="110">
        <f t="shared" si="1"/>
        <v>0.2557822523337161</v>
      </c>
    </row>
    <row r="9" spans="1:32" x14ac:dyDescent="0.25">
      <c r="A9" s="30" t="s">
        <v>14</v>
      </c>
      <c r="B9" s="71"/>
      <c r="C9" s="72"/>
      <c r="D9" s="73">
        <f>AD104</f>
        <v>55.062911923307368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47.094535993061577</v>
      </c>
      <c r="P9" s="74" t="s">
        <v>84</v>
      </c>
      <c r="S9" s="107" t="s">
        <v>7</v>
      </c>
      <c r="T9" s="108"/>
      <c r="U9" s="108"/>
      <c r="V9" s="108">
        <v>42951919</v>
      </c>
      <c r="W9" s="108">
        <v>50877108</v>
      </c>
      <c r="X9" s="108">
        <v>52656987</v>
      </c>
      <c r="Y9" s="108">
        <v>51331470</v>
      </c>
      <c r="Z9" s="108">
        <v>57381717</v>
      </c>
      <c r="AB9" s="109" t="str">
        <f>TEXT(Z9/1000000,"$#,###.0")&amp;" mil"</f>
        <v>$57.4 mil</v>
      </c>
      <c r="AD9" s="110">
        <f t="shared" si="0"/>
        <v>0.11786623293663712</v>
      </c>
      <c r="AF9" s="110">
        <f t="shared" si="1"/>
        <v>0.33595234708838029</v>
      </c>
    </row>
    <row r="10" spans="1:32" x14ac:dyDescent="0.25">
      <c r="A10" s="30" t="s">
        <v>17</v>
      </c>
      <c r="B10" s="71"/>
      <c r="C10" s="72"/>
      <c r="D10" s="73">
        <f>AD105</f>
        <v>42.840023966446971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52.211621856027755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95.663486556808337</v>
      </c>
      <c r="P11" s="74" t="s">
        <v>84</v>
      </c>
      <c r="S11" s="107" t="s">
        <v>29</v>
      </c>
      <c r="T11" s="112"/>
      <c r="U11" s="112"/>
      <c r="V11" s="112">
        <v>1322</v>
      </c>
      <c r="W11" s="112">
        <v>1577</v>
      </c>
      <c r="X11" s="112">
        <v>1447</v>
      </c>
      <c r="Y11" s="112">
        <v>1510</v>
      </c>
      <c r="Z11" s="112">
        <v>1616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1.8213356461405028</v>
      </c>
      <c r="P12" s="74" t="s">
        <v>84</v>
      </c>
      <c r="S12" s="107" t="s">
        <v>30</v>
      </c>
      <c r="T12" s="112"/>
      <c r="U12" s="112"/>
      <c r="V12" s="112">
        <v>36</v>
      </c>
      <c r="W12" s="112">
        <v>44</v>
      </c>
      <c r="X12" s="112">
        <v>52</v>
      </c>
      <c r="Y12" s="112">
        <v>53</v>
      </c>
      <c r="Z12" s="112">
        <v>52</v>
      </c>
    </row>
    <row r="13" spans="1:32" ht="15" customHeight="1" x14ac:dyDescent="0.25">
      <c r="A13" s="30" t="s">
        <v>19</v>
      </c>
      <c r="B13" s="72"/>
      <c r="C13" s="72"/>
      <c r="D13" s="73">
        <f>AD108</f>
        <v>7.6093469143199517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2.5151777970511708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6.9502696225284595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37.8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54.643499101258243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20.677671589921808</v>
      </c>
      <c r="P15" s="74" t="s">
        <v>84</v>
      </c>
      <c r="S15" s="115" t="s">
        <v>60</v>
      </c>
      <c r="T15" s="115"/>
      <c r="U15" s="116"/>
      <c r="V15" s="116">
        <v>7</v>
      </c>
      <c r="W15" s="116">
        <v>4</v>
      </c>
      <c r="X15" s="116">
        <v>10</v>
      </c>
      <c r="Y15" s="112">
        <v>28</v>
      </c>
      <c r="Z15" s="112">
        <v>25</v>
      </c>
      <c r="AB15" s="117">
        <f t="shared" ref="AB15:AB34" si="2">IF(Z15="np",0,Z15/$Z$34)</f>
        <v>1.4952153110047847E-2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29.119233073696826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79.322328410078185</v>
      </c>
      <c r="P16" s="37" t="s">
        <v>84</v>
      </c>
      <c r="S16" s="115" t="s">
        <v>61</v>
      </c>
      <c r="T16" s="115"/>
      <c r="U16" s="116"/>
      <c r="V16" s="116">
        <v>23</v>
      </c>
      <c r="W16" s="116">
        <v>33</v>
      </c>
      <c r="X16" s="116">
        <v>59</v>
      </c>
      <c r="Y16" s="112">
        <v>46</v>
      </c>
      <c r="Z16" s="112">
        <v>50</v>
      </c>
      <c r="AB16" s="117">
        <f t="shared" si="2"/>
        <v>2.9904306220095694E-2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17</v>
      </c>
      <c r="W17" s="116">
        <v>7</v>
      </c>
      <c r="X17" s="116">
        <v>8</v>
      </c>
      <c r="Y17" s="112">
        <v>7</v>
      </c>
      <c r="Z17" s="112">
        <v>5</v>
      </c>
      <c r="AB17" s="117">
        <f t="shared" si="2"/>
        <v>2.9904306220095694E-3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4</v>
      </c>
      <c r="W18" s="116">
        <v>6</v>
      </c>
      <c r="X18" s="116">
        <v>12</v>
      </c>
      <c r="Y18" s="112">
        <v>9</v>
      </c>
      <c r="Z18" s="112">
        <v>7</v>
      </c>
      <c r="AB18" s="117">
        <f t="shared" si="2"/>
        <v>4.1866028708133973E-3</v>
      </c>
    </row>
    <row r="19" spans="1:28" x14ac:dyDescent="0.25">
      <c r="A19" s="63" t="str">
        <f>$S$1&amp;" ("&amp;$V$2&amp;" to "&amp;$Z$2&amp;")"</f>
        <v>Northern Peninsula Area (2017-18 to 2021-22)</v>
      </c>
      <c r="B19" s="63"/>
      <c r="C19" s="63"/>
      <c r="D19" s="63"/>
      <c r="E19" s="63"/>
      <c r="F19" s="63"/>
      <c r="G19" s="63" t="str">
        <f>$S$1&amp;" ("&amp;$V$2&amp;" to "&amp;$Z$2&amp;")"</f>
        <v>Northern Peninsula Area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177</v>
      </c>
      <c r="W19" s="116">
        <v>211</v>
      </c>
      <c r="X19" s="116">
        <v>161</v>
      </c>
      <c r="Y19" s="112">
        <v>168</v>
      </c>
      <c r="Z19" s="112">
        <v>179</v>
      </c>
      <c r="AB19" s="117">
        <f t="shared" si="2"/>
        <v>0.10705741626794259</v>
      </c>
    </row>
    <row r="20" spans="1:28" x14ac:dyDescent="0.25">
      <c r="S20" s="115" t="s">
        <v>65</v>
      </c>
      <c r="T20" s="115"/>
      <c r="U20" s="116"/>
      <c r="V20" s="116">
        <v>3</v>
      </c>
      <c r="W20" s="116">
        <v>0</v>
      </c>
      <c r="X20" s="116">
        <v>7</v>
      </c>
      <c r="Y20" s="112">
        <v>12</v>
      </c>
      <c r="Z20" s="112">
        <v>7</v>
      </c>
      <c r="AB20" s="117">
        <f t="shared" si="2"/>
        <v>4.1866028708133973E-3</v>
      </c>
    </row>
    <row r="21" spans="1:28" x14ac:dyDescent="0.25">
      <c r="S21" s="115" t="s">
        <v>66</v>
      </c>
      <c r="T21" s="115"/>
      <c r="U21" s="116"/>
      <c r="V21" s="116">
        <v>144</v>
      </c>
      <c r="W21" s="116">
        <v>139</v>
      </c>
      <c r="X21" s="116">
        <v>129</v>
      </c>
      <c r="Y21" s="112">
        <v>157</v>
      </c>
      <c r="Z21" s="112">
        <v>180</v>
      </c>
      <c r="AB21" s="117">
        <f t="shared" si="2"/>
        <v>0.1076555023923445</v>
      </c>
    </row>
    <row r="22" spans="1:28" x14ac:dyDescent="0.25">
      <c r="S22" s="115" t="s">
        <v>67</v>
      </c>
      <c r="T22" s="115"/>
      <c r="U22" s="116"/>
      <c r="V22" s="116">
        <v>79</v>
      </c>
      <c r="W22" s="116">
        <v>106</v>
      </c>
      <c r="X22" s="116">
        <v>105</v>
      </c>
      <c r="Y22" s="112">
        <v>110</v>
      </c>
      <c r="Z22" s="112">
        <v>113</v>
      </c>
      <c r="AB22" s="117">
        <f t="shared" si="2"/>
        <v>6.7583732057416274E-2</v>
      </c>
    </row>
    <row r="23" spans="1:28" x14ac:dyDescent="0.25">
      <c r="S23" s="115" t="s">
        <v>68</v>
      </c>
      <c r="T23" s="115"/>
      <c r="U23" s="116"/>
      <c r="V23" s="116">
        <v>33</v>
      </c>
      <c r="W23" s="116">
        <v>47</v>
      </c>
      <c r="X23" s="116">
        <v>43</v>
      </c>
      <c r="Y23" s="112">
        <v>20</v>
      </c>
      <c r="Z23" s="112">
        <v>27</v>
      </c>
      <c r="AB23" s="117">
        <f t="shared" si="2"/>
        <v>1.6148325358851676E-2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2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13</v>
      </c>
      <c r="W25" s="116">
        <v>10</v>
      </c>
      <c r="X25" s="116">
        <v>9</v>
      </c>
      <c r="Y25" s="112">
        <v>6</v>
      </c>
      <c r="Z25" s="112">
        <v>10</v>
      </c>
      <c r="AB25" s="117">
        <f t="shared" si="2"/>
        <v>5.9808612440191387E-3</v>
      </c>
    </row>
    <row r="26" spans="1:28" x14ac:dyDescent="0.25">
      <c r="S26" s="115" t="s">
        <v>71</v>
      </c>
      <c r="T26" s="115"/>
      <c r="U26" s="116"/>
      <c r="V26" s="116">
        <v>8</v>
      </c>
      <c r="W26" s="116">
        <v>7</v>
      </c>
      <c r="X26" s="116">
        <v>13</v>
      </c>
      <c r="Y26" s="112">
        <v>15</v>
      </c>
      <c r="Z26" s="112">
        <v>14</v>
      </c>
      <c r="AB26" s="117">
        <f t="shared" si="2"/>
        <v>8.3732057416267946E-3</v>
      </c>
    </row>
    <row r="27" spans="1:28" x14ac:dyDescent="0.25">
      <c r="S27" s="115" t="s">
        <v>72</v>
      </c>
      <c r="T27" s="115"/>
      <c r="U27" s="116"/>
      <c r="V27" s="116">
        <v>63</v>
      </c>
      <c r="W27" s="116">
        <v>35</v>
      </c>
      <c r="X27" s="116">
        <v>24</v>
      </c>
      <c r="Y27" s="112">
        <v>29</v>
      </c>
      <c r="Z27" s="112">
        <v>60</v>
      </c>
      <c r="AB27" s="117">
        <f t="shared" si="2"/>
        <v>3.5885167464114832E-2</v>
      </c>
    </row>
    <row r="28" spans="1:28" x14ac:dyDescent="0.25">
      <c r="S28" s="115" t="s">
        <v>73</v>
      </c>
      <c r="T28" s="115"/>
      <c r="U28" s="116"/>
      <c r="V28" s="116">
        <v>39</v>
      </c>
      <c r="W28" s="116">
        <v>40</v>
      </c>
      <c r="X28" s="116">
        <v>36</v>
      </c>
      <c r="Y28" s="112">
        <v>36</v>
      </c>
      <c r="Z28" s="112">
        <v>58</v>
      </c>
      <c r="AB28" s="117">
        <f t="shared" si="2"/>
        <v>3.4688995215311005E-2</v>
      </c>
    </row>
    <row r="29" spans="1:28" x14ac:dyDescent="0.25">
      <c r="S29" s="115" t="s">
        <v>74</v>
      </c>
      <c r="T29" s="115"/>
      <c r="U29" s="116"/>
      <c r="V29" s="116">
        <v>48</v>
      </c>
      <c r="W29" s="116">
        <v>305</v>
      </c>
      <c r="X29" s="116">
        <v>292</v>
      </c>
      <c r="Y29" s="112">
        <v>297</v>
      </c>
      <c r="Z29" s="112">
        <v>315</v>
      </c>
      <c r="AB29" s="117">
        <f t="shared" si="2"/>
        <v>0.18839712918660287</v>
      </c>
    </row>
    <row r="30" spans="1:28" x14ac:dyDescent="0.25">
      <c r="S30" s="115" t="s">
        <v>75</v>
      </c>
      <c r="T30" s="115"/>
      <c r="U30" s="116"/>
      <c r="V30" s="116">
        <v>215</v>
      </c>
      <c r="W30" s="116">
        <v>241</v>
      </c>
      <c r="X30" s="116">
        <v>201</v>
      </c>
      <c r="Y30" s="112">
        <v>198</v>
      </c>
      <c r="Z30" s="112">
        <v>176</v>
      </c>
      <c r="AB30" s="117">
        <f t="shared" si="2"/>
        <v>0.10526315789473684</v>
      </c>
    </row>
    <row r="31" spans="1:28" x14ac:dyDescent="0.25">
      <c r="S31" s="115" t="s">
        <v>76</v>
      </c>
      <c r="T31" s="115"/>
      <c r="U31" s="116"/>
      <c r="V31" s="116">
        <v>296</v>
      </c>
      <c r="W31" s="116">
        <v>369</v>
      </c>
      <c r="X31" s="116">
        <v>341</v>
      </c>
      <c r="Y31" s="112">
        <v>388</v>
      </c>
      <c r="Z31" s="112">
        <v>389</v>
      </c>
      <c r="AB31" s="117">
        <f t="shared" si="2"/>
        <v>0.2326555023923445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</v>
      </c>
      <c r="W32" s="116">
        <v>0</v>
      </c>
      <c r="X32" s="116">
        <v>0</v>
      </c>
      <c r="Y32" s="112">
        <v>1</v>
      </c>
      <c r="Z32" s="112">
        <v>8</v>
      </c>
      <c r="AB32" s="117">
        <f t="shared" si="2"/>
        <v>4.7846889952153108E-3</v>
      </c>
    </row>
    <row r="33" spans="19:32" x14ac:dyDescent="0.25">
      <c r="S33" s="115" t="s">
        <v>78</v>
      </c>
      <c r="T33" s="115"/>
      <c r="U33" s="116"/>
      <c r="V33" s="116">
        <v>29</v>
      </c>
      <c r="W33" s="116">
        <v>42</v>
      </c>
      <c r="X33" s="116">
        <v>33</v>
      </c>
      <c r="Y33" s="112">
        <v>25</v>
      </c>
      <c r="Z33" s="112">
        <v>37</v>
      </c>
      <c r="AB33" s="117">
        <f t="shared" si="2"/>
        <v>2.2129186602870814E-2</v>
      </c>
    </row>
    <row r="34" spans="19:32" x14ac:dyDescent="0.25">
      <c r="S34" s="118" t="s">
        <v>53</v>
      </c>
      <c r="T34" s="118"/>
      <c r="U34" s="119"/>
      <c r="V34" s="119">
        <v>1356</v>
      </c>
      <c r="W34" s="119">
        <v>1621</v>
      </c>
      <c r="X34" s="119">
        <v>1499</v>
      </c>
      <c r="Y34" s="120">
        <v>1563</v>
      </c>
      <c r="Z34" s="120">
        <v>1672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855</v>
      </c>
      <c r="W37" s="112">
        <v>907</v>
      </c>
      <c r="X37" s="112">
        <v>914</v>
      </c>
      <c r="Y37" s="112">
        <v>897</v>
      </c>
      <c r="Z37" s="112">
        <v>913</v>
      </c>
      <c r="AB37" s="132">
        <f>Z37/Z40*100</f>
        <v>79.322328410078185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151</v>
      </c>
      <c r="W38" s="112">
        <v>234</v>
      </c>
      <c r="X38" s="112">
        <v>197</v>
      </c>
      <c r="Y38" s="112">
        <v>217</v>
      </c>
      <c r="Z38" s="112">
        <v>238</v>
      </c>
      <c r="AB38" s="132">
        <f>Z38/Z40*100</f>
        <v>20.677671589921808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1006</v>
      </c>
      <c r="W40" s="112">
        <v>1141</v>
      </c>
      <c r="X40" s="112">
        <v>1111</v>
      </c>
      <c r="Y40" s="112">
        <v>1114</v>
      </c>
      <c r="Z40" s="112">
        <v>1151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6</v>
      </c>
      <c r="W45" s="112">
        <v>11</v>
      </c>
      <c r="X45" s="112">
        <v>7</v>
      </c>
      <c r="Y45" s="112">
        <v>6</v>
      </c>
      <c r="Z45" s="112">
        <v>3</v>
      </c>
    </row>
    <row r="46" spans="19:32" x14ac:dyDescent="0.25">
      <c r="S46" s="115" t="s">
        <v>38</v>
      </c>
      <c r="T46" s="115"/>
      <c r="U46" s="112"/>
      <c r="V46" s="112">
        <v>40</v>
      </c>
      <c r="W46" s="112">
        <v>56</v>
      </c>
      <c r="X46" s="112">
        <v>50</v>
      </c>
      <c r="Y46" s="112">
        <v>30</v>
      </c>
      <c r="Z46" s="112">
        <v>39</v>
      </c>
    </row>
    <row r="47" spans="19:32" x14ac:dyDescent="0.25">
      <c r="S47" s="115" t="s">
        <v>39</v>
      </c>
      <c r="T47" s="115"/>
      <c r="U47" s="112"/>
      <c r="V47" s="112">
        <v>74</v>
      </c>
      <c r="W47" s="112">
        <v>74</v>
      </c>
      <c r="X47" s="112">
        <v>78</v>
      </c>
      <c r="Y47" s="112">
        <v>74</v>
      </c>
      <c r="Z47" s="112">
        <v>90</v>
      </c>
    </row>
    <row r="48" spans="19:32" x14ac:dyDescent="0.25">
      <c r="S48" s="115" t="s">
        <v>40</v>
      </c>
      <c r="T48" s="115"/>
      <c r="U48" s="112"/>
      <c r="V48" s="112">
        <v>112</v>
      </c>
      <c r="W48" s="112">
        <v>133</v>
      </c>
      <c r="X48" s="112">
        <v>126</v>
      </c>
      <c r="Y48" s="112">
        <v>105</v>
      </c>
      <c r="Z48" s="112">
        <v>116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81</v>
      </c>
      <c r="W49" s="112">
        <v>100</v>
      </c>
      <c r="X49" s="112">
        <v>99</v>
      </c>
      <c r="Y49" s="112">
        <v>115</v>
      </c>
      <c r="Z49" s="112">
        <v>135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Northern Peninsula Area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71</v>
      </c>
      <c r="W50" s="112">
        <v>80</v>
      </c>
      <c r="X50" s="112">
        <v>92</v>
      </c>
      <c r="Y50" s="112">
        <v>82</v>
      </c>
      <c r="Z50" s="112">
        <v>74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76</v>
      </c>
      <c r="W51" s="112">
        <v>94</v>
      </c>
      <c r="X51" s="112">
        <v>60</v>
      </c>
      <c r="Y51" s="112">
        <v>74</v>
      </c>
      <c r="Z51" s="112">
        <v>81</v>
      </c>
    </row>
    <row r="52" spans="1:26" ht="15" customHeight="1" x14ac:dyDescent="0.25">
      <c r="S52" s="115" t="s">
        <v>44</v>
      </c>
      <c r="T52" s="115"/>
      <c r="U52" s="112"/>
      <c r="V52" s="112">
        <v>60</v>
      </c>
      <c r="W52" s="112">
        <v>76</v>
      </c>
      <c r="X52" s="112">
        <v>69</v>
      </c>
      <c r="Y52" s="112">
        <v>68</v>
      </c>
      <c r="Z52" s="112">
        <v>72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50</v>
      </c>
      <c r="W53" s="112">
        <v>58</v>
      </c>
      <c r="X53" s="112">
        <v>61</v>
      </c>
      <c r="Y53" s="112">
        <v>57</v>
      </c>
      <c r="Z53" s="112">
        <v>65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57</v>
      </c>
      <c r="W54" s="112">
        <v>56</v>
      </c>
      <c r="X54" s="112">
        <v>45</v>
      </c>
      <c r="Y54" s="112">
        <v>60</v>
      </c>
      <c r="Z54" s="112">
        <v>59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36</v>
      </c>
      <c r="W55" s="112">
        <v>52</v>
      </c>
      <c r="X55" s="112">
        <v>37</v>
      </c>
      <c r="Y55" s="112">
        <v>30</v>
      </c>
      <c r="Z55" s="112">
        <v>39</v>
      </c>
    </row>
    <row r="56" spans="1:26" ht="15" customHeight="1" x14ac:dyDescent="0.25">
      <c r="S56" s="115" t="s">
        <v>48</v>
      </c>
      <c r="T56" s="115"/>
      <c r="U56" s="112"/>
      <c r="V56" s="112">
        <v>12</v>
      </c>
      <c r="W56" s="112">
        <v>16</v>
      </c>
      <c r="X56" s="112">
        <v>29</v>
      </c>
      <c r="Y56" s="112">
        <v>26</v>
      </c>
      <c r="Z56" s="112">
        <v>29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</v>
      </c>
      <c r="W57" s="112">
        <v>10</v>
      </c>
      <c r="X57" s="112">
        <v>4</v>
      </c>
      <c r="Y57" s="112">
        <v>5</v>
      </c>
      <c r="Z57" s="112">
        <v>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2</v>
      </c>
      <c r="Z58" s="112">
        <v>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682</v>
      </c>
      <c r="W61" s="112">
        <v>808</v>
      </c>
      <c r="X61" s="112">
        <v>752</v>
      </c>
      <c r="Y61" s="112">
        <v>734</v>
      </c>
      <c r="Z61" s="112">
        <v>817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</v>
      </c>
      <c r="W64" s="112">
        <v>17</v>
      </c>
      <c r="X64" s="112">
        <v>23</v>
      </c>
      <c r="Y64" s="112">
        <v>9</v>
      </c>
      <c r="Z64" s="112">
        <v>14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Northern Peninsula Area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50</v>
      </c>
      <c r="W65" s="112">
        <v>44</v>
      </c>
      <c r="X65" s="112">
        <v>48</v>
      </c>
      <c r="Y65" s="112">
        <v>47</v>
      </c>
      <c r="Z65" s="112">
        <v>57</v>
      </c>
    </row>
    <row r="66" spans="1:26" x14ac:dyDescent="0.25">
      <c r="S66" s="115" t="s">
        <v>39</v>
      </c>
      <c r="T66" s="115"/>
      <c r="U66" s="112"/>
      <c r="V66" s="112">
        <v>68</v>
      </c>
      <c r="W66" s="112">
        <v>108</v>
      </c>
      <c r="X66" s="112">
        <v>85</v>
      </c>
      <c r="Y66" s="112">
        <v>91</v>
      </c>
      <c r="Z66" s="112">
        <v>101</v>
      </c>
    </row>
    <row r="67" spans="1:26" x14ac:dyDescent="0.25">
      <c r="S67" s="115" t="s">
        <v>40</v>
      </c>
      <c r="T67" s="115"/>
      <c r="U67" s="112"/>
      <c r="V67" s="112">
        <v>132</v>
      </c>
      <c r="W67" s="112">
        <v>150</v>
      </c>
      <c r="X67" s="112">
        <v>119</v>
      </c>
      <c r="Y67" s="112">
        <v>120</v>
      </c>
      <c r="Z67" s="112">
        <v>128</v>
      </c>
    </row>
    <row r="68" spans="1:26" x14ac:dyDescent="0.25">
      <c r="S68" s="115" t="s">
        <v>41</v>
      </c>
      <c r="T68" s="115"/>
      <c r="U68" s="112"/>
      <c r="V68" s="112">
        <v>83</v>
      </c>
      <c r="W68" s="112">
        <v>100</v>
      </c>
      <c r="X68" s="112">
        <v>103</v>
      </c>
      <c r="Y68" s="112">
        <v>138</v>
      </c>
      <c r="Z68" s="112">
        <v>133</v>
      </c>
    </row>
    <row r="69" spans="1:26" x14ac:dyDescent="0.25">
      <c r="S69" s="115" t="s">
        <v>42</v>
      </c>
      <c r="T69" s="115"/>
      <c r="U69" s="112"/>
      <c r="V69" s="112">
        <v>59</v>
      </c>
      <c r="W69" s="112">
        <v>87</v>
      </c>
      <c r="X69" s="112">
        <v>70</v>
      </c>
      <c r="Y69" s="112">
        <v>76</v>
      </c>
      <c r="Z69" s="112">
        <v>85</v>
      </c>
    </row>
    <row r="70" spans="1:26" x14ac:dyDescent="0.25">
      <c r="S70" s="115" t="s">
        <v>43</v>
      </c>
      <c r="T70" s="115"/>
      <c r="U70" s="112"/>
      <c r="V70" s="112">
        <v>69</v>
      </c>
      <c r="W70" s="112">
        <v>84</v>
      </c>
      <c r="X70" s="112">
        <v>78</v>
      </c>
      <c r="Y70" s="112">
        <v>89</v>
      </c>
      <c r="Z70" s="112">
        <v>71</v>
      </c>
    </row>
    <row r="71" spans="1:26" x14ac:dyDescent="0.25">
      <c r="S71" s="115" t="s">
        <v>44</v>
      </c>
      <c r="T71" s="115"/>
      <c r="U71" s="112"/>
      <c r="V71" s="112">
        <v>78</v>
      </c>
      <c r="W71" s="112">
        <v>52</v>
      </c>
      <c r="X71" s="112">
        <v>62</v>
      </c>
      <c r="Y71" s="112">
        <v>74</v>
      </c>
      <c r="Z71" s="112">
        <v>91</v>
      </c>
    </row>
    <row r="72" spans="1:26" x14ac:dyDescent="0.25">
      <c r="S72" s="115" t="s">
        <v>45</v>
      </c>
      <c r="T72" s="115"/>
      <c r="U72" s="112"/>
      <c r="V72" s="112">
        <v>59</v>
      </c>
      <c r="W72" s="112">
        <v>79</v>
      </c>
      <c r="X72" s="112">
        <v>78</v>
      </c>
      <c r="Y72" s="112">
        <v>76</v>
      </c>
      <c r="Z72" s="112">
        <v>56</v>
      </c>
    </row>
    <row r="73" spans="1:26" x14ac:dyDescent="0.25">
      <c r="S73" s="115" t="s">
        <v>46</v>
      </c>
      <c r="T73" s="115"/>
      <c r="U73" s="112"/>
      <c r="V73" s="112">
        <v>50</v>
      </c>
      <c r="W73" s="112">
        <v>49</v>
      </c>
      <c r="X73" s="112">
        <v>43</v>
      </c>
      <c r="Y73" s="112">
        <v>50</v>
      </c>
      <c r="Z73" s="112">
        <v>55</v>
      </c>
    </row>
    <row r="74" spans="1:26" x14ac:dyDescent="0.25">
      <c r="S74" s="115" t="s">
        <v>47</v>
      </c>
      <c r="T74" s="115"/>
      <c r="U74" s="112"/>
      <c r="V74" s="112">
        <v>30</v>
      </c>
      <c r="W74" s="112">
        <v>36</v>
      </c>
      <c r="X74" s="112">
        <v>33</v>
      </c>
      <c r="Y74" s="112">
        <v>42</v>
      </c>
      <c r="Z74" s="112">
        <v>34</v>
      </c>
    </row>
    <row r="75" spans="1:26" x14ac:dyDescent="0.25">
      <c r="S75" s="115" t="s">
        <v>48</v>
      </c>
      <c r="T75" s="115"/>
      <c r="U75" s="112"/>
      <c r="V75" s="112">
        <v>4</v>
      </c>
      <c r="W75" s="112">
        <v>3</v>
      </c>
      <c r="X75" s="112">
        <v>3</v>
      </c>
      <c r="Y75" s="112">
        <v>9</v>
      </c>
      <c r="Z75" s="112">
        <v>18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6</v>
      </c>
      <c r="Y76" s="112">
        <v>3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679</v>
      </c>
      <c r="W80" s="112">
        <v>807</v>
      </c>
      <c r="X80" s="112">
        <v>746</v>
      </c>
      <c r="Y80" s="112">
        <v>824</v>
      </c>
      <c r="Z80" s="112">
        <v>846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Northern Peninsula Area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33</v>
      </c>
      <c r="W83" s="112">
        <v>38</v>
      </c>
      <c r="X83" s="112">
        <v>36</v>
      </c>
      <c r="Y83" s="112">
        <v>40</v>
      </c>
      <c r="Z83" s="112">
        <v>35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58</v>
      </c>
      <c r="W84" s="112">
        <v>70</v>
      </c>
      <c r="X84" s="112">
        <v>49</v>
      </c>
      <c r="Y84" s="112">
        <v>53</v>
      </c>
      <c r="Z84" s="112">
        <v>57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75</v>
      </c>
      <c r="W85" s="112">
        <v>84</v>
      </c>
      <c r="X85" s="112">
        <v>89</v>
      </c>
      <c r="Y85" s="112">
        <v>87</v>
      </c>
      <c r="Z85" s="112">
        <v>83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1,669</v>
      </c>
      <c r="D86" s="96">
        <f t="shared" ref="D86:D91" si="4">AD4</f>
        <v>6.7818298144593836E-2</v>
      </c>
      <c r="E86" s="97">
        <f t="shared" ref="E86:E91" si="5">AD4</f>
        <v>6.7818298144593836E-2</v>
      </c>
      <c r="F86" s="96">
        <f t="shared" ref="F86:F91" si="6">AF4</f>
        <v>0.22810890360559233</v>
      </c>
      <c r="G86" s="97">
        <f t="shared" ref="G86:G91" si="7">AF4</f>
        <v>0.22810890360559233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49</v>
      </c>
      <c r="W86" s="112">
        <v>41</v>
      </c>
      <c r="X86" s="112">
        <v>41</v>
      </c>
      <c r="Y86" s="112">
        <v>46</v>
      </c>
      <c r="Z86" s="112">
        <v>47</v>
      </c>
    </row>
    <row r="87" spans="1:30" ht="15" customHeight="1" x14ac:dyDescent="0.25">
      <c r="A87" s="98" t="s">
        <v>4</v>
      </c>
      <c r="B87" s="49"/>
      <c r="C87" s="57" t="str">
        <f t="shared" si="3"/>
        <v>816</v>
      </c>
      <c r="D87" s="96">
        <f t="shared" si="4"/>
        <v>0.11171662125340598</v>
      </c>
      <c r="E87" s="97">
        <f t="shared" si="5"/>
        <v>0.11171662125340598</v>
      </c>
      <c r="F87" s="96">
        <f t="shared" si="6"/>
        <v>0.20531757754800584</v>
      </c>
      <c r="G87" s="97">
        <f t="shared" si="7"/>
        <v>0.20531757754800584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16</v>
      </c>
      <c r="W87" s="112">
        <v>24</v>
      </c>
      <c r="X87" s="112">
        <v>26</v>
      </c>
      <c r="Y87" s="112">
        <v>23</v>
      </c>
      <c r="Z87" s="112">
        <v>24</v>
      </c>
    </row>
    <row r="88" spans="1:30" ht="15" customHeight="1" x14ac:dyDescent="0.25">
      <c r="A88" s="98" t="s">
        <v>5</v>
      </c>
      <c r="B88" s="49"/>
      <c r="C88" s="57" t="str">
        <f t="shared" si="3"/>
        <v>849</v>
      </c>
      <c r="D88" s="96">
        <f t="shared" si="4"/>
        <v>3.0339805825242649E-2</v>
      </c>
      <c r="E88" s="97">
        <f t="shared" si="5"/>
        <v>3.0339805825242649E-2</v>
      </c>
      <c r="F88" s="96">
        <f t="shared" si="6"/>
        <v>0.24669603524229067</v>
      </c>
      <c r="G88" s="97">
        <f t="shared" si="7"/>
        <v>0.24669603524229067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22</v>
      </c>
      <c r="W88" s="112">
        <v>26</v>
      </c>
      <c r="X88" s="112">
        <v>29</v>
      </c>
      <c r="Y88" s="112">
        <v>28</v>
      </c>
      <c r="Z88" s="112">
        <v>20</v>
      </c>
    </row>
    <row r="89" spans="1:30" ht="15" customHeight="1" x14ac:dyDescent="0.25">
      <c r="A89" s="49" t="s">
        <v>6</v>
      </c>
      <c r="B89" s="49"/>
      <c r="C89" s="57" t="str">
        <f t="shared" si="3"/>
        <v>1,153</v>
      </c>
      <c r="D89" s="96">
        <f t="shared" si="4"/>
        <v>3.6870503597122406E-2</v>
      </c>
      <c r="E89" s="97">
        <f t="shared" si="5"/>
        <v>3.6870503597122406E-2</v>
      </c>
      <c r="F89" s="96">
        <f t="shared" si="6"/>
        <v>0.14158415841584149</v>
      </c>
      <c r="G89" s="97">
        <f t="shared" si="7"/>
        <v>0.14158415841584149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45</v>
      </c>
      <c r="W89" s="112">
        <v>75</v>
      </c>
      <c r="X89" s="112">
        <v>73</v>
      </c>
      <c r="Y89" s="112">
        <v>81</v>
      </c>
      <c r="Z89" s="112">
        <v>73</v>
      </c>
    </row>
    <row r="90" spans="1:30" ht="15" customHeight="1" x14ac:dyDescent="0.25">
      <c r="A90" s="49" t="s">
        <v>96</v>
      </c>
      <c r="B90" s="49"/>
      <c r="C90" s="57" t="str">
        <f t="shared" si="3"/>
        <v>$38,913</v>
      </c>
      <c r="D90" s="96">
        <f t="shared" si="4"/>
        <v>0.10010742960533747</v>
      </c>
      <c r="E90" s="97">
        <f t="shared" si="5"/>
        <v>0.10010742960533747</v>
      </c>
      <c r="F90" s="96">
        <f t="shared" si="6"/>
        <v>0.2557822523337161</v>
      </c>
      <c r="G90" s="97">
        <f t="shared" si="7"/>
        <v>0.2557822523337161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99</v>
      </c>
      <c r="W90" s="112">
        <v>106</v>
      </c>
      <c r="X90" s="112">
        <v>91</v>
      </c>
      <c r="Y90" s="112">
        <v>90</v>
      </c>
      <c r="Z90" s="112">
        <v>98</v>
      </c>
    </row>
    <row r="91" spans="1:30" ht="15" customHeight="1" x14ac:dyDescent="0.25">
      <c r="A91" s="49" t="s">
        <v>7</v>
      </c>
      <c r="B91" s="49"/>
      <c r="C91" s="57" t="str">
        <f t="shared" si="3"/>
        <v>$57.4 mil</v>
      </c>
      <c r="D91" s="96">
        <f t="shared" si="4"/>
        <v>0.11786623293663712</v>
      </c>
      <c r="E91" s="97">
        <f t="shared" si="5"/>
        <v>0.11786623293663712</v>
      </c>
      <c r="F91" s="96">
        <f t="shared" si="6"/>
        <v>0.33595234708838029</v>
      </c>
      <c r="G91" s="97">
        <f t="shared" si="7"/>
        <v>0.33595234708838029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504</v>
      </c>
      <c r="W91" s="112">
        <v>579</v>
      </c>
      <c r="X91" s="112">
        <v>546</v>
      </c>
      <c r="Y91" s="112">
        <v>521</v>
      </c>
      <c r="Z91" s="112">
        <v>547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33</v>
      </c>
      <c r="W93" s="112">
        <v>49</v>
      </c>
      <c r="X93" s="112">
        <v>55</v>
      </c>
      <c r="Y93" s="112">
        <v>52</v>
      </c>
      <c r="Z93" s="112">
        <v>49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80</v>
      </c>
      <c r="W94" s="112">
        <v>87</v>
      </c>
      <c r="X94" s="112">
        <v>84</v>
      </c>
      <c r="Y94" s="112">
        <v>94</v>
      </c>
      <c r="Z94" s="112">
        <v>90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18</v>
      </c>
      <c r="W95" s="112">
        <v>16</v>
      </c>
      <c r="X95" s="112">
        <v>14</v>
      </c>
      <c r="Y95" s="112">
        <v>14</v>
      </c>
      <c r="Z95" s="112">
        <v>11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133</v>
      </c>
      <c r="W96" s="112">
        <v>146</v>
      </c>
      <c r="X96" s="112">
        <v>149</v>
      </c>
      <c r="Y96" s="112">
        <v>160</v>
      </c>
      <c r="Z96" s="112">
        <v>176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94</v>
      </c>
      <c r="W97" s="112">
        <v>97</v>
      </c>
      <c r="X97" s="112">
        <v>98</v>
      </c>
      <c r="Y97" s="112">
        <v>116</v>
      </c>
      <c r="Z97" s="112">
        <v>103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52</v>
      </c>
      <c r="W98" s="112">
        <v>51</v>
      </c>
      <c r="X98" s="112">
        <v>49</v>
      </c>
      <c r="Y98" s="112">
        <v>42</v>
      </c>
      <c r="Z98" s="112">
        <v>57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26</v>
      </c>
      <c r="W100" s="112">
        <v>34</v>
      </c>
      <c r="X100" s="112">
        <v>40</v>
      </c>
      <c r="Y100" s="112">
        <v>42</v>
      </c>
      <c r="Z100" s="112">
        <v>42</v>
      </c>
    </row>
    <row r="101" spans="1:32" x14ac:dyDescent="0.25">
      <c r="A101" s="18"/>
      <c r="S101" s="118" t="s">
        <v>53</v>
      </c>
      <c r="T101" s="118"/>
      <c r="U101" s="112"/>
      <c r="V101" s="112">
        <v>504</v>
      </c>
      <c r="W101" s="112">
        <v>557</v>
      </c>
      <c r="X101" s="112">
        <v>559</v>
      </c>
      <c r="Y101" s="112">
        <v>586</v>
      </c>
      <c r="Z101" s="112">
        <v>605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776</v>
      </c>
      <c r="W104" s="112">
        <v>876</v>
      </c>
      <c r="X104" s="112">
        <v>830</v>
      </c>
      <c r="Y104" s="112">
        <v>860</v>
      </c>
      <c r="Z104" s="112">
        <v>919</v>
      </c>
      <c r="AB104" s="109" t="str">
        <f>TEXT(Z104,"###,###")</f>
        <v>919</v>
      </c>
      <c r="AD104" s="130">
        <f>Z104/($Z$4)*100</f>
        <v>55.062911923307368</v>
      </c>
      <c r="AF104" s="109"/>
    </row>
    <row r="105" spans="1:32" x14ac:dyDescent="0.25">
      <c r="S105" s="115" t="s">
        <v>17</v>
      </c>
      <c r="T105" s="115"/>
      <c r="U105" s="112"/>
      <c r="V105" s="112">
        <v>413</v>
      </c>
      <c r="W105" s="112">
        <v>727</v>
      </c>
      <c r="X105" s="112">
        <v>673</v>
      </c>
      <c r="Y105" s="112">
        <v>670</v>
      </c>
      <c r="Z105" s="112">
        <v>715</v>
      </c>
      <c r="AB105" s="109" t="str">
        <f>TEXT(Z105,"###,###")</f>
        <v>715</v>
      </c>
      <c r="AD105" s="130">
        <f>Z105/($Z$4)*100</f>
        <v>42.840023966446971</v>
      </c>
      <c r="AF105" s="109"/>
    </row>
    <row r="106" spans="1:32" x14ac:dyDescent="0.25">
      <c r="S106" s="118" t="s">
        <v>53</v>
      </c>
      <c r="T106" s="118"/>
      <c r="U106" s="120"/>
      <c r="V106" s="120">
        <v>1189</v>
      </c>
      <c r="W106" s="120">
        <v>1603</v>
      </c>
      <c r="X106" s="120">
        <v>1503</v>
      </c>
      <c r="Y106" s="120">
        <v>1530</v>
      </c>
      <c r="Z106" s="120">
        <v>1634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94</v>
      </c>
      <c r="W108" s="112">
        <v>101</v>
      </c>
      <c r="X108" s="112">
        <v>110</v>
      </c>
      <c r="Y108" s="112">
        <v>113</v>
      </c>
      <c r="Z108" s="112">
        <v>127</v>
      </c>
      <c r="AB108" s="109" t="str">
        <f>TEXT(Z108,"###,###")</f>
        <v>127</v>
      </c>
      <c r="AD108" s="130">
        <f>Z108/($Z$4)*100</f>
        <v>7.6093469143199517</v>
      </c>
      <c r="AF108" s="109"/>
    </row>
    <row r="109" spans="1:32" x14ac:dyDescent="0.25">
      <c r="S109" s="115" t="s">
        <v>20</v>
      </c>
      <c r="T109" s="115"/>
      <c r="U109" s="112"/>
      <c r="V109" s="112">
        <v>119</v>
      </c>
      <c r="W109" s="112">
        <v>71</v>
      </c>
      <c r="X109" s="112">
        <v>57</v>
      </c>
      <c r="Y109" s="112">
        <v>133</v>
      </c>
      <c r="Z109" s="112">
        <v>116</v>
      </c>
      <c r="AB109" s="109" t="str">
        <f>TEXT(Z109,"###,###")</f>
        <v>116</v>
      </c>
      <c r="AD109" s="130">
        <f>Z109/($Z$4)*100</f>
        <v>6.9502696225284595</v>
      </c>
      <c r="AF109" s="109"/>
    </row>
    <row r="110" spans="1:32" x14ac:dyDescent="0.25">
      <c r="S110" s="115" t="s">
        <v>21</v>
      </c>
      <c r="T110" s="115"/>
      <c r="U110" s="112"/>
      <c r="V110" s="112">
        <v>538</v>
      </c>
      <c r="W110" s="112">
        <v>965</v>
      </c>
      <c r="X110" s="112">
        <v>833</v>
      </c>
      <c r="Y110" s="112">
        <v>857</v>
      </c>
      <c r="Z110" s="112">
        <v>912</v>
      </c>
      <c r="AB110" s="109" t="str">
        <f>TEXT(Z110,"###,###")</f>
        <v>912</v>
      </c>
      <c r="AD110" s="130">
        <f>Z110/($Z$4)*100</f>
        <v>54.643499101258243</v>
      </c>
      <c r="AF110" s="109"/>
    </row>
    <row r="111" spans="1:32" x14ac:dyDescent="0.25">
      <c r="S111" s="115" t="s">
        <v>22</v>
      </c>
      <c r="T111" s="115"/>
      <c r="U111" s="112"/>
      <c r="V111" s="112">
        <v>444</v>
      </c>
      <c r="W111" s="112">
        <v>460</v>
      </c>
      <c r="X111" s="112">
        <v>455</v>
      </c>
      <c r="Y111" s="112">
        <v>427</v>
      </c>
      <c r="Z111" s="112">
        <v>486</v>
      </c>
      <c r="AB111" s="109" t="str">
        <f>TEXT(Z111,"###,###")</f>
        <v>486</v>
      </c>
      <c r="AD111" s="130">
        <f>Z111/($Z$4)*100</f>
        <v>29.119233073696826</v>
      </c>
      <c r="AF111" s="109"/>
    </row>
    <row r="112" spans="1:32" x14ac:dyDescent="0.25">
      <c r="S112" s="118" t="s">
        <v>53</v>
      </c>
      <c r="T112" s="118"/>
      <c r="U112" s="112"/>
      <c r="V112" s="112">
        <v>1358</v>
      </c>
      <c r="W112" s="112">
        <v>1620</v>
      </c>
      <c r="X112" s="112">
        <v>1502</v>
      </c>
      <c r="Y112" s="112">
        <v>1563</v>
      </c>
      <c r="Z112" s="112">
        <v>1668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37.93</v>
      </c>
      <c r="W118" s="131">
        <v>37.74</v>
      </c>
      <c r="X118" s="131">
        <v>37.880000000000003</v>
      </c>
      <c r="Y118" s="131">
        <v>38.33</v>
      </c>
      <c r="Z118" s="131">
        <v>37.79</v>
      </c>
      <c r="AB118" s="109" t="str">
        <f>TEXT(Z118,"##.0")</f>
        <v>37.8</v>
      </c>
    </row>
    <row r="120" spans="19:32" x14ac:dyDescent="0.25">
      <c r="S120" s="101" t="s">
        <v>98</v>
      </c>
      <c r="T120" s="112"/>
      <c r="U120" s="112"/>
      <c r="V120" s="112">
        <v>966</v>
      </c>
      <c r="W120" s="112">
        <v>1098</v>
      </c>
      <c r="X120" s="112">
        <v>1060</v>
      </c>
      <c r="Y120" s="112">
        <v>1059</v>
      </c>
      <c r="Z120" s="112">
        <v>1103</v>
      </c>
      <c r="AB120" s="109" t="str">
        <f>TEXT(Z120,"###,###")</f>
        <v>1,103</v>
      </c>
    </row>
    <row r="121" spans="19:32" x14ac:dyDescent="0.25">
      <c r="S121" s="101" t="s">
        <v>99</v>
      </c>
      <c r="T121" s="112"/>
      <c r="U121" s="112"/>
      <c r="V121" s="112">
        <v>23</v>
      </c>
      <c r="W121" s="112">
        <v>20</v>
      </c>
      <c r="X121" s="112">
        <v>18</v>
      </c>
      <c r="Y121" s="112">
        <v>18</v>
      </c>
      <c r="Z121" s="112">
        <v>21</v>
      </c>
      <c r="AB121" s="109" t="str">
        <f>TEXT(Z121,"###,###")</f>
        <v>21</v>
      </c>
    </row>
    <row r="122" spans="19:32" x14ac:dyDescent="0.25">
      <c r="S122" s="101" t="s">
        <v>100</v>
      </c>
      <c r="T122" s="112"/>
      <c r="U122" s="112"/>
      <c r="V122" s="112">
        <v>15</v>
      </c>
      <c r="W122" s="112">
        <v>22</v>
      </c>
      <c r="X122" s="112">
        <v>37</v>
      </c>
      <c r="Y122" s="112">
        <v>39</v>
      </c>
      <c r="Z122" s="112">
        <v>29</v>
      </c>
      <c r="AB122" s="109" t="str">
        <f>TEXT(Z122,"###,###")</f>
        <v>29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981</v>
      </c>
      <c r="W124" s="112">
        <v>1120</v>
      </c>
      <c r="X124" s="112">
        <v>1097</v>
      </c>
      <c r="Y124" s="112">
        <v>1098</v>
      </c>
      <c r="Z124" s="112">
        <v>1132</v>
      </c>
      <c r="AB124" s="109" t="str">
        <f>TEXT(Z124,"###,###")</f>
        <v>1,132</v>
      </c>
      <c r="AD124" s="127">
        <f>Z124/$Z$7*100</f>
        <v>98.178664353859503</v>
      </c>
    </row>
    <row r="125" spans="19:32" x14ac:dyDescent="0.25">
      <c r="S125" s="101" t="s">
        <v>102</v>
      </c>
      <c r="T125" s="112"/>
      <c r="U125" s="112"/>
      <c r="V125" s="112">
        <v>38</v>
      </c>
      <c r="W125" s="112">
        <v>42</v>
      </c>
      <c r="X125" s="112">
        <v>55</v>
      </c>
      <c r="Y125" s="112">
        <v>57</v>
      </c>
      <c r="Z125" s="112">
        <v>50</v>
      </c>
      <c r="AB125" s="109" t="str">
        <f>TEXT(Z125,"###,###")</f>
        <v>50</v>
      </c>
      <c r="AD125" s="127">
        <f>Z125/$Z$7*100</f>
        <v>4.3365134431916736</v>
      </c>
    </row>
    <row r="127" spans="19:32" x14ac:dyDescent="0.25">
      <c r="S127" s="101" t="s">
        <v>103</v>
      </c>
      <c r="T127" s="112"/>
      <c r="U127" s="112"/>
      <c r="V127" s="112">
        <v>506</v>
      </c>
      <c r="W127" s="112">
        <v>574</v>
      </c>
      <c r="X127" s="112">
        <v>552</v>
      </c>
      <c r="Y127" s="112">
        <v>522</v>
      </c>
      <c r="Z127" s="112">
        <v>543</v>
      </c>
      <c r="AB127" s="109" t="str">
        <f>TEXT(Z127,"###,###")</f>
        <v>543</v>
      </c>
      <c r="AD127" s="127">
        <f>Z127/$Z$7*100</f>
        <v>47.094535993061577</v>
      </c>
    </row>
    <row r="128" spans="19:32" x14ac:dyDescent="0.25">
      <c r="S128" s="101" t="s">
        <v>104</v>
      </c>
      <c r="T128" s="112"/>
      <c r="U128" s="112"/>
      <c r="V128" s="112">
        <v>506</v>
      </c>
      <c r="W128" s="112">
        <v>561</v>
      </c>
      <c r="X128" s="112">
        <v>563</v>
      </c>
      <c r="Y128" s="112">
        <v>588</v>
      </c>
      <c r="Z128" s="112">
        <v>602</v>
      </c>
      <c r="AB128" s="109" t="str">
        <f>TEXT(Z128,"###,###")</f>
        <v>602</v>
      </c>
      <c r="AD128" s="127">
        <f>Z128/$Z$7*100</f>
        <v>52.211621856027755</v>
      </c>
    </row>
    <row r="130" spans="19:20" x14ac:dyDescent="0.25">
      <c r="S130" s="101" t="s">
        <v>278</v>
      </c>
      <c r="T130" s="127">
        <v>95.663486556808337</v>
      </c>
    </row>
    <row r="131" spans="19:20" x14ac:dyDescent="0.25">
      <c r="S131" s="101" t="s">
        <v>279</v>
      </c>
      <c r="T131" s="127">
        <v>1.8213356461405028</v>
      </c>
    </row>
    <row r="132" spans="19:20" x14ac:dyDescent="0.25">
      <c r="S132" s="101" t="s">
        <v>280</v>
      </c>
      <c r="T132" s="127">
        <v>2.5151777970511708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5A54B14-7771-4714-9B4D-EF5675BFA4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A165F52-06BA-4EBE-BA48-0F647C293B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985F046-513D-432D-9497-72F6D24013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ADCB58-25E3-4516-94AE-C91D8E23D7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A4621-24DD-4915-B324-5855DC17BFAB}">
  <sheetPr codeName="Sheet11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164</v>
      </c>
      <c r="T1" s="99"/>
      <c r="U1" s="99"/>
      <c r="V1" s="99"/>
      <c r="W1" s="99"/>
      <c r="X1" s="99"/>
      <c r="Y1" s="100" t="s">
        <v>251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164</v>
      </c>
      <c r="Y3" s="105" t="s">
        <v>251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9.55 Palm Island,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887</v>
      </c>
      <c r="W4" s="108">
        <v>870</v>
      </c>
      <c r="X4" s="108">
        <v>823</v>
      </c>
      <c r="Y4" s="108">
        <v>744</v>
      </c>
      <c r="Z4" s="108">
        <v>803</v>
      </c>
      <c r="AB4" s="109" t="str">
        <f>TEXT(Z4,"###,###")</f>
        <v>803</v>
      </c>
      <c r="AD4" s="110">
        <f>Z4/Y4-1</f>
        <v>7.9301075268817245E-2</v>
      </c>
      <c r="AF4" s="110">
        <f>Z4/V4-1</f>
        <v>-9.4701240135287468E-2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461</v>
      </c>
      <c r="W5" s="108">
        <v>429</v>
      </c>
      <c r="X5" s="108">
        <v>396</v>
      </c>
      <c r="Y5" s="108">
        <v>345</v>
      </c>
      <c r="Z5" s="108">
        <v>363</v>
      </c>
      <c r="AB5" s="109" t="str">
        <f>TEXT(Z5,"###,###")</f>
        <v>363</v>
      </c>
      <c r="AD5" s="110">
        <f t="shared" ref="AD5:AD9" si="0">Z5/Y5-1</f>
        <v>5.2173913043478182E-2</v>
      </c>
      <c r="AF5" s="110">
        <f t="shared" ref="AF5:AF9" si="1">Z5/V5-1</f>
        <v>-0.21258134490238612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424</v>
      </c>
      <c r="W6" s="108">
        <v>442</v>
      </c>
      <c r="X6" s="108">
        <v>423</v>
      </c>
      <c r="Y6" s="108">
        <v>398</v>
      </c>
      <c r="Z6" s="108">
        <v>436</v>
      </c>
      <c r="AB6" s="109" t="str">
        <f>TEXT(Z6,"###,###")</f>
        <v>436</v>
      </c>
      <c r="AD6" s="110">
        <f t="shared" si="0"/>
        <v>9.5477386934673447E-2</v>
      </c>
      <c r="AF6" s="110">
        <f t="shared" si="1"/>
        <v>2.8301886792452935E-2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693</v>
      </c>
      <c r="W7" s="108">
        <v>668</v>
      </c>
      <c r="X7" s="108">
        <v>632</v>
      </c>
      <c r="Y7" s="108">
        <v>559</v>
      </c>
      <c r="Z7" s="108">
        <v>548</v>
      </c>
      <c r="AB7" s="109" t="str">
        <f>TEXT(Z7,"###,###")</f>
        <v>548</v>
      </c>
      <c r="AD7" s="110">
        <f t="shared" si="0"/>
        <v>-1.9677996422182487E-2</v>
      </c>
      <c r="AF7" s="110">
        <f t="shared" si="1"/>
        <v>-0.20923520923520922</v>
      </c>
    </row>
    <row r="8" spans="1:32" ht="17.25" customHeight="1" x14ac:dyDescent="0.25">
      <c r="A8" s="64" t="s">
        <v>12</v>
      </c>
      <c r="B8" s="65"/>
      <c r="C8" s="29"/>
      <c r="D8" s="66" t="str">
        <f>AB4</f>
        <v>803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548</v>
      </c>
      <c r="P8" s="67"/>
      <c r="S8" s="107" t="s">
        <v>83</v>
      </c>
      <c r="T8" s="108"/>
      <c r="U8" s="108"/>
      <c r="V8" s="108">
        <v>34437.660000000003</v>
      </c>
      <c r="W8" s="108">
        <v>35994.46</v>
      </c>
      <c r="X8" s="108">
        <v>32433.94</v>
      </c>
      <c r="Y8" s="108">
        <v>37173.519999999997</v>
      </c>
      <c r="Z8" s="108">
        <v>32762.720000000001</v>
      </c>
      <c r="AB8" s="109" t="str">
        <f>TEXT(Z8,"$###,###")</f>
        <v>$32,763</v>
      </c>
      <c r="AD8" s="110">
        <f t="shared" si="0"/>
        <v>-0.11865435395948498</v>
      </c>
      <c r="AF8" s="110">
        <f t="shared" si="1"/>
        <v>-4.8636870217082184E-2</v>
      </c>
    </row>
    <row r="9" spans="1:32" x14ac:dyDescent="0.25">
      <c r="A9" s="30" t="s">
        <v>14</v>
      </c>
      <c r="B9" s="71"/>
      <c r="C9" s="72"/>
      <c r="D9" s="73">
        <f>AD104</f>
        <v>54.919053549190537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48.722627737226276</v>
      </c>
      <c r="P9" s="74" t="s">
        <v>84</v>
      </c>
      <c r="S9" s="107" t="s">
        <v>7</v>
      </c>
      <c r="T9" s="108"/>
      <c r="U9" s="108"/>
      <c r="V9" s="108">
        <v>28707306</v>
      </c>
      <c r="W9" s="108">
        <v>28931769</v>
      </c>
      <c r="X9" s="108">
        <v>26556570</v>
      </c>
      <c r="Y9" s="108">
        <v>25358597</v>
      </c>
      <c r="Z9" s="108">
        <v>25536449</v>
      </c>
      <c r="AB9" s="109" t="str">
        <f>TEXT(Z9/1000000,"$#,###.0")&amp;" mil"</f>
        <v>$25.5 mil</v>
      </c>
      <c r="AD9" s="110">
        <f t="shared" si="0"/>
        <v>7.0134794917873222E-3</v>
      </c>
      <c r="AF9" s="110">
        <f t="shared" si="1"/>
        <v>-0.11045470445746464</v>
      </c>
    </row>
    <row r="10" spans="1:32" x14ac:dyDescent="0.25">
      <c r="A10" s="30" t="s">
        <v>17</v>
      </c>
      <c r="B10" s="71"/>
      <c r="C10" s="72"/>
      <c r="D10" s="73">
        <f>AD105</f>
        <v>44.956413449564138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50.182481751824817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98.722627737226276</v>
      </c>
      <c r="P11" s="74" t="s">
        <v>84</v>
      </c>
      <c r="S11" s="107" t="s">
        <v>29</v>
      </c>
      <c r="T11" s="112"/>
      <c r="U11" s="112"/>
      <c r="V11" s="112">
        <v>876</v>
      </c>
      <c r="W11" s="112">
        <v>864</v>
      </c>
      <c r="X11" s="112">
        <v>812</v>
      </c>
      <c r="Y11" s="112">
        <v>736</v>
      </c>
      <c r="Z11" s="112">
        <v>798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84</v>
      </c>
      <c r="S12" s="107" t="s">
        <v>30</v>
      </c>
      <c r="T12" s="112"/>
      <c r="U12" s="112"/>
      <c r="V12" s="112">
        <v>12</v>
      </c>
      <c r="W12" s="112">
        <v>5</v>
      </c>
      <c r="X12" s="112">
        <v>11</v>
      </c>
      <c r="Y12" s="112">
        <v>8</v>
      </c>
      <c r="Z12" s="112">
        <v>6</v>
      </c>
    </row>
    <row r="13" spans="1:32" ht="15" customHeight="1" x14ac:dyDescent="0.25">
      <c r="A13" s="30" t="s">
        <v>19</v>
      </c>
      <c r="B13" s="72"/>
      <c r="C13" s="72"/>
      <c r="D13" s="73">
        <f>AD108</f>
        <v>4.3586550435865501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1.0948905109489051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7.5965130759651309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40.1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50.435865504358659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27.472527472527474</v>
      </c>
      <c r="P15" s="74" t="s">
        <v>84</v>
      </c>
      <c r="S15" s="115" t="s">
        <v>60</v>
      </c>
      <c r="T15" s="115"/>
      <c r="U15" s="116"/>
      <c r="V15" s="116">
        <v>0</v>
      </c>
      <c r="W15" s="116">
        <v>0</v>
      </c>
      <c r="X15" s="116">
        <v>0</v>
      </c>
      <c r="Y15" s="112">
        <v>3</v>
      </c>
      <c r="Z15" s="112">
        <v>0</v>
      </c>
      <c r="AB15" s="117">
        <f t="shared" ref="AB15:AB34" si="2">IF(Z15="np",0,Z15/$Z$34)</f>
        <v>0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37.484433374844336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72.527472527472526</v>
      </c>
      <c r="P16" s="37" t="s">
        <v>84</v>
      </c>
      <c r="S16" s="115" t="s">
        <v>61</v>
      </c>
      <c r="T16" s="115"/>
      <c r="U16" s="116"/>
      <c r="V16" s="116">
        <v>0</v>
      </c>
      <c r="W16" s="116">
        <v>0</v>
      </c>
      <c r="X16" s="116">
        <v>0</v>
      </c>
      <c r="Y16" s="112">
        <v>2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</v>
      </c>
      <c r="W17" s="116">
        <v>3</v>
      </c>
      <c r="X17" s="116">
        <v>0</v>
      </c>
      <c r="Y17" s="112">
        <v>1</v>
      </c>
      <c r="Z17" s="112">
        <v>7</v>
      </c>
      <c r="AB17" s="117">
        <f t="shared" si="2"/>
        <v>8.6633663366336641E-3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5</v>
      </c>
      <c r="W18" s="116">
        <v>0</v>
      </c>
      <c r="X18" s="116">
        <v>0</v>
      </c>
      <c r="Y18" s="112">
        <v>2</v>
      </c>
      <c r="Z18" s="112">
        <v>6</v>
      </c>
      <c r="AB18" s="117">
        <f t="shared" si="2"/>
        <v>7.4257425742574254E-3</v>
      </c>
    </row>
    <row r="19" spans="1:28" x14ac:dyDescent="0.25">
      <c r="A19" s="63" t="str">
        <f>$S$1&amp;" ("&amp;$V$2&amp;" to "&amp;$Z$2&amp;")"</f>
        <v>Palm Island (2017-18 to 2021-22)</v>
      </c>
      <c r="B19" s="63"/>
      <c r="C19" s="63"/>
      <c r="D19" s="63"/>
      <c r="E19" s="63"/>
      <c r="F19" s="63"/>
      <c r="G19" s="63" t="str">
        <f>$S$1&amp;" ("&amp;$V$2&amp;" to "&amp;$Z$2&amp;")"</f>
        <v>Palm Island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46</v>
      </c>
      <c r="W19" s="116">
        <v>40</v>
      </c>
      <c r="X19" s="116">
        <v>44</v>
      </c>
      <c r="Y19" s="112">
        <v>23</v>
      </c>
      <c r="Z19" s="112">
        <v>28</v>
      </c>
      <c r="AB19" s="117">
        <f t="shared" si="2"/>
        <v>3.4653465346534656E-2</v>
      </c>
    </row>
    <row r="20" spans="1:28" x14ac:dyDescent="0.25">
      <c r="S20" s="115" t="s">
        <v>65</v>
      </c>
      <c r="T20" s="115"/>
      <c r="U20" s="116"/>
      <c r="V20" s="116">
        <v>8</v>
      </c>
      <c r="W20" s="116">
        <v>4</v>
      </c>
      <c r="X20" s="116">
        <v>0</v>
      </c>
      <c r="Y20" s="112">
        <v>1</v>
      </c>
      <c r="Z20" s="112">
        <v>3</v>
      </c>
      <c r="AB20" s="117">
        <f t="shared" si="2"/>
        <v>3.7128712871287127E-3</v>
      </c>
    </row>
    <row r="21" spans="1:28" x14ac:dyDescent="0.25">
      <c r="S21" s="115" t="s">
        <v>66</v>
      </c>
      <c r="T21" s="115"/>
      <c r="U21" s="116"/>
      <c r="V21" s="116">
        <v>67</v>
      </c>
      <c r="W21" s="116">
        <v>47</v>
      </c>
      <c r="X21" s="116">
        <v>52</v>
      </c>
      <c r="Y21" s="112">
        <v>54</v>
      </c>
      <c r="Z21" s="112">
        <v>52</v>
      </c>
      <c r="AB21" s="117">
        <f t="shared" si="2"/>
        <v>6.4356435643564358E-2</v>
      </c>
    </row>
    <row r="22" spans="1:28" x14ac:dyDescent="0.25">
      <c r="S22" s="115" t="s">
        <v>67</v>
      </c>
      <c r="T22" s="115"/>
      <c r="U22" s="116"/>
      <c r="V22" s="116">
        <v>19</v>
      </c>
      <c r="W22" s="116">
        <v>15</v>
      </c>
      <c r="X22" s="116">
        <v>17</v>
      </c>
      <c r="Y22" s="112">
        <v>30</v>
      </c>
      <c r="Z22" s="112">
        <v>20</v>
      </c>
      <c r="AB22" s="117">
        <f t="shared" si="2"/>
        <v>2.4752475247524754E-2</v>
      </c>
    </row>
    <row r="23" spans="1:28" x14ac:dyDescent="0.25">
      <c r="S23" s="115" t="s">
        <v>68</v>
      </c>
      <c r="T23" s="115"/>
      <c r="U23" s="116"/>
      <c r="V23" s="116">
        <v>7</v>
      </c>
      <c r="W23" s="116">
        <v>8</v>
      </c>
      <c r="X23" s="116">
        <v>6</v>
      </c>
      <c r="Y23" s="112">
        <v>7</v>
      </c>
      <c r="Z23" s="112">
        <v>14</v>
      </c>
      <c r="AB23" s="117">
        <f t="shared" si="2"/>
        <v>1.7326732673267328E-2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16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4</v>
      </c>
      <c r="W25" s="116">
        <v>9</v>
      </c>
      <c r="X25" s="116">
        <v>5</v>
      </c>
      <c r="Y25" s="112">
        <v>7</v>
      </c>
      <c r="Z25" s="112">
        <v>5</v>
      </c>
      <c r="AB25" s="117">
        <f t="shared" si="2"/>
        <v>6.1881188118811884E-3</v>
      </c>
    </row>
    <row r="26" spans="1:28" x14ac:dyDescent="0.25">
      <c r="S26" s="115" t="s">
        <v>71</v>
      </c>
      <c r="T26" s="115"/>
      <c r="U26" s="116"/>
      <c r="V26" s="116">
        <v>0</v>
      </c>
      <c r="W26" s="116">
        <v>0</v>
      </c>
      <c r="X26" s="116">
        <v>0</v>
      </c>
      <c r="Y26" s="112">
        <v>0</v>
      </c>
      <c r="Z26" s="112">
        <v>4</v>
      </c>
      <c r="AB26" s="117">
        <f t="shared" si="2"/>
        <v>4.9504950495049506E-3</v>
      </c>
    </row>
    <row r="27" spans="1:28" x14ac:dyDescent="0.25">
      <c r="S27" s="115" t="s">
        <v>72</v>
      </c>
      <c r="T27" s="115"/>
      <c r="U27" s="116"/>
      <c r="V27" s="116">
        <v>16</v>
      </c>
      <c r="W27" s="116">
        <v>13</v>
      </c>
      <c r="X27" s="116">
        <v>30</v>
      </c>
      <c r="Y27" s="112">
        <v>30</v>
      </c>
      <c r="Z27" s="112">
        <v>34</v>
      </c>
      <c r="AB27" s="117">
        <f t="shared" si="2"/>
        <v>4.2079207920792082E-2</v>
      </c>
    </row>
    <row r="28" spans="1:28" x14ac:dyDescent="0.25">
      <c r="S28" s="115" t="s">
        <v>73</v>
      </c>
      <c r="T28" s="115"/>
      <c r="U28" s="116"/>
      <c r="V28" s="116">
        <v>28</v>
      </c>
      <c r="W28" s="116">
        <v>78</v>
      </c>
      <c r="X28" s="116">
        <v>62</v>
      </c>
      <c r="Y28" s="112">
        <v>30</v>
      </c>
      <c r="Z28" s="112">
        <v>44</v>
      </c>
      <c r="AB28" s="117">
        <f t="shared" si="2"/>
        <v>5.4455445544554455E-2</v>
      </c>
    </row>
    <row r="29" spans="1:28" x14ac:dyDescent="0.25">
      <c r="S29" s="115" t="s">
        <v>74</v>
      </c>
      <c r="T29" s="115"/>
      <c r="U29" s="116"/>
      <c r="V29" s="116">
        <v>212</v>
      </c>
      <c r="W29" s="116">
        <v>198</v>
      </c>
      <c r="X29" s="116">
        <v>204</v>
      </c>
      <c r="Y29" s="112">
        <v>139</v>
      </c>
      <c r="Z29" s="112">
        <v>126</v>
      </c>
      <c r="AB29" s="117">
        <f t="shared" si="2"/>
        <v>0.15594059405940594</v>
      </c>
    </row>
    <row r="30" spans="1:28" x14ac:dyDescent="0.25">
      <c r="S30" s="115" t="s">
        <v>75</v>
      </c>
      <c r="T30" s="115"/>
      <c r="U30" s="116"/>
      <c r="V30" s="116">
        <v>185</v>
      </c>
      <c r="W30" s="116">
        <v>150</v>
      </c>
      <c r="X30" s="116">
        <v>155</v>
      </c>
      <c r="Y30" s="112">
        <v>136</v>
      </c>
      <c r="Z30" s="112">
        <v>137</v>
      </c>
      <c r="AB30" s="117">
        <f t="shared" si="2"/>
        <v>0.16955445544554457</v>
      </c>
    </row>
    <row r="31" spans="1:28" x14ac:dyDescent="0.25">
      <c r="S31" s="115" t="s">
        <v>76</v>
      </c>
      <c r="T31" s="115"/>
      <c r="U31" s="116"/>
      <c r="V31" s="116">
        <v>157</v>
      </c>
      <c r="W31" s="116">
        <v>144</v>
      </c>
      <c r="X31" s="116">
        <v>118</v>
      </c>
      <c r="Y31" s="112">
        <v>123</v>
      </c>
      <c r="Z31" s="112">
        <v>208</v>
      </c>
      <c r="AB31" s="117">
        <f t="shared" si="2"/>
        <v>0.25742574257425743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0</v>
      </c>
      <c r="W32" s="116">
        <v>0</v>
      </c>
      <c r="X32" s="116">
        <v>0</v>
      </c>
      <c r="Y32" s="112">
        <v>1</v>
      </c>
      <c r="Z32" s="112">
        <v>0</v>
      </c>
      <c r="AB32" s="117">
        <f t="shared" si="2"/>
        <v>0</v>
      </c>
    </row>
    <row r="33" spans="19:32" x14ac:dyDescent="0.25">
      <c r="S33" s="115" t="s">
        <v>78</v>
      </c>
      <c r="T33" s="115"/>
      <c r="U33" s="116"/>
      <c r="V33" s="116">
        <v>131</v>
      </c>
      <c r="W33" s="116">
        <v>132</v>
      </c>
      <c r="X33" s="116">
        <v>128</v>
      </c>
      <c r="Y33" s="112">
        <v>131</v>
      </c>
      <c r="Z33" s="112">
        <v>119</v>
      </c>
      <c r="AB33" s="117">
        <f t="shared" si="2"/>
        <v>0.14727722772277227</v>
      </c>
    </row>
    <row r="34" spans="19:32" x14ac:dyDescent="0.25">
      <c r="S34" s="118" t="s">
        <v>53</v>
      </c>
      <c r="T34" s="118"/>
      <c r="U34" s="119"/>
      <c r="V34" s="119">
        <v>889</v>
      </c>
      <c r="W34" s="119">
        <v>869</v>
      </c>
      <c r="X34" s="119">
        <v>823</v>
      </c>
      <c r="Y34" s="120">
        <v>744</v>
      </c>
      <c r="Z34" s="120">
        <v>808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605</v>
      </c>
      <c r="W37" s="112">
        <v>554</v>
      </c>
      <c r="X37" s="112">
        <v>526</v>
      </c>
      <c r="Y37" s="112">
        <v>471</v>
      </c>
      <c r="Z37" s="112">
        <v>396</v>
      </c>
      <c r="AB37" s="132">
        <f>Z37/Z40*100</f>
        <v>72.527472527472526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85</v>
      </c>
      <c r="W38" s="112">
        <v>114</v>
      </c>
      <c r="X38" s="112">
        <v>103</v>
      </c>
      <c r="Y38" s="112">
        <v>80</v>
      </c>
      <c r="Z38" s="112">
        <v>150</v>
      </c>
      <c r="AB38" s="132">
        <f>Z38/Z40*100</f>
        <v>27.472527472527474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690</v>
      </c>
      <c r="W40" s="112">
        <v>668</v>
      </c>
      <c r="X40" s="112">
        <v>629</v>
      </c>
      <c r="Y40" s="112">
        <v>551</v>
      </c>
      <c r="Z40" s="112">
        <v>546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17</v>
      </c>
      <c r="W45" s="112">
        <v>4</v>
      </c>
      <c r="X45" s="112">
        <v>0</v>
      </c>
      <c r="Y45" s="112">
        <v>3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41</v>
      </c>
      <c r="W46" s="112">
        <v>32</v>
      </c>
      <c r="X46" s="112">
        <v>38</v>
      </c>
      <c r="Y46" s="112">
        <v>24</v>
      </c>
      <c r="Z46" s="112">
        <v>23</v>
      </c>
    </row>
    <row r="47" spans="19:32" x14ac:dyDescent="0.25">
      <c r="S47" s="115" t="s">
        <v>39</v>
      </c>
      <c r="T47" s="115"/>
      <c r="U47" s="112"/>
      <c r="V47" s="112">
        <v>29</v>
      </c>
      <c r="W47" s="112">
        <v>29</v>
      </c>
      <c r="X47" s="112">
        <v>25</v>
      </c>
      <c r="Y47" s="112">
        <v>19</v>
      </c>
      <c r="Z47" s="112">
        <v>47</v>
      </c>
    </row>
    <row r="48" spans="19:32" x14ac:dyDescent="0.25">
      <c r="S48" s="115" t="s">
        <v>40</v>
      </c>
      <c r="T48" s="115"/>
      <c r="U48" s="112"/>
      <c r="V48" s="112">
        <v>66</v>
      </c>
      <c r="W48" s="112">
        <v>53</v>
      </c>
      <c r="X48" s="112">
        <v>49</v>
      </c>
      <c r="Y48" s="112">
        <v>36</v>
      </c>
      <c r="Z48" s="112">
        <v>40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52</v>
      </c>
      <c r="W49" s="112">
        <v>46</v>
      </c>
      <c r="X49" s="112">
        <v>42</v>
      </c>
      <c r="Y49" s="112">
        <v>44</v>
      </c>
      <c r="Z49" s="112">
        <v>45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Palm Island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50</v>
      </c>
      <c r="W50" s="112">
        <v>55</v>
      </c>
      <c r="X50" s="112">
        <v>49</v>
      </c>
      <c r="Y50" s="112">
        <v>36</v>
      </c>
      <c r="Z50" s="112">
        <v>37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54</v>
      </c>
      <c r="W51" s="112">
        <v>45</v>
      </c>
      <c r="X51" s="112">
        <v>39</v>
      </c>
      <c r="Y51" s="112">
        <v>38</v>
      </c>
      <c r="Z51" s="112">
        <v>40</v>
      </c>
    </row>
    <row r="52" spans="1:26" ht="15" customHeight="1" x14ac:dyDescent="0.25">
      <c r="S52" s="115" t="s">
        <v>44</v>
      </c>
      <c r="T52" s="115"/>
      <c r="U52" s="112"/>
      <c r="V52" s="112">
        <v>49</v>
      </c>
      <c r="W52" s="112">
        <v>47</v>
      </c>
      <c r="X52" s="112">
        <v>33</v>
      </c>
      <c r="Y52" s="112">
        <v>37</v>
      </c>
      <c r="Z52" s="112">
        <v>38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47</v>
      </c>
      <c r="W53" s="112">
        <v>36</v>
      </c>
      <c r="X53" s="112">
        <v>36</v>
      </c>
      <c r="Y53" s="112">
        <v>30</v>
      </c>
      <c r="Z53" s="112">
        <v>30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36</v>
      </c>
      <c r="W54" s="112">
        <v>38</v>
      </c>
      <c r="X54" s="112">
        <v>40</v>
      </c>
      <c r="Y54" s="112">
        <v>31</v>
      </c>
      <c r="Z54" s="112">
        <v>28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25</v>
      </c>
      <c r="W55" s="112">
        <v>27</v>
      </c>
      <c r="X55" s="112">
        <v>27</v>
      </c>
      <c r="Y55" s="112">
        <v>29</v>
      </c>
      <c r="Z55" s="112">
        <v>17</v>
      </c>
    </row>
    <row r="56" spans="1:26" ht="15" customHeight="1" x14ac:dyDescent="0.25">
      <c r="S56" s="115" t="s">
        <v>48</v>
      </c>
      <c r="T56" s="115"/>
      <c r="U56" s="112"/>
      <c r="V56" s="112">
        <v>9</v>
      </c>
      <c r="W56" s="112">
        <v>10</v>
      </c>
      <c r="X56" s="112">
        <v>14</v>
      </c>
      <c r="Y56" s="112">
        <v>12</v>
      </c>
      <c r="Z56" s="112">
        <v>17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5</v>
      </c>
      <c r="X57" s="112">
        <v>4</v>
      </c>
      <c r="Y57" s="112">
        <v>5</v>
      </c>
      <c r="Z57" s="112">
        <v>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1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465</v>
      </c>
      <c r="W61" s="112">
        <v>429</v>
      </c>
      <c r="X61" s="112">
        <v>394</v>
      </c>
      <c r="Y61" s="112">
        <v>345</v>
      </c>
      <c r="Z61" s="112">
        <v>369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</v>
      </c>
      <c r="W64" s="112">
        <v>7</v>
      </c>
      <c r="X64" s="112">
        <v>0</v>
      </c>
      <c r="Y64" s="112">
        <v>3</v>
      </c>
      <c r="Z64" s="112">
        <v>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Palm Island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52</v>
      </c>
      <c r="W65" s="112">
        <v>45</v>
      </c>
      <c r="X65" s="112">
        <v>34</v>
      </c>
      <c r="Y65" s="112">
        <v>32</v>
      </c>
      <c r="Z65" s="112">
        <v>23</v>
      </c>
    </row>
    <row r="66" spans="1:26" x14ac:dyDescent="0.25">
      <c r="S66" s="115" t="s">
        <v>39</v>
      </c>
      <c r="T66" s="115"/>
      <c r="U66" s="112"/>
      <c r="V66" s="112">
        <v>32</v>
      </c>
      <c r="W66" s="112">
        <v>31</v>
      </c>
      <c r="X66" s="112">
        <v>51</v>
      </c>
      <c r="Y66" s="112">
        <v>40</v>
      </c>
      <c r="Z66" s="112">
        <v>57</v>
      </c>
    </row>
    <row r="67" spans="1:26" x14ac:dyDescent="0.25">
      <c r="S67" s="115" t="s">
        <v>40</v>
      </c>
      <c r="T67" s="115"/>
      <c r="U67" s="112"/>
      <c r="V67" s="112">
        <v>62</v>
      </c>
      <c r="W67" s="112">
        <v>64</v>
      </c>
      <c r="X67" s="112">
        <v>43</v>
      </c>
      <c r="Y67" s="112">
        <v>46</v>
      </c>
      <c r="Z67" s="112">
        <v>52</v>
      </c>
    </row>
    <row r="68" spans="1:26" x14ac:dyDescent="0.25">
      <c r="S68" s="115" t="s">
        <v>41</v>
      </c>
      <c r="T68" s="115"/>
      <c r="U68" s="112"/>
      <c r="V68" s="112">
        <v>52</v>
      </c>
      <c r="W68" s="112">
        <v>47</v>
      </c>
      <c r="X68" s="112">
        <v>53</v>
      </c>
      <c r="Y68" s="112">
        <v>56</v>
      </c>
      <c r="Z68" s="112">
        <v>51</v>
      </c>
    </row>
    <row r="69" spans="1:26" x14ac:dyDescent="0.25">
      <c r="S69" s="115" t="s">
        <v>42</v>
      </c>
      <c r="T69" s="115"/>
      <c r="U69" s="112"/>
      <c r="V69" s="112">
        <v>43</v>
      </c>
      <c r="W69" s="112">
        <v>47</v>
      </c>
      <c r="X69" s="112">
        <v>54</v>
      </c>
      <c r="Y69" s="112">
        <v>48</v>
      </c>
      <c r="Z69" s="112">
        <v>52</v>
      </c>
    </row>
    <row r="70" spans="1:26" x14ac:dyDescent="0.25">
      <c r="S70" s="115" t="s">
        <v>43</v>
      </c>
      <c r="T70" s="115"/>
      <c r="U70" s="112"/>
      <c r="V70" s="112">
        <v>39</v>
      </c>
      <c r="W70" s="112">
        <v>41</v>
      </c>
      <c r="X70" s="112">
        <v>34</v>
      </c>
      <c r="Y70" s="112">
        <v>36</v>
      </c>
      <c r="Z70" s="112">
        <v>45</v>
      </c>
    </row>
    <row r="71" spans="1:26" x14ac:dyDescent="0.25">
      <c r="S71" s="115" t="s">
        <v>44</v>
      </c>
      <c r="T71" s="115"/>
      <c r="U71" s="112"/>
      <c r="V71" s="112">
        <v>37</v>
      </c>
      <c r="W71" s="112">
        <v>42</v>
      </c>
      <c r="X71" s="112">
        <v>37</v>
      </c>
      <c r="Y71" s="112">
        <v>26</v>
      </c>
      <c r="Z71" s="112">
        <v>30</v>
      </c>
    </row>
    <row r="72" spans="1:26" x14ac:dyDescent="0.25">
      <c r="S72" s="115" t="s">
        <v>45</v>
      </c>
      <c r="T72" s="115"/>
      <c r="U72" s="112"/>
      <c r="V72" s="112">
        <v>36</v>
      </c>
      <c r="W72" s="112">
        <v>27</v>
      </c>
      <c r="X72" s="112">
        <v>40</v>
      </c>
      <c r="Y72" s="112">
        <v>43</v>
      </c>
      <c r="Z72" s="112">
        <v>46</v>
      </c>
    </row>
    <row r="73" spans="1:26" x14ac:dyDescent="0.25">
      <c r="S73" s="115" t="s">
        <v>46</v>
      </c>
      <c r="T73" s="115"/>
      <c r="U73" s="112"/>
      <c r="V73" s="112">
        <v>37</v>
      </c>
      <c r="W73" s="112">
        <v>39</v>
      </c>
      <c r="X73" s="112">
        <v>42</v>
      </c>
      <c r="Y73" s="112">
        <v>27</v>
      </c>
      <c r="Z73" s="112">
        <v>27</v>
      </c>
    </row>
    <row r="74" spans="1:26" x14ac:dyDescent="0.25">
      <c r="S74" s="115" t="s">
        <v>47</v>
      </c>
      <c r="T74" s="115"/>
      <c r="U74" s="112"/>
      <c r="V74" s="112">
        <v>22</v>
      </c>
      <c r="W74" s="112">
        <v>24</v>
      </c>
      <c r="X74" s="112">
        <v>28</v>
      </c>
      <c r="Y74" s="112">
        <v>24</v>
      </c>
      <c r="Z74" s="112">
        <v>30</v>
      </c>
    </row>
    <row r="75" spans="1:26" x14ac:dyDescent="0.25">
      <c r="S75" s="115" t="s">
        <v>48</v>
      </c>
      <c r="T75" s="115"/>
      <c r="U75" s="112"/>
      <c r="V75" s="112">
        <v>11</v>
      </c>
      <c r="W75" s="112">
        <v>18</v>
      </c>
      <c r="X75" s="112">
        <v>15</v>
      </c>
      <c r="Y75" s="112">
        <v>16</v>
      </c>
      <c r="Z75" s="112">
        <v>23</v>
      </c>
    </row>
    <row r="76" spans="1:26" x14ac:dyDescent="0.25">
      <c r="S76" s="115" t="s">
        <v>49</v>
      </c>
      <c r="T76" s="115"/>
      <c r="U76" s="112"/>
      <c r="V76" s="112">
        <v>4</v>
      </c>
      <c r="W76" s="112">
        <v>3</v>
      </c>
      <c r="X76" s="112">
        <v>0</v>
      </c>
      <c r="Y76" s="112">
        <v>1</v>
      </c>
      <c r="Z76" s="112">
        <v>4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423</v>
      </c>
      <c r="W80" s="112">
        <v>441</v>
      </c>
      <c r="X80" s="112">
        <v>424</v>
      </c>
      <c r="Y80" s="112">
        <v>398</v>
      </c>
      <c r="Z80" s="112">
        <v>439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Palm Island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14</v>
      </c>
      <c r="W83" s="112">
        <v>16</v>
      </c>
      <c r="X83" s="112">
        <v>15</v>
      </c>
      <c r="Y83" s="112">
        <v>13</v>
      </c>
      <c r="Z83" s="112">
        <v>16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26</v>
      </c>
      <c r="W84" s="112">
        <v>29</v>
      </c>
      <c r="X84" s="112">
        <v>26</v>
      </c>
      <c r="Y84" s="112">
        <v>21</v>
      </c>
      <c r="Z84" s="112">
        <v>24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43</v>
      </c>
      <c r="W85" s="112">
        <v>41</v>
      </c>
      <c r="X85" s="112">
        <v>39</v>
      </c>
      <c r="Y85" s="112">
        <v>37</v>
      </c>
      <c r="Z85" s="112">
        <v>35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803</v>
      </c>
      <c r="D86" s="96">
        <f t="shared" ref="D86:D91" si="4">AD4</f>
        <v>7.9301075268817245E-2</v>
      </c>
      <c r="E86" s="97">
        <f t="shared" ref="E86:E91" si="5">AD4</f>
        <v>7.9301075268817245E-2</v>
      </c>
      <c r="F86" s="96">
        <f t="shared" ref="F86:F91" si="6">AF4</f>
        <v>-9.4701240135287468E-2</v>
      </c>
      <c r="G86" s="97">
        <f t="shared" ref="G86:G91" si="7">AF4</f>
        <v>-9.4701240135287468E-2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68</v>
      </c>
      <c r="W86" s="112">
        <v>71</v>
      </c>
      <c r="X86" s="112">
        <v>57</v>
      </c>
      <c r="Y86" s="112">
        <v>62</v>
      </c>
      <c r="Z86" s="112">
        <v>61</v>
      </c>
    </row>
    <row r="87" spans="1:30" ht="15" customHeight="1" x14ac:dyDescent="0.25">
      <c r="A87" s="98" t="s">
        <v>4</v>
      </c>
      <c r="B87" s="49"/>
      <c r="C87" s="57" t="str">
        <f t="shared" si="3"/>
        <v>363</v>
      </c>
      <c r="D87" s="96">
        <f t="shared" si="4"/>
        <v>5.2173913043478182E-2</v>
      </c>
      <c r="E87" s="97">
        <f t="shared" si="5"/>
        <v>5.2173913043478182E-2</v>
      </c>
      <c r="F87" s="96">
        <f t="shared" si="6"/>
        <v>-0.21258134490238612</v>
      </c>
      <c r="G87" s="97">
        <f t="shared" si="7"/>
        <v>-0.21258134490238612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12</v>
      </c>
      <c r="W87" s="112">
        <v>10</v>
      </c>
      <c r="X87" s="112">
        <v>8</v>
      </c>
      <c r="Y87" s="112">
        <v>8</v>
      </c>
      <c r="Z87" s="112">
        <v>6</v>
      </c>
    </row>
    <row r="88" spans="1:30" ht="15" customHeight="1" x14ac:dyDescent="0.25">
      <c r="A88" s="98" t="s">
        <v>5</v>
      </c>
      <c r="B88" s="49"/>
      <c r="C88" s="57" t="str">
        <f t="shared" si="3"/>
        <v>436</v>
      </c>
      <c r="D88" s="96">
        <f t="shared" si="4"/>
        <v>9.5477386934673447E-2</v>
      </c>
      <c r="E88" s="97">
        <f t="shared" si="5"/>
        <v>9.5477386934673447E-2</v>
      </c>
      <c r="F88" s="96">
        <f t="shared" si="6"/>
        <v>2.8301886792452935E-2</v>
      </c>
      <c r="G88" s="97">
        <f t="shared" si="7"/>
        <v>2.8301886792452935E-2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8</v>
      </c>
      <c r="W88" s="112">
        <v>4</v>
      </c>
      <c r="X88" s="112">
        <v>6</v>
      </c>
      <c r="Y88" s="112">
        <v>4</v>
      </c>
      <c r="Z88" s="112">
        <v>10</v>
      </c>
    </row>
    <row r="89" spans="1:30" ht="15" customHeight="1" x14ac:dyDescent="0.25">
      <c r="A89" s="49" t="s">
        <v>6</v>
      </c>
      <c r="B89" s="49"/>
      <c r="C89" s="57" t="str">
        <f t="shared" si="3"/>
        <v>548</v>
      </c>
      <c r="D89" s="96">
        <f t="shared" si="4"/>
        <v>-1.9677996422182487E-2</v>
      </c>
      <c r="E89" s="97">
        <f t="shared" si="5"/>
        <v>-1.9677996422182487E-2</v>
      </c>
      <c r="F89" s="96">
        <f t="shared" si="6"/>
        <v>-0.20923520923520922</v>
      </c>
      <c r="G89" s="97">
        <f t="shared" si="7"/>
        <v>-0.20923520923520922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24</v>
      </c>
      <c r="W89" s="112">
        <v>29</v>
      </c>
      <c r="X89" s="112">
        <v>21</v>
      </c>
      <c r="Y89" s="112">
        <v>20</v>
      </c>
      <c r="Z89" s="112">
        <v>18</v>
      </c>
    </row>
    <row r="90" spans="1:30" ht="15" customHeight="1" x14ac:dyDescent="0.25">
      <c r="A90" s="49" t="s">
        <v>96</v>
      </c>
      <c r="B90" s="49"/>
      <c r="C90" s="57" t="str">
        <f t="shared" si="3"/>
        <v>$32,763</v>
      </c>
      <c r="D90" s="96">
        <f t="shared" si="4"/>
        <v>-0.11865435395948498</v>
      </c>
      <c r="E90" s="97">
        <f t="shared" si="5"/>
        <v>-0.11865435395948498</v>
      </c>
      <c r="F90" s="96">
        <f t="shared" si="6"/>
        <v>-4.8636870217082184E-2</v>
      </c>
      <c r="G90" s="97">
        <f t="shared" si="7"/>
        <v>-4.8636870217082184E-2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91</v>
      </c>
      <c r="W90" s="112">
        <v>80</v>
      </c>
      <c r="X90" s="112">
        <v>73</v>
      </c>
      <c r="Y90" s="112">
        <v>52</v>
      </c>
      <c r="Z90" s="112">
        <v>46</v>
      </c>
    </row>
    <row r="91" spans="1:30" ht="15" customHeight="1" x14ac:dyDescent="0.25">
      <c r="A91" s="49" t="s">
        <v>7</v>
      </c>
      <c r="B91" s="49"/>
      <c r="C91" s="57" t="str">
        <f t="shared" si="3"/>
        <v>$25.5 mil</v>
      </c>
      <c r="D91" s="96">
        <f t="shared" si="4"/>
        <v>7.0134794917873222E-3</v>
      </c>
      <c r="E91" s="97">
        <f t="shared" si="5"/>
        <v>7.0134794917873222E-3</v>
      </c>
      <c r="F91" s="96">
        <f t="shared" si="6"/>
        <v>-0.11045470445746464</v>
      </c>
      <c r="G91" s="97">
        <f t="shared" si="7"/>
        <v>-0.11045470445746464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355</v>
      </c>
      <c r="W91" s="112">
        <v>335</v>
      </c>
      <c r="X91" s="112">
        <v>301</v>
      </c>
      <c r="Y91" s="112">
        <v>257</v>
      </c>
      <c r="Z91" s="112">
        <v>265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12</v>
      </c>
      <c r="W93" s="112">
        <v>13</v>
      </c>
      <c r="X93" s="112">
        <v>9</v>
      </c>
      <c r="Y93" s="112">
        <v>14</v>
      </c>
      <c r="Z93" s="112">
        <v>14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61</v>
      </c>
      <c r="W94" s="112">
        <v>55</v>
      </c>
      <c r="X94" s="112">
        <v>59</v>
      </c>
      <c r="Y94" s="112">
        <v>45</v>
      </c>
      <c r="Z94" s="112">
        <v>34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8</v>
      </c>
      <c r="W95" s="112">
        <v>7</v>
      </c>
      <c r="X95" s="112">
        <v>7</v>
      </c>
      <c r="Y95" s="112">
        <v>5</v>
      </c>
      <c r="Z95" s="112">
        <v>5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108</v>
      </c>
      <c r="W96" s="112">
        <v>108</v>
      </c>
      <c r="X96" s="112">
        <v>115</v>
      </c>
      <c r="Y96" s="112">
        <v>109</v>
      </c>
      <c r="Z96" s="112">
        <v>113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44</v>
      </c>
      <c r="W97" s="112">
        <v>41</v>
      </c>
      <c r="X97" s="112">
        <v>40</v>
      </c>
      <c r="Y97" s="112">
        <v>37</v>
      </c>
      <c r="Z97" s="112">
        <v>36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21</v>
      </c>
      <c r="W98" s="112">
        <v>16</v>
      </c>
      <c r="X98" s="112">
        <v>17</v>
      </c>
      <c r="Y98" s="112">
        <v>19</v>
      </c>
      <c r="Z98" s="112">
        <v>17</v>
      </c>
    </row>
    <row r="99" spans="1:32" ht="15" customHeight="1" x14ac:dyDescent="0.25">
      <c r="S99" s="115" t="s">
        <v>197</v>
      </c>
      <c r="T99" s="115"/>
      <c r="U99" s="112"/>
      <c r="V99" s="112">
        <v>4</v>
      </c>
      <c r="W99" s="112">
        <v>5</v>
      </c>
      <c r="X99" s="112">
        <v>6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34</v>
      </c>
      <c r="W100" s="112">
        <v>30</v>
      </c>
      <c r="X100" s="112">
        <v>32</v>
      </c>
      <c r="Y100" s="112">
        <v>36</v>
      </c>
      <c r="Z100" s="112">
        <v>30</v>
      </c>
    </row>
    <row r="101" spans="1:32" x14ac:dyDescent="0.25">
      <c r="A101" s="18"/>
      <c r="S101" s="118" t="s">
        <v>53</v>
      </c>
      <c r="T101" s="118"/>
      <c r="U101" s="112"/>
      <c r="V101" s="112">
        <v>340</v>
      </c>
      <c r="W101" s="112">
        <v>335</v>
      </c>
      <c r="X101" s="112">
        <v>327</v>
      </c>
      <c r="Y101" s="112">
        <v>296</v>
      </c>
      <c r="Z101" s="112">
        <v>280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342</v>
      </c>
      <c r="W104" s="112">
        <v>361</v>
      </c>
      <c r="X104" s="112">
        <v>338</v>
      </c>
      <c r="Y104" s="112">
        <v>354</v>
      </c>
      <c r="Z104" s="112">
        <v>441</v>
      </c>
      <c r="AB104" s="109" t="str">
        <f>TEXT(Z104,"###,###")</f>
        <v>441</v>
      </c>
      <c r="AD104" s="130">
        <f>Z104/($Z$4)*100</f>
        <v>54.919053549190537</v>
      </c>
      <c r="AF104" s="109"/>
    </row>
    <row r="105" spans="1:32" x14ac:dyDescent="0.25">
      <c r="S105" s="115" t="s">
        <v>17</v>
      </c>
      <c r="T105" s="115"/>
      <c r="U105" s="112"/>
      <c r="V105" s="112">
        <v>515</v>
      </c>
      <c r="W105" s="112">
        <v>495</v>
      </c>
      <c r="X105" s="112">
        <v>462</v>
      </c>
      <c r="Y105" s="112">
        <v>378</v>
      </c>
      <c r="Z105" s="112">
        <v>361</v>
      </c>
      <c r="AB105" s="109" t="str">
        <f>TEXT(Z105,"###,###")</f>
        <v>361</v>
      </c>
      <c r="AD105" s="130">
        <f>Z105/($Z$4)*100</f>
        <v>44.956413449564138</v>
      </c>
      <c r="AF105" s="109"/>
    </row>
    <row r="106" spans="1:32" x14ac:dyDescent="0.25">
      <c r="S106" s="118" t="s">
        <v>53</v>
      </c>
      <c r="T106" s="118"/>
      <c r="U106" s="120"/>
      <c r="V106" s="120">
        <v>857</v>
      </c>
      <c r="W106" s="120">
        <v>856</v>
      </c>
      <c r="X106" s="120">
        <v>800</v>
      </c>
      <c r="Y106" s="120">
        <v>732</v>
      </c>
      <c r="Z106" s="120">
        <v>802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51</v>
      </c>
      <c r="W108" s="112">
        <v>26</v>
      </c>
      <c r="X108" s="112">
        <v>42</v>
      </c>
      <c r="Y108" s="112">
        <v>46</v>
      </c>
      <c r="Z108" s="112">
        <v>35</v>
      </c>
      <c r="AB108" s="109" t="str">
        <f>TEXT(Z108,"###,###")</f>
        <v>35</v>
      </c>
      <c r="AD108" s="130">
        <f>Z108/($Z$4)*100</f>
        <v>4.3586550435865501</v>
      </c>
      <c r="AF108" s="109"/>
    </row>
    <row r="109" spans="1:32" x14ac:dyDescent="0.25">
      <c r="S109" s="115" t="s">
        <v>20</v>
      </c>
      <c r="T109" s="115"/>
      <c r="U109" s="112"/>
      <c r="V109" s="112">
        <v>77</v>
      </c>
      <c r="W109" s="112">
        <v>71</v>
      </c>
      <c r="X109" s="112">
        <v>46</v>
      </c>
      <c r="Y109" s="112">
        <v>40</v>
      </c>
      <c r="Z109" s="112">
        <v>61</v>
      </c>
      <c r="AB109" s="109" t="str">
        <f>TEXT(Z109,"###,###")</f>
        <v>61</v>
      </c>
      <c r="AD109" s="130">
        <f>Z109/($Z$4)*100</f>
        <v>7.5965130759651309</v>
      </c>
      <c r="AF109" s="109"/>
    </row>
    <row r="110" spans="1:32" x14ac:dyDescent="0.25">
      <c r="S110" s="115" t="s">
        <v>21</v>
      </c>
      <c r="T110" s="115"/>
      <c r="U110" s="112"/>
      <c r="V110" s="112">
        <v>372</v>
      </c>
      <c r="W110" s="112">
        <v>348</v>
      </c>
      <c r="X110" s="112">
        <v>362</v>
      </c>
      <c r="Y110" s="112">
        <v>333</v>
      </c>
      <c r="Z110" s="112">
        <v>405</v>
      </c>
      <c r="AB110" s="109" t="str">
        <f>TEXT(Z110,"###,###")</f>
        <v>405</v>
      </c>
      <c r="AD110" s="130">
        <f>Z110/($Z$4)*100</f>
        <v>50.435865504358659</v>
      </c>
      <c r="AF110" s="109"/>
    </row>
    <row r="111" spans="1:32" x14ac:dyDescent="0.25">
      <c r="S111" s="115" t="s">
        <v>22</v>
      </c>
      <c r="T111" s="115"/>
      <c r="U111" s="112"/>
      <c r="V111" s="112">
        <v>384</v>
      </c>
      <c r="W111" s="112">
        <v>422</v>
      </c>
      <c r="X111" s="112">
        <v>364</v>
      </c>
      <c r="Y111" s="112">
        <v>313</v>
      </c>
      <c r="Z111" s="112">
        <v>301</v>
      </c>
      <c r="AB111" s="109" t="str">
        <f>TEXT(Z111,"###,###")</f>
        <v>301</v>
      </c>
      <c r="AD111" s="130">
        <f>Z111/($Z$4)*100</f>
        <v>37.484433374844336</v>
      </c>
      <c r="AF111" s="109"/>
    </row>
    <row r="112" spans="1:32" x14ac:dyDescent="0.25">
      <c r="S112" s="118" t="s">
        <v>53</v>
      </c>
      <c r="T112" s="118"/>
      <c r="U112" s="112"/>
      <c r="V112" s="112">
        <v>890</v>
      </c>
      <c r="W112" s="112">
        <v>870</v>
      </c>
      <c r="X112" s="112">
        <v>824</v>
      </c>
      <c r="Y112" s="112">
        <v>744</v>
      </c>
      <c r="Z112" s="112">
        <v>807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38.74</v>
      </c>
      <c r="W118" s="131">
        <v>39.43</v>
      </c>
      <c r="X118" s="131">
        <v>39.82</v>
      </c>
      <c r="Y118" s="131">
        <v>40.909999999999997</v>
      </c>
      <c r="Z118" s="131">
        <v>40.08</v>
      </c>
      <c r="AB118" s="109" t="str">
        <f>TEXT(Z118,"##.0")</f>
        <v>40.1</v>
      </c>
    </row>
    <row r="120" spans="19:32" x14ac:dyDescent="0.25">
      <c r="S120" s="101" t="s">
        <v>98</v>
      </c>
      <c r="T120" s="112"/>
      <c r="U120" s="112"/>
      <c r="V120" s="112">
        <v>678</v>
      </c>
      <c r="W120" s="112">
        <v>663</v>
      </c>
      <c r="X120" s="112">
        <v>620</v>
      </c>
      <c r="Y120" s="112">
        <v>546</v>
      </c>
      <c r="Z120" s="112">
        <v>541</v>
      </c>
      <c r="AB120" s="109" t="str">
        <f>TEXT(Z120,"###,###")</f>
        <v>541</v>
      </c>
    </row>
    <row r="121" spans="19:32" x14ac:dyDescent="0.25">
      <c r="S121" s="101" t="s">
        <v>99</v>
      </c>
      <c r="T121" s="112"/>
      <c r="U121" s="112"/>
      <c r="V121" s="112">
        <v>3</v>
      </c>
      <c r="W121" s="112">
        <v>0</v>
      </c>
      <c r="X121" s="112">
        <v>0</v>
      </c>
      <c r="Y121" s="112">
        <v>5</v>
      </c>
      <c r="Z121" s="112">
        <v>0</v>
      </c>
      <c r="AB121" s="109" t="str">
        <f>TEXT(Z121,"###,###")</f>
        <v/>
      </c>
    </row>
    <row r="122" spans="19:32" x14ac:dyDescent="0.25">
      <c r="S122" s="101" t="s">
        <v>100</v>
      </c>
      <c r="T122" s="112"/>
      <c r="U122" s="112"/>
      <c r="V122" s="112">
        <v>10</v>
      </c>
      <c r="W122" s="112">
        <v>5</v>
      </c>
      <c r="X122" s="112">
        <v>5</v>
      </c>
      <c r="Y122" s="112">
        <v>8</v>
      </c>
      <c r="Z122" s="112">
        <v>6</v>
      </c>
      <c r="AB122" s="109" t="str">
        <f>TEXT(Z122,"###,###")</f>
        <v>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688</v>
      </c>
      <c r="W124" s="112">
        <v>668</v>
      </c>
      <c r="X124" s="112">
        <v>625</v>
      </c>
      <c r="Y124" s="112">
        <v>554</v>
      </c>
      <c r="Z124" s="112">
        <v>547</v>
      </c>
      <c r="AB124" s="109" t="str">
        <f>TEXT(Z124,"###,###")</f>
        <v>547</v>
      </c>
      <c r="AD124" s="127">
        <f>Z124/$Z$7*100</f>
        <v>99.81751824817519</v>
      </c>
    </row>
    <row r="125" spans="19:32" x14ac:dyDescent="0.25">
      <c r="S125" s="101" t="s">
        <v>102</v>
      </c>
      <c r="T125" s="112"/>
      <c r="U125" s="112"/>
      <c r="V125" s="112">
        <v>13</v>
      </c>
      <c r="W125" s="112">
        <v>5</v>
      </c>
      <c r="X125" s="112">
        <v>5</v>
      </c>
      <c r="Y125" s="112">
        <v>13</v>
      </c>
      <c r="Z125" s="112">
        <v>6</v>
      </c>
      <c r="AB125" s="109" t="str">
        <f>TEXT(Z125,"###,###")</f>
        <v>6</v>
      </c>
      <c r="AD125" s="127">
        <f>Z125/$Z$7*100</f>
        <v>1.0948905109489051</v>
      </c>
    </row>
    <row r="127" spans="19:32" x14ac:dyDescent="0.25">
      <c r="S127" s="101" t="s">
        <v>103</v>
      </c>
      <c r="T127" s="112"/>
      <c r="U127" s="112"/>
      <c r="V127" s="112">
        <v>350</v>
      </c>
      <c r="W127" s="112">
        <v>336</v>
      </c>
      <c r="X127" s="112">
        <v>303</v>
      </c>
      <c r="Y127" s="112">
        <v>253</v>
      </c>
      <c r="Z127" s="112">
        <v>267</v>
      </c>
      <c r="AB127" s="109" t="str">
        <f>TEXT(Z127,"###,###")</f>
        <v>267</v>
      </c>
      <c r="AD127" s="127">
        <f>Z127/$Z$7*100</f>
        <v>48.722627737226276</v>
      </c>
    </row>
    <row r="128" spans="19:32" x14ac:dyDescent="0.25">
      <c r="S128" s="101" t="s">
        <v>104</v>
      </c>
      <c r="T128" s="112"/>
      <c r="U128" s="112"/>
      <c r="V128" s="112">
        <v>340</v>
      </c>
      <c r="W128" s="112">
        <v>331</v>
      </c>
      <c r="X128" s="112">
        <v>326</v>
      </c>
      <c r="Y128" s="112">
        <v>300</v>
      </c>
      <c r="Z128" s="112">
        <v>275</v>
      </c>
      <c r="AB128" s="109" t="str">
        <f>TEXT(Z128,"###,###")</f>
        <v>275</v>
      </c>
      <c r="AD128" s="127">
        <f>Z128/$Z$7*100</f>
        <v>50.182481751824817</v>
      </c>
    </row>
    <row r="130" spans="19:20" x14ac:dyDescent="0.25">
      <c r="S130" s="101" t="s">
        <v>278</v>
      </c>
      <c r="T130" s="127">
        <v>98.722627737226276</v>
      </c>
    </row>
    <row r="131" spans="19:20" x14ac:dyDescent="0.25">
      <c r="S131" s="101" t="s">
        <v>279</v>
      </c>
      <c r="T131" s="127">
        <v>0</v>
      </c>
    </row>
    <row r="132" spans="19:20" x14ac:dyDescent="0.25">
      <c r="S132" s="101" t="s">
        <v>280</v>
      </c>
      <c r="T132" s="127">
        <v>1.0948905109489051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B1E060C-0294-4FCC-85D0-26F5C345E5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4D7A9F7-F3AE-4274-B240-9E86A6C24E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D7D60A0-0BD9-4119-87BF-C5ACFD93A62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6663DD6-589A-434F-8743-4EE0238E89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9D8A5-7C78-4761-B7D7-3AEBA14E07F4}">
  <sheetPr codeName="Sheet12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165</v>
      </c>
      <c r="T1" s="99"/>
      <c r="U1" s="99"/>
      <c r="V1" s="99"/>
      <c r="W1" s="99"/>
      <c r="X1" s="99"/>
      <c r="Y1" s="100" t="s">
        <v>252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165</v>
      </c>
      <c r="Y3" s="105" t="s">
        <v>252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9.56 Paroo,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1224</v>
      </c>
      <c r="W4" s="108">
        <v>1088</v>
      </c>
      <c r="X4" s="108">
        <v>1171</v>
      </c>
      <c r="Y4" s="108">
        <v>1171</v>
      </c>
      <c r="Z4" s="108">
        <v>1223</v>
      </c>
      <c r="AB4" s="109" t="str">
        <f>TEXT(Z4,"###,###")</f>
        <v>1,223</v>
      </c>
      <c r="AD4" s="110">
        <f>Z4/Y4-1</f>
        <v>4.4406490179333957E-2</v>
      </c>
      <c r="AF4" s="110">
        <f>Z4/V4-1</f>
        <v>-8.1699346405228468E-4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615</v>
      </c>
      <c r="W5" s="108">
        <v>548</v>
      </c>
      <c r="X5" s="108">
        <v>567</v>
      </c>
      <c r="Y5" s="108">
        <v>587</v>
      </c>
      <c r="Z5" s="108">
        <v>601</v>
      </c>
      <c r="AB5" s="109" t="str">
        <f>TEXT(Z5,"###,###")</f>
        <v>601</v>
      </c>
      <c r="AD5" s="110">
        <f t="shared" ref="AD5:AD9" si="0">Z5/Y5-1</f>
        <v>2.3850085178875657E-2</v>
      </c>
      <c r="AF5" s="110">
        <f t="shared" ref="AF5:AF9" si="1">Z5/V5-1</f>
        <v>-2.2764227642276369E-2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607</v>
      </c>
      <c r="W6" s="108">
        <v>535</v>
      </c>
      <c r="X6" s="108">
        <v>608</v>
      </c>
      <c r="Y6" s="108">
        <v>582</v>
      </c>
      <c r="Z6" s="108">
        <v>615</v>
      </c>
      <c r="AB6" s="109" t="str">
        <f>TEXT(Z6,"###,###")</f>
        <v>615</v>
      </c>
      <c r="AD6" s="110">
        <f t="shared" si="0"/>
        <v>5.6701030927835072E-2</v>
      </c>
      <c r="AF6" s="110">
        <f t="shared" si="1"/>
        <v>1.3179571663920919E-2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809</v>
      </c>
      <c r="W7" s="108">
        <v>722</v>
      </c>
      <c r="X7" s="108">
        <v>803</v>
      </c>
      <c r="Y7" s="108">
        <v>807</v>
      </c>
      <c r="Z7" s="108">
        <v>829</v>
      </c>
      <c r="AB7" s="109" t="str">
        <f>TEXT(Z7,"###,###")</f>
        <v>829</v>
      </c>
      <c r="AD7" s="110">
        <f t="shared" si="0"/>
        <v>2.7261462205700138E-2</v>
      </c>
      <c r="AF7" s="110">
        <f t="shared" si="1"/>
        <v>2.4721878862793645E-2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1,223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829</v>
      </c>
      <c r="P8" s="67"/>
      <c r="S8" s="107" t="s">
        <v>83</v>
      </c>
      <c r="T8" s="108"/>
      <c r="U8" s="108"/>
      <c r="V8" s="108">
        <v>33966</v>
      </c>
      <c r="W8" s="108">
        <v>35802.07</v>
      </c>
      <c r="X8" s="108">
        <v>37750.57</v>
      </c>
      <c r="Y8" s="108">
        <v>40760.94</v>
      </c>
      <c r="Z8" s="108">
        <v>40442.86</v>
      </c>
      <c r="AB8" s="109" t="str">
        <f>TEXT(Z8,"$###,###")</f>
        <v>$40,443</v>
      </c>
      <c r="AD8" s="110">
        <f t="shared" si="0"/>
        <v>-7.8035491821337732E-3</v>
      </c>
      <c r="AF8" s="110">
        <f t="shared" si="1"/>
        <v>0.19068656892186309</v>
      </c>
    </row>
    <row r="9" spans="1:32" x14ac:dyDescent="0.25">
      <c r="A9" s="30" t="s">
        <v>14</v>
      </c>
      <c r="B9" s="71"/>
      <c r="C9" s="72"/>
      <c r="D9" s="73">
        <f>AD104</f>
        <v>56.663941128372855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50.180940892641736</v>
      </c>
      <c r="P9" s="74" t="s">
        <v>84</v>
      </c>
      <c r="S9" s="107" t="s">
        <v>7</v>
      </c>
      <c r="T9" s="108"/>
      <c r="U9" s="108"/>
      <c r="V9" s="108">
        <v>32128674</v>
      </c>
      <c r="W9" s="108">
        <v>27110640</v>
      </c>
      <c r="X9" s="108">
        <v>34033112</v>
      </c>
      <c r="Y9" s="108">
        <v>38785878</v>
      </c>
      <c r="Z9" s="108">
        <v>41168491</v>
      </c>
      <c r="AB9" s="109" t="str">
        <f>TEXT(Z9/1000000,"$#,###.0")&amp;" mil"</f>
        <v>$41.2 mil</v>
      </c>
      <c r="AD9" s="110">
        <f t="shared" si="0"/>
        <v>6.1429910133786292E-2</v>
      </c>
      <c r="AF9" s="110">
        <f t="shared" si="1"/>
        <v>0.28136290343012593</v>
      </c>
    </row>
    <row r="10" spans="1:32" x14ac:dyDescent="0.25">
      <c r="A10" s="30" t="s">
        <v>17</v>
      </c>
      <c r="B10" s="71"/>
      <c r="C10" s="72"/>
      <c r="D10" s="73">
        <f>AD105</f>
        <v>28.045789043336061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48.974668275030162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69.481302774427022</v>
      </c>
      <c r="P11" s="74" t="s">
        <v>84</v>
      </c>
      <c r="S11" s="107" t="s">
        <v>29</v>
      </c>
      <c r="T11" s="112"/>
      <c r="U11" s="112"/>
      <c r="V11" s="112">
        <v>972</v>
      </c>
      <c r="W11" s="112">
        <v>881</v>
      </c>
      <c r="X11" s="112">
        <v>924</v>
      </c>
      <c r="Y11" s="112">
        <v>916</v>
      </c>
      <c r="Z11" s="112">
        <v>967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18.697225572979491</v>
      </c>
      <c r="P12" s="74" t="s">
        <v>84</v>
      </c>
      <c r="S12" s="107" t="s">
        <v>30</v>
      </c>
      <c r="T12" s="112"/>
      <c r="U12" s="112"/>
      <c r="V12" s="112">
        <v>257</v>
      </c>
      <c r="W12" s="112">
        <v>200</v>
      </c>
      <c r="X12" s="112">
        <v>249</v>
      </c>
      <c r="Y12" s="112">
        <v>255</v>
      </c>
      <c r="Z12" s="112">
        <v>252</v>
      </c>
    </row>
    <row r="13" spans="1:32" ht="15" customHeight="1" x14ac:dyDescent="0.25">
      <c r="A13" s="30" t="s">
        <v>19</v>
      </c>
      <c r="B13" s="72"/>
      <c r="C13" s="72"/>
      <c r="D13" s="73">
        <f>AD108</f>
        <v>22.158626328699917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12.062726176115802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16.925592804578905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44.3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22.894521668029437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15.66265060240964</v>
      </c>
      <c r="P15" s="74" t="s">
        <v>84</v>
      </c>
      <c r="S15" s="115" t="s">
        <v>60</v>
      </c>
      <c r="T15" s="115"/>
      <c r="U15" s="116"/>
      <c r="V15" s="116">
        <v>224</v>
      </c>
      <c r="W15" s="116">
        <v>229</v>
      </c>
      <c r="X15" s="116">
        <v>212</v>
      </c>
      <c r="Y15" s="112">
        <v>210</v>
      </c>
      <c r="Z15" s="112">
        <v>226</v>
      </c>
      <c r="AB15" s="117">
        <f t="shared" ref="AB15:AB34" si="2">IF(Z15="np",0,Z15/$Z$34)</f>
        <v>0.1847914963205233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22.976287816843826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84.337349397590373</v>
      </c>
      <c r="P16" s="37" t="s">
        <v>84</v>
      </c>
      <c r="S16" s="115" t="s">
        <v>61</v>
      </c>
      <c r="T16" s="115"/>
      <c r="U16" s="116"/>
      <c r="V16" s="116">
        <v>7</v>
      </c>
      <c r="W16" s="116">
        <v>8</v>
      </c>
      <c r="X16" s="116">
        <v>8</v>
      </c>
      <c r="Y16" s="112">
        <v>9</v>
      </c>
      <c r="Z16" s="112">
        <v>14</v>
      </c>
      <c r="AB16" s="117">
        <f t="shared" si="2"/>
        <v>1.1447260834014717E-2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36</v>
      </c>
      <c r="W17" s="116">
        <v>17</v>
      </c>
      <c r="X17" s="116">
        <v>17</v>
      </c>
      <c r="Y17" s="112">
        <v>19</v>
      </c>
      <c r="Z17" s="112">
        <v>12</v>
      </c>
      <c r="AB17" s="117">
        <f t="shared" si="2"/>
        <v>9.8119378577269014E-3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12</v>
      </c>
      <c r="W18" s="116">
        <v>10</v>
      </c>
      <c r="X18" s="116">
        <v>16</v>
      </c>
      <c r="Y18" s="112">
        <v>18</v>
      </c>
      <c r="Z18" s="112">
        <v>18</v>
      </c>
      <c r="AB18" s="117">
        <f t="shared" si="2"/>
        <v>1.4717906786590351E-2</v>
      </c>
    </row>
    <row r="19" spans="1:28" x14ac:dyDescent="0.25">
      <c r="A19" s="63" t="str">
        <f>$S$1&amp;" ("&amp;$V$2&amp;" to "&amp;$Z$2&amp;")"</f>
        <v>Paroo (2017-18 to 2021-22)</v>
      </c>
      <c r="B19" s="63"/>
      <c r="C19" s="63"/>
      <c r="D19" s="63"/>
      <c r="E19" s="63"/>
      <c r="F19" s="63"/>
      <c r="G19" s="63" t="str">
        <f>$S$1&amp;" ("&amp;$V$2&amp;" to "&amp;$Z$2&amp;")"</f>
        <v>Paroo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53</v>
      </c>
      <c r="W19" s="116">
        <v>33</v>
      </c>
      <c r="X19" s="116">
        <v>59</v>
      </c>
      <c r="Y19" s="112">
        <v>47</v>
      </c>
      <c r="Z19" s="112">
        <v>75</v>
      </c>
      <c r="AB19" s="117">
        <f t="shared" si="2"/>
        <v>6.1324611610793132E-2</v>
      </c>
    </row>
    <row r="20" spans="1:28" x14ac:dyDescent="0.25">
      <c r="S20" s="115" t="s">
        <v>65</v>
      </c>
      <c r="T20" s="115"/>
      <c r="U20" s="116"/>
      <c r="V20" s="116">
        <v>30</v>
      </c>
      <c r="W20" s="116">
        <v>26</v>
      </c>
      <c r="X20" s="116">
        <v>21</v>
      </c>
      <c r="Y20" s="112">
        <v>23</v>
      </c>
      <c r="Z20" s="112">
        <v>22</v>
      </c>
      <c r="AB20" s="117">
        <f t="shared" si="2"/>
        <v>1.7988552739165987E-2</v>
      </c>
    </row>
    <row r="21" spans="1:28" x14ac:dyDescent="0.25">
      <c r="S21" s="115" t="s">
        <v>66</v>
      </c>
      <c r="T21" s="115"/>
      <c r="U21" s="116"/>
      <c r="V21" s="116">
        <v>68</v>
      </c>
      <c r="W21" s="116">
        <v>74</v>
      </c>
      <c r="X21" s="116">
        <v>67</v>
      </c>
      <c r="Y21" s="112">
        <v>87</v>
      </c>
      <c r="Z21" s="112">
        <v>96</v>
      </c>
      <c r="AB21" s="117">
        <f t="shared" si="2"/>
        <v>7.8495502861815211E-2</v>
      </c>
    </row>
    <row r="22" spans="1:28" x14ac:dyDescent="0.25">
      <c r="S22" s="115" t="s">
        <v>67</v>
      </c>
      <c r="T22" s="115"/>
      <c r="U22" s="116"/>
      <c r="V22" s="116">
        <v>42</v>
      </c>
      <c r="W22" s="116">
        <v>38</v>
      </c>
      <c r="X22" s="116">
        <v>47</v>
      </c>
      <c r="Y22" s="112">
        <v>61</v>
      </c>
      <c r="Z22" s="112">
        <v>50</v>
      </c>
      <c r="AB22" s="117">
        <f t="shared" si="2"/>
        <v>4.0883074407195422E-2</v>
      </c>
    </row>
    <row r="23" spans="1:28" x14ac:dyDescent="0.25">
      <c r="S23" s="115" t="s">
        <v>68</v>
      </c>
      <c r="T23" s="115"/>
      <c r="U23" s="116"/>
      <c r="V23" s="116">
        <v>61</v>
      </c>
      <c r="W23" s="116">
        <v>49</v>
      </c>
      <c r="X23" s="116">
        <v>33</v>
      </c>
      <c r="Y23" s="112">
        <v>41</v>
      </c>
      <c r="Z23" s="112">
        <v>37</v>
      </c>
      <c r="AB23" s="117">
        <f t="shared" si="2"/>
        <v>3.025347506132461E-2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17</v>
      </c>
      <c r="W25" s="116">
        <v>16</v>
      </c>
      <c r="X25" s="116">
        <v>13</v>
      </c>
      <c r="Y25" s="112">
        <v>23</v>
      </c>
      <c r="Z25" s="112">
        <v>24</v>
      </c>
      <c r="AB25" s="117">
        <f t="shared" si="2"/>
        <v>1.9623875715453803E-2</v>
      </c>
    </row>
    <row r="26" spans="1:28" x14ac:dyDescent="0.25">
      <c r="S26" s="115" t="s">
        <v>71</v>
      </c>
      <c r="T26" s="115"/>
      <c r="U26" s="116"/>
      <c r="V26" s="116">
        <v>28</v>
      </c>
      <c r="W26" s="116">
        <v>25</v>
      </c>
      <c r="X26" s="116">
        <v>40</v>
      </c>
      <c r="Y26" s="112">
        <v>34</v>
      </c>
      <c r="Z26" s="112">
        <v>45</v>
      </c>
      <c r="AB26" s="117">
        <f t="shared" si="2"/>
        <v>3.6794766966475878E-2</v>
      </c>
    </row>
    <row r="27" spans="1:28" x14ac:dyDescent="0.25">
      <c r="S27" s="115" t="s">
        <v>72</v>
      </c>
      <c r="T27" s="115"/>
      <c r="U27" s="116"/>
      <c r="V27" s="116">
        <v>36</v>
      </c>
      <c r="W27" s="116">
        <v>43</v>
      </c>
      <c r="X27" s="116">
        <v>34</v>
      </c>
      <c r="Y27" s="112">
        <v>38</v>
      </c>
      <c r="Z27" s="112">
        <v>62</v>
      </c>
      <c r="AB27" s="117">
        <f t="shared" si="2"/>
        <v>5.0695012264922325E-2</v>
      </c>
    </row>
    <row r="28" spans="1:28" x14ac:dyDescent="0.25">
      <c r="S28" s="115" t="s">
        <v>73</v>
      </c>
      <c r="T28" s="115"/>
      <c r="U28" s="116"/>
      <c r="V28" s="116">
        <v>35</v>
      </c>
      <c r="W28" s="116">
        <v>25</v>
      </c>
      <c r="X28" s="116">
        <v>41</v>
      </c>
      <c r="Y28" s="112">
        <v>36</v>
      </c>
      <c r="Z28" s="112">
        <v>34</v>
      </c>
      <c r="AB28" s="117">
        <f t="shared" si="2"/>
        <v>2.7800490596892886E-2</v>
      </c>
    </row>
    <row r="29" spans="1:28" x14ac:dyDescent="0.25">
      <c r="S29" s="115" t="s">
        <v>74</v>
      </c>
      <c r="T29" s="115"/>
      <c r="U29" s="116"/>
      <c r="V29" s="116">
        <v>150</v>
      </c>
      <c r="W29" s="116">
        <v>133</v>
      </c>
      <c r="X29" s="116">
        <v>151</v>
      </c>
      <c r="Y29" s="112">
        <v>142</v>
      </c>
      <c r="Z29" s="112">
        <v>139</v>
      </c>
      <c r="AB29" s="117">
        <f t="shared" si="2"/>
        <v>0.11365494685200327</v>
      </c>
    </row>
    <row r="30" spans="1:28" x14ac:dyDescent="0.25">
      <c r="S30" s="115" t="s">
        <v>75</v>
      </c>
      <c r="T30" s="115"/>
      <c r="U30" s="116"/>
      <c r="V30" s="116">
        <v>101</v>
      </c>
      <c r="W30" s="116">
        <v>111</v>
      </c>
      <c r="X30" s="116">
        <v>88</v>
      </c>
      <c r="Y30" s="112">
        <v>93</v>
      </c>
      <c r="Z30" s="112">
        <v>92</v>
      </c>
      <c r="AB30" s="117">
        <f t="shared" si="2"/>
        <v>7.5224856909239579E-2</v>
      </c>
    </row>
    <row r="31" spans="1:28" x14ac:dyDescent="0.25">
      <c r="S31" s="115" t="s">
        <v>76</v>
      </c>
      <c r="T31" s="115"/>
      <c r="U31" s="116"/>
      <c r="V31" s="116">
        <v>133</v>
      </c>
      <c r="W31" s="116">
        <v>117</v>
      </c>
      <c r="X31" s="116">
        <v>142</v>
      </c>
      <c r="Y31" s="112">
        <v>133</v>
      </c>
      <c r="Z31" s="112">
        <v>128</v>
      </c>
      <c r="AB31" s="117">
        <f t="shared" si="2"/>
        <v>0.10466067048242028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</v>
      </c>
      <c r="W32" s="116">
        <v>6</v>
      </c>
      <c r="X32" s="116">
        <v>7</v>
      </c>
      <c r="Y32" s="112">
        <v>6</v>
      </c>
      <c r="Z32" s="112">
        <v>8</v>
      </c>
      <c r="AB32" s="117">
        <f t="shared" si="2"/>
        <v>6.5412919051512676E-3</v>
      </c>
    </row>
    <row r="33" spans="19:32" x14ac:dyDescent="0.25">
      <c r="S33" s="115" t="s">
        <v>78</v>
      </c>
      <c r="T33" s="115"/>
      <c r="U33" s="116"/>
      <c r="V33" s="116">
        <v>45</v>
      </c>
      <c r="W33" s="116">
        <v>32</v>
      </c>
      <c r="X33" s="116">
        <v>52</v>
      </c>
      <c r="Y33" s="112">
        <v>45</v>
      </c>
      <c r="Z33" s="112">
        <v>51</v>
      </c>
      <c r="AB33" s="117">
        <f t="shared" si="2"/>
        <v>4.1700735895339326E-2</v>
      </c>
    </row>
    <row r="34" spans="19:32" x14ac:dyDescent="0.25">
      <c r="S34" s="118" t="s">
        <v>53</v>
      </c>
      <c r="T34" s="118"/>
      <c r="U34" s="119"/>
      <c r="V34" s="119">
        <v>1230</v>
      </c>
      <c r="W34" s="119">
        <v>1083</v>
      </c>
      <c r="X34" s="119">
        <v>1172</v>
      </c>
      <c r="Y34" s="120">
        <v>1171</v>
      </c>
      <c r="Z34" s="120">
        <v>1223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686</v>
      </c>
      <c r="W37" s="112">
        <v>580</v>
      </c>
      <c r="X37" s="112">
        <v>659</v>
      </c>
      <c r="Y37" s="112">
        <v>677</v>
      </c>
      <c r="Z37" s="112">
        <v>700</v>
      </c>
      <c r="AB37" s="132">
        <f>Z37/Z40*100</f>
        <v>84.337349397590373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132</v>
      </c>
      <c r="W38" s="112">
        <v>143</v>
      </c>
      <c r="X38" s="112">
        <v>144</v>
      </c>
      <c r="Y38" s="112">
        <v>138</v>
      </c>
      <c r="Z38" s="112">
        <v>130</v>
      </c>
      <c r="AB38" s="132">
        <f>Z38/Z40*100</f>
        <v>15.66265060240964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818</v>
      </c>
      <c r="W40" s="112">
        <v>723</v>
      </c>
      <c r="X40" s="112">
        <v>803</v>
      </c>
      <c r="Y40" s="112">
        <v>815</v>
      </c>
      <c r="Z40" s="112">
        <v>830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1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13</v>
      </c>
      <c r="W45" s="112">
        <v>9</v>
      </c>
      <c r="X45" s="112">
        <v>6</v>
      </c>
      <c r="Y45" s="112">
        <v>13</v>
      </c>
      <c r="Z45" s="112">
        <v>18</v>
      </c>
    </row>
    <row r="46" spans="19:32" x14ac:dyDescent="0.25">
      <c r="S46" s="115" t="s">
        <v>38</v>
      </c>
      <c r="T46" s="115"/>
      <c r="U46" s="112"/>
      <c r="V46" s="112">
        <v>31</v>
      </c>
      <c r="W46" s="112">
        <v>26</v>
      </c>
      <c r="X46" s="112">
        <v>22</v>
      </c>
      <c r="Y46" s="112">
        <v>27</v>
      </c>
      <c r="Z46" s="112">
        <v>37</v>
      </c>
    </row>
    <row r="47" spans="19:32" x14ac:dyDescent="0.25">
      <c r="S47" s="115" t="s">
        <v>39</v>
      </c>
      <c r="T47" s="115"/>
      <c r="U47" s="112"/>
      <c r="V47" s="112">
        <v>34</v>
      </c>
      <c r="W47" s="112">
        <v>34</v>
      </c>
      <c r="X47" s="112">
        <v>38</v>
      </c>
      <c r="Y47" s="112">
        <v>40</v>
      </c>
      <c r="Z47" s="112">
        <v>46</v>
      </c>
    </row>
    <row r="48" spans="19:32" x14ac:dyDescent="0.25">
      <c r="S48" s="115" t="s">
        <v>40</v>
      </c>
      <c r="T48" s="115"/>
      <c r="U48" s="112"/>
      <c r="V48" s="112">
        <v>94</v>
      </c>
      <c r="W48" s="112">
        <v>100</v>
      </c>
      <c r="X48" s="112">
        <v>66</v>
      </c>
      <c r="Y48" s="112">
        <v>62</v>
      </c>
      <c r="Z48" s="112">
        <v>50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64</v>
      </c>
      <c r="W49" s="112">
        <v>45</v>
      </c>
      <c r="X49" s="112">
        <v>66</v>
      </c>
      <c r="Y49" s="112">
        <v>63</v>
      </c>
      <c r="Z49" s="112">
        <v>66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Paroo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56</v>
      </c>
      <c r="W50" s="112">
        <v>49</v>
      </c>
      <c r="X50" s="112">
        <v>47</v>
      </c>
      <c r="Y50" s="112">
        <v>56</v>
      </c>
      <c r="Z50" s="112">
        <v>57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51</v>
      </c>
      <c r="W51" s="112">
        <v>37</v>
      </c>
      <c r="X51" s="112">
        <v>42</v>
      </c>
      <c r="Y51" s="112">
        <v>48</v>
      </c>
      <c r="Z51" s="112">
        <v>48</v>
      </c>
    </row>
    <row r="52" spans="1:26" ht="15" customHeight="1" x14ac:dyDescent="0.25">
      <c r="S52" s="115" t="s">
        <v>44</v>
      </c>
      <c r="T52" s="115"/>
      <c r="U52" s="112"/>
      <c r="V52" s="112">
        <v>51</v>
      </c>
      <c r="W52" s="112">
        <v>44</v>
      </c>
      <c r="X52" s="112">
        <v>52</v>
      </c>
      <c r="Y52" s="112">
        <v>56</v>
      </c>
      <c r="Z52" s="112">
        <v>54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41</v>
      </c>
      <c r="W53" s="112">
        <v>45</v>
      </c>
      <c r="X53" s="112">
        <v>52</v>
      </c>
      <c r="Y53" s="112">
        <v>51</v>
      </c>
      <c r="Z53" s="112">
        <v>56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66</v>
      </c>
      <c r="W54" s="112">
        <v>55</v>
      </c>
      <c r="X54" s="112">
        <v>65</v>
      </c>
      <c r="Y54" s="112">
        <v>49</v>
      </c>
      <c r="Z54" s="112">
        <v>46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64</v>
      </c>
      <c r="W55" s="112">
        <v>62</v>
      </c>
      <c r="X55" s="112">
        <v>42</v>
      </c>
      <c r="Y55" s="112">
        <v>59</v>
      </c>
      <c r="Z55" s="112">
        <v>60</v>
      </c>
    </row>
    <row r="56" spans="1:26" ht="15" customHeight="1" x14ac:dyDescent="0.25">
      <c r="S56" s="115" t="s">
        <v>48</v>
      </c>
      <c r="T56" s="115"/>
      <c r="U56" s="112"/>
      <c r="V56" s="112">
        <v>24</v>
      </c>
      <c r="W56" s="112">
        <v>23</v>
      </c>
      <c r="X56" s="112">
        <v>35</v>
      </c>
      <c r="Y56" s="112">
        <v>30</v>
      </c>
      <c r="Z56" s="112">
        <v>33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19</v>
      </c>
      <c r="W57" s="112">
        <v>9</v>
      </c>
      <c r="X57" s="112">
        <v>20</v>
      </c>
      <c r="Y57" s="112">
        <v>17</v>
      </c>
      <c r="Z57" s="112">
        <v>17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</v>
      </c>
      <c r="W58" s="112">
        <v>8</v>
      </c>
      <c r="X58" s="112">
        <v>13</v>
      </c>
      <c r="Y58" s="112">
        <v>12</v>
      </c>
      <c r="Z58" s="112">
        <v>13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3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619</v>
      </c>
      <c r="W61" s="112">
        <v>548</v>
      </c>
      <c r="X61" s="112">
        <v>565</v>
      </c>
      <c r="Y61" s="112">
        <v>587</v>
      </c>
      <c r="Z61" s="112">
        <v>603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1</v>
      </c>
      <c r="Z63" s="112">
        <v>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</v>
      </c>
      <c r="W64" s="112">
        <v>8</v>
      </c>
      <c r="X64" s="112">
        <v>0</v>
      </c>
      <c r="Y64" s="112">
        <v>6</v>
      </c>
      <c r="Z64" s="112">
        <v>13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Paroo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36</v>
      </c>
      <c r="W65" s="112">
        <v>26</v>
      </c>
      <c r="X65" s="112">
        <v>34</v>
      </c>
      <c r="Y65" s="112">
        <v>29</v>
      </c>
      <c r="Z65" s="112">
        <v>33</v>
      </c>
    </row>
    <row r="66" spans="1:26" x14ac:dyDescent="0.25">
      <c r="S66" s="115" t="s">
        <v>39</v>
      </c>
      <c r="T66" s="115"/>
      <c r="U66" s="112"/>
      <c r="V66" s="112">
        <v>50</v>
      </c>
      <c r="W66" s="112">
        <v>31</v>
      </c>
      <c r="X66" s="112">
        <v>47</v>
      </c>
      <c r="Y66" s="112">
        <v>40</v>
      </c>
      <c r="Z66" s="112">
        <v>54</v>
      </c>
    </row>
    <row r="67" spans="1:26" x14ac:dyDescent="0.25">
      <c r="S67" s="115" t="s">
        <v>40</v>
      </c>
      <c r="T67" s="115"/>
      <c r="U67" s="112"/>
      <c r="V67" s="112">
        <v>71</v>
      </c>
      <c r="W67" s="112">
        <v>53</v>
      </c>
      <c r="X67" s="112">
        <v>70</v>
      </c>
      <c r="Y67" s="112">
        <v>67</v>
      </c>
      <c r="Z67" s="112">
        <v>53</v>
      </c>
    </row>
    <row r="68" spans="1:26" x14ac:dyDescent="0.25">
      <c r="S68" s="115" t="s">
        <v>41</v>
      </c>
      <c r="T68" s="115"/>
      <c r="U68" s="112"/>
      <c r="V68" s="112">
        <v>55</v>
      </c>
      <c r="W68" s="112">
        <v>56</v>
      </c>
      <c r="X68" s="112">
        <v>65</v>
      </c>
      <c r="Y68" s="112">
        <v>55</v>
      </c>
      <c r="Z68" s="112">
        <v>71</v>
      </c>
    </row>
    <row r="69" spans="1:26" x14ac:dyDescent="0.25">
      <c r="S69" s="115" t="s">
        <v>42</v>
      </c>
      <c r="T69" s="115"/>
      <c r="U69" s="112"/>
      <c r="V69" s="112">
        <v>41</v>
      </c>
      <c r="W69" s="112">
        <v>48</v>
      </c>
      <c r="X69" s="112">
        <v>49</v>
      </c>
      <c r="Y69" s="112">
        <v>49</v>
      </c>
      <c r="Z69" s="112">
        <v>45</v>
      </c>
    </row>
    <row r="70" spans="1:26" x14ac:dyDescent="0.25">
      <c r="S70" s="115" t="s">
        <v>43</v>
      </c>
      <c r="T70" s="115"/>
      <c r="U70" s="112"/>
      <c r="V70" s="112">
        <v>44</v>
      </c>
      <c r="W70" s="112">
        <v>44</v>
      </c>
      <c r="X70" s="112">
        <v>39</v>
      </c>
      <c r="Y70" s="112">
        <v>49</v>
      </c>
      <c r="Z70" s="112">
        <v>48</v>
      </c>
    </row>
    <row r="71" spans="1:26" x14ac:dyDescent="0.25">
      <c r="S71" s="115" t="s">
        <v>44</v>
      </c>
      <c r="T71" s="115"/>
      <c r="U71" s="112"/>
      <c r="V71" s="112">
        <v>75</v>
      </c>
      <c r="W71" s="112">
        <v>63</v>
      </c>
      <c r="X71" s="112">
        <v>77</v>
      </c>
      <c r="Y71" s="112">
        <v>67</v>
      </c>
      <c r="Z71" s="112">
        <v>58</v>
      </c>
    </row>
    <row r="72" spans="1:26" x14ac:dyDescent="0.25">
      <c r="S72" s="115" t="s">
        <v>45</v>
      </c>
      <c r="T72" s="115"/>
      <c r="U72" s="112"/>
      <c r="V72" s="112">
        <v>69</v>
      </c>
      <c r="W72" s="112">
        <v>54</v>
      </c>
      <c r="X72" s="112">
        <v>52</v>
      </c>
      <c r="Y72" s="112">
        <v>61</v>
      </c>
      <c r="Z72" s="112">
        <v>70</v>
      </c>
    </row>
    <row r="73" spans="1:26" x14ac:dyDescent="0.25">
      <c r="S73" s="115" t="s">
        <v>46</v>
      </c>
      <c r="T73" s="115"/>
      <c r="U73" s="112"/>
      <c r="V73" s="112">
        <v>63</v>
      </c>
      <c r="W73" s="112">
        <v>50</v>
      </c>
      <c r="X73" s="112">
        <v>63</v>
      </c>
      <c r="Y73" s="112">
        <v>55</v>
      </c>
      <c r="Z73" s="112">
        <v>60</v>
      </c>
    </row>
    <row r="74" spans="1:26" x14ac:dyDescent="0.25">
      <c r="S74" s="115" t="s">
        <v>47</v>
      </c>
      <c r="T74" s="115"/>
      <c r="U74" s="112"/>
      <c r="V74" s="112">
        <v>42</v>
      </c>
      <c r="W74" s="112">
        <v>53</v>
      </c>
      <c r="X74" s="112">
        <v>52</v>
      </c>
      <c r="Y74" s="112">
        <v>46</v>
      </c>
      <c r="Z74" s="112">
        <v>50</v>
      </c>
    </row>
    <row r="75" spans="1:26" x14ac:dyDescent="0.25">
      <c r="S75" s="115" t="s">
        <v>48</v>
      </c>
      <c r="T75" s="115"/>
      <c r="U75" s="112"/>
      <c r="V75" s="112">
        <v>25</v>
      </c>
      <c r="W75" s="112">
        <v>32</v>
      </c>
      <c r="X75" s="112">
        <v>31</v>
      </c>
      <c r="Y75" s="112">
        <v>29</v>
      </c>
      <c r="Z75" s="112">
        <v>35</v>
      </c>
    </row>
    <row r="76" spans="1:26" x14ac:dyDescent="0.25">
      <c r="S76" s="115" t="s">
        <v>49</v>
      </c>
      <c r="T76" s="115"/>
      <c r="U76" s="112"/>
      <c r="V76" s="112">
        <v>20</v>
      </c>
      <c r="W76" s="112">
        <v>12</v>
      </c>
      <c r="X76" s="112">
        <v>17</v>
      </c>
      <c r="Y76" s="112">
        <v>18</v>
      </c>
      <c r="Z76" s="112">
        <v>17</v>
      </c>
    </row>
    <row r="77" spans="1:26" x14ac:dyDescent="0.25">
      <c r="S77" s="115" t="s">
        <v>50</v>
      </c>
      <c r="T77" s="115"/>
      <c r="U77" s="112"/>
      <c r="V77" s="112">
        <v>8</v>
      </c>
      <c r="W77" s="112">
        <v>4</v>
      </c>
      <c r="X77" s="112">
        <v>3</v>
      </c>
      <c r="Y77" s="112">
        <v>8</v>
      </c>
      <c r="Z77" s="112">
        <v>10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2</v>
      </c>
      <c r="Z78" s="112">
        <v>3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612</v>
      </c>
      <c r="W80" s="112">
        <v>541</v>
      </c>
      <c r="X80" s="112">
        <v>603</v>
      </c>
      <c r="Y80" s="112">
        <v>582</v>
      </c>
      <c r="Z80" s="112">
        <v>619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Paroo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37</v>
      </c>
      <c r="W83" s="112">
        <v>32</v>
      </c>
      <c r="X83" s="112">
        <v>36</v>
      </c>
      <c r="Y83" s="112">
        <v>40</v>
      </c>
      <c r="Z83" s="112">
        <v>47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7</v>
      </c>
      <c r="W84" s="112">
        <v>14</v>
      </c>
      <c r="X84" s="112">
        <v>12</v>
      </c>
      <c r="Y84" s="112">
        <v>12</v>
      </c>
      <c r="Z84" s="112">
        <v>12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46</v>
      </c>
      <c r="W85" s="112">
        <v>51</v>
      </c>
      <c r="X85" s="112">
        <v>52</v>
      </c>
      <c r="Y85" s="112">
        <v>57</v>
      </c>
      <c r="Z85" s="112">
        <v>55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1,223</v>
      </c>
      <c r="D86" s="96">
        <f t="shared" ref="D86:D91" si="4">AD4</f>
        <v>4.4406490179333957E-2</v>
      </c>
      <c r="E86" s="97">
        <f t="shared" ref="E86:E91" si="5">AD4</f>
        <v>4.4406490179333957E-2</v>
      </c>
      <c r="F86" s="96">
        <f t="shared" ref="F86:F91" si="6">AF4</f>
        <v>-8.1699346405228468E-4</v>
      </c>
      <c r="G86" s="97">
        <f t="shared" ref="G86:G91" si="7">AF4</f>
        <v>-8.1699346405228468E-4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32</v>
      </c>
      <c r="W86" s="112">
        <v>20</v>
      </c>
      <c r="X86" s="112">
        <v>27</v>
      </c>
      <c r="Y86" s="112">
        <v>28</v>
      </c>
      <c r="Z86" s="112">
        <v>31</v>
      </c>
    </row>
    <row r="87" spans="1:30" ht="15" customHeight="1" x14ac:dyDescent="0.25">
      <c r="A87" s="98" t="s">
        <v>4</v>
      </c>
      <c r="B87" s="49"/>
      <c r="C87" s="57" t="str">
        <f t="shared" si="3"/>
        <v>601</v>
      </c>
      <c r="D87" s="96">
        <f t="shared" si="4"/>
        <v>2.3850085178875657E-2</v>
      </c>
      <c r="E87" s="97">
        <f t="shared" si="5"/>
        <v>2.3850085178875657E-2</v>
      </c>
      <c r="F87" s="96">
        <f t="shared" si="6"/>
        <v>-2.2764227642276369E-2</v>
      </c>
      <c r="G87" s="97">
        <f t="shared" si="7"/>
        <v>-2.2764227642276369E-2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16</v>
      </c>
      <c r="W87" s="112">
        <v>11</v>
      </c>
      <c r="X87" s="112">
        <v>6</v>
      </c>
      <c r="Y87" s="112">
        <v>11</v>
      </c>
      <c r="Z87" s="112">
        <v>7</v>
      </c>
    </row>
    <row r="88" spans="1:30" ht="15" customHeight="1" x14ac:dyDescent="0.25">
      <c r="A88" s="98" t="s">
        <v>5</v>
      </c>
      <c r="B88" s="49"/>
      <c r="C88" s="57" t="str">
        <f t="shared" si="3"/>
        <v>615</v>
      </c>
      <c r="D88" s="96">
        <f t="shared" si="4"/>
        <v>5.6701030927835072E-2</v>
      </c>
      <c r="E88" s="97">
        <f t="shared" si="5"/>
        <v>5.6701030927835072E-2</v>
      </c>
      <c r="F88" s="96">
        <f t="shared" si="6"/>
        <v>1.3179571663920919E-2</v>
      </c>
      <c r="G88" s="97">
        <f t="shared" si="7"/>
        <v>1.3179571663920919E-2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5</v>
      </c>
      <c r="W88" s="112">
        <v>4</v>
      </c>
      <c r="X88" s="112">
        <v>8</v>
      </c>
      <c r="Y88" s="112">
        <v>15</v>
      </c>
      <c r="Z88" s="112">
        <v>12</v>
      </c>
    </row>
    <row r="89" spans="1:30" ht="15" customHeight="1" x14ac:dyDescent="0.25">
      <c r="A89" s="49" t="s">
        <v>6</v>
      </c>
      <c r="B89" s="49"/>
      <c r="C89" s="57" t="str">
        <f t="shared" si="3"/>
        <v>829</v>
      </c>
      <c r="D89" s="96">
        <f t="shared" si="4"/>
        <v>2.7261462205700138E-2</v>
      </c>
      <c r="E89" s="97">
        <f t="shared" si="5"/>
        <v>2.7261462205700138E-2</v>
      </c>
      <c r="F89" s="96">
        <f t="shared" si="6"/>
        <v>2.4721878862793645E-2</v>
      </c>
      <c r="G89" s="97">
        <f t="shared" si="7"/>
        <v>2.4721878862793645E-2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33</v>
      </c>
      <c r="W89" s="112">
        <v>37</v>
      </c>
      <c r="X89" s="112">
        <v>36</v>
      </c>
      <c r="Y89" s="112">
        <v>32</v>
      </c>
      <c r="Z89" s="112">
        <v>37</v>
      </c>
    </row>
    <row r="90" spans="1:30" ht="15" customHeight="1" x14ac:dyDescent="0.25">
      <c r="A90" s="49" t="s">
        <v>96</v>
      </c>
      <c r="B90" s="49"/>
      <c r="C90" s="57" t="str">
        <f t="shared" si="3"/>
        <v>$40,443</v>
      </c>
      <c r="D90" s="96">
        <f t="shared" si="4"/>
        <v>-7.8035491821337732E-3</v>
      </c>
      <c r="E90" s="97">
        <f t="shared" si="5"/>
        <v>-7.8035491821337732E-3</v>
      </c>
      <c r="F90" s="96">
        <f t="shared" si="6"/>
        <v>0.19068656892186309</v>
      </c>
      <c r="G90" s="97">
        <f t="shared" si="7"/>
        <v>0.19068656892186309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73</v>
      </c>
      <c r="W90" s="112">
        <v>65</v>
      </c>
      <c r="X90" s="112">
        <v>67</v>
      </c>
      <c r="Y90" s="112">
        <v>69</v>
      </c>
      <c r="Z90" s="112">
        <v>75</v>
      </c>
    </row>
    <row r="91" spans="1:30" ht="15" customHeight="1" x14ac:dyDescent="0.25">
      <c r="A91" s="49" t="s">
        <v>7</v>
      </c>
      <c r="B91" s="49"/>
      <c r="C91" s="57" t="str">
        <f t="shared" si="3"/>
        <v>$41.2 mil</v>
      </c>
      <c r="D91" s="96">
        <f t="shared" si="4"/>
        <v>6.1429910133786292E-2</v>
      </c>
      <c r="E91" s="97">
        <f t="shared" si="5"/>
        <v>6.1429910133786292E-2</v>
      </c>
      <c r="F91" s="96">
        <f t="shared" si="6"/>
        <v>0.28136290343012593</v>
      </c>
      <c r="G91" s="97">
        <f t="shared" si="7"/>
        <v>0.28136290343012593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409</v>
      </c>
      <c r="W91" s="112">
        <v>352</v>
      </c>
      <c r="X91" s="112">
        <v>398</v>
      </c>
      <c r="Y91" s="112">
        <v>417</v>
      </c>
      <c r="Z91" s="112">
        <v>420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26</v>
      </c>
      <c r="W93" s="112">
        <v>26</v>
      </c>
      <c r="X93" s="112">
        <v>28</v>
      </c>
      <c r="Y93" s="112">
        <v>27</v>
      </c>
      <c r="Z93" s="112">
        <v>28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62</v>
      </c>
      <c r="W94" s="112">
        <v>55</v>
      </c>
      <c r="X94" s="112">
        <v>55</v>
      </c>
      <c r="Y94" s="112">
        <v>57</v>
      </c>
      <c r="Z94" s="112">
        <v>51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7</v>
      </c>
      <c r="W95" s="112">
        <v>10</v>
      </c>
      <c r="X95" s="112">
        <v>12</v>
      </c>
      <c r="Y95" s="112">
        <v>8</v>
      </c>
      <c r="Z95" s="112">
        <v>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87</v>
      </c>
      <c r="W96" s="112">
        <v>78</v>
      </c>
      <c r="X96" s="112">
        <v>81</v>
      </c>
      <c r="Y96" s="112">
        <v>66</v>
      </c>
      <c r="Z96" s="112">
        <v>70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45</v>
      </c>
      <c r="W97" s="112">
        <v>41</v>
      </c>
      <c r="X97" s="112">
        <v>42</v>
      </c>
      <c r="Y97" s="112">
        <v>46</v>
      </c>
      <c r="Z97" s="112">
        <v>54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29</v>
      </c>
      <c r="W98" s="112">
        <v>30</v>
      </c>
      <c r="X98" s="112">
        <v>21</v>
      </c>
      <c r="Y98" s="112">
        <v>17</v>
      </c>
      <c r="Z98" s="112">
        <v>17</v>
      </c>
    </row>
    <row r="99" spans="1:32" ht="15" customHeight="1" x14ac:dyDescent="0.25">
      <c r="S99" s="115" t="s">
        <v>197</v>
      </c>
      <c r="T99" s="115"/>
      <c r="U99" s="112"/>
      <c r="V99" s="112">
        <v>6</v>
      </c>
      <c r="W99" s="112">
        <v>7</v>
      </c>
      <c r="X99" s="112">
        <v>5</v>
      </c>
      <c r="Y99" s="112">
        <v>3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39</v>
      </c>
      <c r="W100" s="112">
        <v>32</v>
      </c>
      <c r="X100" s="112">
        <v>50</v>
      </c>
      <c r="Y100" s="112">
        <v>50</v>
      </c>
      <c r="Z100" s="112">
        <v>64</v>
      </c>
    </row>
    <row r="101" spans="1:32" x14ac:dyDescent="0.25">
      <c r="A101" s="18"/>
      <c r="S101" s="118" t="s">
        <v>53</v>
      </c>
      <c r="T101" s="118"/>
      <c r="U101" s="112"/>
      <c r="V101" s="112">
        <v>406</v>
      </c>
      <c r="W101" s="112">
        <v>373</v>
      </c>
      <c r="X101" s="112">
        <v>404</v>
      </c>
      <c r="Y101" s="112">
        <v>392</v>
      </c>
      <c r="Z101" s="112">
        <v>410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626</v>
      </c>
      <c r="W104" s="112">
        <v>608</v>
      </c>
      <c r="X104" s="112">
        <v>643</v>
      </c>
      <c r="Y104" s="112">
        <v>636</v>
      </c>
      <c r="Z104" s="112">
        <v>693</v>
      </c>
      <c r="AB104" s="109" t="str">
        <f>TEXT(Z104,"###,###")</f>
        <v>693</v>
      </c>
      <c r="AD104" s="130">
        <f>Z104/($Z$4)*100</f>
        <v>56.663941128372855</v>
      </c>
      <c r="AF104" s="109"/>
    </row>
    <row r="105" spans="1:32" x14ac:dyDescent="0.25">
      <c r="S105" s="115" t="s">
        <v>17</v>
      </c>
      <c r="T105" s="115"/>
      <c r="U105" s="112"/>
      <c r="V105" s="112">
        <v>367</v>
      </c>
      <c r="W105" s="112">
        <v>340</v>
      </c>
      <c r="X105" s="112">
        <v>359</v>
      </c>
      <c r="Y105" s="112">
        <v>338</v>
      </c>
      <c r="Z105" s="112">
        <v>343</v>
      </c>
      <c r="AB105" s="109" t="str">
        <f>TEXT(Z105,"###,###")</f>
        <v>343</v>
      </c>
      <c r="AD105" s="130">
        <f>Z105/($Z$4)*100</f>
        <v>28.045789043336061</v>
      </c>
      <c r="AF105" s="109"/>
    </row>
    <row r="106" spans="1:32" x14ac:dyDescent="0.25">
      <c r="S106" s="118" t="s">
        <v>53</v>
      </c>
      <c r="T106" s="118"/>
      <c r="U106" s="120"/>
      <c r="V106" s="120">
        <v>993</v>
      </c>
      <c r="W106" s="120">
        <v>948</v>
      </c>
      <c r="X106" s="120">
        <v>1002</v>
      </c>
      <c r="Y106" s="120">
        <v>974</v>
      </c>
      <c r="Z106" s="120">
        <v>1036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263</v>
      </c>
      <c r="W108" s="112">
        <v>223</v>
      </c>
      <c r="X108" s="112">
        <v>209</v>
      </c>
      <c r="Y108" s="112">
        <v>233</v>
      </c>
      <c r="Z108" s="112">
        <v>271</v>
      </c>
      <c r="AB108" s="109" t="str">
        <f>TEXT(Z108,"###,###")</f>
        <v>271</v>
      </c>
      <c r="AD108" s="130">
        <f>Z108/($Z$4)*100</f>
        <v>22.158626328699917</v>
      </c>
      <c r="AF108" s="109"/>
    </row>
    <row r="109" spans="1:32" x14ac:dyDescent="0.25">
      <c r="S109" s="115" t="s">
        <v>20</v>
      </c>
      <c r="T109" s="115"/>
      <c r="U109" s="112"/>
      <c r="V109" s="112">
        <v>252</v>
      </c>
      <c r="W109" s="112">
        <v>206</v>
      </c>
      <c r="X109" s="112">
        <v>254</v>
      </c>
      <c r="Y109" s="112">
        <v>230</v>
      </c>
      <c r="Z109" s="112">
        <v>207</v>
      </c>
      <c r="AB109" s="109" t="str">
        <f>TEXT(Z109,"###,###")</f>
        <v>207</v>
      </c>
      <c r="AD109" s="130">
        <f>Z109/($Z$4)*100</f>
        <v>16.925592804578905</v>
      </c>
      <c r="AF109" s="109"/>
    </row>
    <row r="110" spans="1:32" x14ac:dyDescent="0.25">
      <c r="S110" s="115" t="s">
        <v>21</v>
      </c>
      <c r="T110" s="115"/>
      <c r="U110" s="112"/>
      <c r="V110" s="112">
        <v>224</v>
      </c>
      <c r="W110" s="112">
        <v>238</v>
      </c>
      <c r="X110" s="112">
        <v>259</v>
      </c>
      <c r="Y110" s="112">
        <v>227</v>
      </c>
      <c r="Z110" s="112">
        <v>280</v>
      </c>
      <c r="AB110" s="109" t="str">
        <f>TEXT(Z110,"###,###")</f>
        <v>280</v>
      </c>
      <c r="AD110" s="130">
        <f>Z110/($Z$4)*100</f>
        <v>22.894521668029437</v>
      </c>
      <c r="AF110" s="109"/>
    </row>
    <row r="111" spans="1:32" x14ac:dyDescent="0.25">
      <c r="S111" s="115" t="s">
        <v>22</v>
      </c>
      <c r="T111" s="115"/>
      <c r="U111" s="112"/>
      <c r="V111" s="112">
        <v>277</v>
      </c>
      <c r="W111" s="112">
        <v>259</v>
      </c>
      <c r="X111" s="112">
        <v>247</v>
      </c>
      <c r="Y111" s="112">
        <v>284</v>
      </c>
      <c r="Z111" s="112">
        <v>281</v>
      </c>
      <c r="AB111" s="109" t="str">
        <f>TEXT(Z111,"###,###")</f>
        <v>281</v>
      </c>
      <c r="AD111" s="130">
        <f>Z111/($Z$4)*100</f>
        <v>22.976287816843826</v>
      </c>
      <c r="AF111" s="109"/>
    </row>
    <row r="112" spans="1:32" x14ac:dyDescent="0.25">
      <c r="S112" s="118" t="s">
        <v>53</v>
      </c>
      <c r="T112" s="118"/>
      <c r="U112" s="112"/>
      <c r="V112" s="112">
        <v>1225</v>
      </c>
      <c r="W112" s="112">
        <v>1082</v>
      </c>
      <c r="X112" s="112">
        <v>1173</v>
      </c>
      <c r="Y112" s="112">
        <v>1171</v>
      </c>
      <c r="Z112" s="112">
        <v>1222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44.34</v>
      </c>
      <c r="W118" s="131">
        <v>44.35</v>
      </c>
      <c r="X118" s="131">
        <v>44.43</v>
      </c>
      <c r="Y118" s="131">
        <v>44.84</v>
      </c>
      <c r="Z118" s="131">
        <v>44.27</v>
      </c>
      <c r="AB118" s="109" t="str">
        <f>TEXT(Z118,"##.0")</f>
        <v>44.3</v>
      </c>
    </row>
    <row r="120" spans="19:32" x14ac:dyDescent="0.25">
      <c r="S120" s="101" t="s">
        <v>98</v>
      </c>
      <c r="T120" s="112"/>
      <c r="U120" s="112"/>
      <c r="V120" s="112">
        <v>554</v>
      </c>
      <c r="W120" s="112">
        <v>521</v>
      </c>
      <c r="X120" s="112">
        <v>552</v>
      </c>
      <c r="Y120" s="112">
        <v>557</v>
      </c>
      <c r="Z120" s="112">
        <v>576</v>
      </c>
      <c r="AB120" s="109" t="str">
        <f>TEXT(Z120,"###,###")</f>
        <v>576</v>
      </c>
    </row>
    <row r="121" spans="19:32" x14ac:dyDescent="0.25">
      <c r="S121" s="101" t="s">
        <v>99</v>
      </c>
      <c r="T121" s="112"/>
      <c r="U121" s="112"/>
      <c r="V121" s="112">
        <v>152</v>
      </c>
      <c r="W121" s="112">
        <v>125</v>
      </c>
      <c r="X121" s="112">
        <v>153</v>
      </c>
      <c r="Y121" s="112">
        <v>163</v>
      </c>
      <c r="Z121" s="112">
        <v>155</v>
      </c>
      <c r="AB121" s="109" t="str">
        <f>TEXT(Z121,"###,###")</f>
        <v>155</v>
      </c>
    </row>
    <row r="122" spans="19:32" x14ac:dyDescent="0.25">
      <c r="S122" s="101" t="s">
        <v>100</v>
      </c>
      <c r="T122" s="112"/>
      <c r="U122" s="112"/>
      <c r="V122" s="112">
        <v>105</v>
      </c>
      <c r="W122" s="112">
        <v>83</v>
      </c>
      <c r="X122" s="112">
        <v>95</v>
      </c>
      <c r="Y122" s="112">
        <v>93</v>
      </c>
      <c r="Z122" s="112">
        <v>100</v>
      </c>
      <c r="AB122" s="109" t="str">
        <f>TEXT(Z122,"###,###")</f>
        <v>100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659</v>
      </c>
      <c r="W124" s="112">
        <v>604</v>
      </c>
      <c r="X124" s="112">
        <v>647</v>
      </c>
      <c r="Y124" s="112">
        <v>650</v>
      </c>
      <c r="Z124" s="112">
        <v>676</v>
      </c>
      <c r="AB124" s="109" t="str">
        <f>TEXT(Z124,"###,###")</f>
        <v>676</v>
      </c>
      <c r="AD124" s="127">
        <f>Z124/$Z$7*100</f>
        <v>81.544028950542824</v>
      </c>
    </row>
    <row r="125" spans="19:32" x14ac:dyDescent="0.25">
      <c r="S125" s="101" t="s">
        <v>102</v>
      </c>
      <c r="T125" s="112"/>
      <c r="U125" s="112"/>
      <c r="V125" s="112">
        <v>257</v>
      </c>
      <c r="W125" s="112">
        <v>208</v>
      </c>
      <c r="X125" s="112">
        <v>248</v>
      </c>
      <c r="Y125" s="112">
        <v>256</v>
      </c>
      <c r="Z125" s="112">
        <v>255</v>
      </c>
      <c r="AB125" s="109" t="str">
        <f>TEXT(Z125,"###,###")</f>
        <v>255</v>
      </c>
      <c r="AD125" s="127">
        <f>Z125/$Z$7*100</f>
        <v>30.759951749095293</v>
      </c>
    </row>
    <row r="127" spans="19:32" x14ac:dyDescent="0.25">
      <c r="S127" s="101" t="s">
        <v>103</v>
      </c>
      <c r="T127" s="112"/>
      <c r="U127" s="112"/>
      <c r="V127" s="112">
        <v>411</v>
      </c>
      <c r="W127" s="112">
        <v>350</v>
      </c>
      <c r="X127" s="112">
        <v>397</v>
      </c>
      <c r="Y127" s="112">
        <v>412</v>
      </c>
      <c r="Z127" s="112">
        <v>416</v>
      </c>
      <c r="AB127" s="109" t="str">
        <f>TEXT(Z127,"###,###")</f>
        <v>416</v>
      </c>
      <c r="AD127" s="127">
        <f>Z127/$Z$7*100</f>
        <v>50.180940892641736</v>
      </c>
    </row>
    <row r="128" spans="19:32" x14ac:dyDescent="0.25">
      <c r="S128" s="101" t="s">
        <v>104</v>
      </c>
      <c r="T128" s="112"/>
      <c r="U128" s="112"/>
      <c r="V128" s="112">
        <v>400</v>
      </c>
      <c r="W128" s="112">
        <v>369</v>
      </c>
      <c r="X128" s="112">
        <v>407</v>
      </c>
      <c r="Y128" s="112">
        <v>393</v>
      </c>
      <c r="Z128" s="112">
        <v>406</v>
      </c>
      <c r="AB128" s="109" t="str">
        <f>TEXT(Z128,"###,###")</f>
        <v>406</v>
      </c>
      <c r="AD128" s="127">
        <f>Z128/$Z$7*100</f>
        <v>48.974668275030162</v>
      </c>
    </row>
    <row r="130" spans="19:20" x14ac:dyDescent="0.25">
      <c r="S130" s="101" t="s">
        <v>278</v>
      </c>
      <c r="T130" s="127">
        <v>69.481302774427022</v>
      </c>
    </row>
    <row r="131" spans="19:20" x14ac:dyDescent="0.25">
      <c r="S131" s="101" t="s">
        <v>279</v>
      </c>
      <c r="T131" s="127">
        <v>18.697225572979491</v>
      </c>
    </row>
    <row r="132" spans="19:20" x14ac:dyDescent="0.25">
      <c r="S132" s="101" t="s">
        <v>280</v>
      </c>
      <c r="T132" s="127">
        <v>12.062726176115802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F1D404A-460F-42B6-A82D-4D8FBFF14B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4089D8B-A6AF-4938-AB51-C7F6438E7A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1B20823-07F9-42C0-883B-2F707E658E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82C32DE-88E8-46C3-8E94-7D6ED97DC0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0C757-D99C-4B85-A3A5-49BFE8CEFB14}">
  <sheetPr codeName="Sheet12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166</v>
      </c>
      <c r="T1" s="99"/>
      <c r="U1" s="99"/>
      <c r="V1" s="99"/>
      <c r="W1" s="99"/>
      <c r="X1" s="99"/>
      <c r="Y1" s="100" t="s">
        <v>253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166</v>
      </c>
      <c r="Y3" s="105" t="s">
        <v>253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9.57 Pormpuraaw,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338</v>
      </c>
      <c r="W4" s="108">
        <v>417</v>
      </c>
      <c r="X4" s="108">
        <v>406</v>
      </c>
      <c r="Y4" s="108">
        <v>397</v>
      </c>
      <c r="Z4" s="108">
        <v>370</v>
      </c>
      <c r="AB4" s="109" t="str">
        <f>TEXT(Z4,"###,###")</f>
        <v>370</v>
      </c>
      <c r="AD4" s="110">
        <f>Z4/Y4-1</f>
        <v>-6.801007556675065E-2</v>
      </c>
      <c r="AF4" s="110">
        <f>Z4/V4-1</f>
        <v>9.4674556213017791E-2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175</v>
      </c>
      <c r="W5" s="108">
        <v>207</v>
      </c>
      <c r="X5" s="108">
        <v>196</v>
      </c>
      <c r="Y5" s="108">
        <v>182</v>
      </c>
      <c r="Z5" s="108">
        <v>159</v>
      </c>
      <c r="AB5" s="109" t="str">
        <f>TEXT(Z5,"###,###")</f>
        <v>159</v>
      </c>
      <c r="AD5" s="110">
        <f t="shared" ref="AD5:AD9" si="0">Z5/Y5-1</f>
        <v>-0.12637362637362637</v>
      </c>
      <c r="AF5" s="110">
        <f t="shared" ref="AF5:AF9" si="1">Z5/V5-1</f>
        <v>-9.1428571428571415E-2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162</v>
      </c>
      <c r="W6" s="108">
        <v>215</v>
      </c>
      <c r="X6" s="108">
        <v>205</v>
      </c>
      <c r="Y6" s="108">
        <v>215</v>
      </c>
      <c r="Z6" s="108">
        <v>211</v>
      </c>
      <c r="AB6" s="109" t="str">
        <f>TEXT(Z6,"###,###")</f>
        <v>211</v>
      </c>
      <c r="AD6" s="110">
        <f t="shared" si="0"/>
        <v>-1.8604651162790753E-2</v>
      </c>
      <c r="AF6" s="110">
        <f t="shared" si="1"/>
        <v>0.30246913580246915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253</v>
      </c>
      <c r="W7" s="108">
        <v>282</v>
      </c>
      <c r="X7" s="108">
        <v>283</v>
      </c>
      <c r="Y7" s="108">
        <v>287</v>
      </c>
      <c r="Z7" s="108">
        <v>276</v>
      </c>
      <c r="AB7" s="109" t="str">
        <f>TEXT(Z7,"###,###")</f>
        <v>276</v>
      </c>
      <c r="AD7" s="110">
        <f t="shared" si="0"/>
        <v>-3.8327526132404199E-2</v>
      </c>
      <c r="AF7" s="110">
        <f t="shared" si="1"/>
        <v>9.0909090909090828E-2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370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276</v>
      </c>
      <c r="P8" s="67"/>
      <c r="S8" s="107" t="s">
        <v>83</v>
      </c>
      <c r="T8" s="108"/>
      <c r="U8" s="108"/>
      <c r="V8" s="108">
        <v>27963.94</v>
      </c>
      <c r="W8" s="108">
        <v>18320.04</v>
      </c>
      <c r="X8" s="108">
        <v>20478.89</v>
      </c>
      <c r="Y8" s="108">
        <v>19640.98</v>
      </c>
      <c r="Z8" s="108">
        <v>19328</v>
      </c>
      <c r="AB8" s="109" t="str">
        <f>TEXT(Z8,"$###,###")</f>
        <v>$19,328</v>
      </c>
      <c r="AD8" s="110">
        <f t="shared" si="0"/>
        <v>-1.5935050084058933E-2</v>
      </c>
      <c r="AF8" s="110">
        <f t="shared" si="1"/>
        <v>-0.30882414995883978</v>
      </c>
    </row>
    <row r="9" spans="1:32" x14ac:dyDescent="0.25">
      <c r="A9" s="30" t="s">
        <v>14</v>
      </c>
      <c r="B9" s="71"/>
      <c r="C9" s="72"/>
      <c r="D9" s="73">
        <f>AD104</f>
        <v>48.648648648648653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45.289855072463766</v>
      </c>
      <c r="P9" s="74" t="s">
        <v>84</v>
      </c>
      <c r="S9" s="107" t="s">
        <v>7</v>
      </c>
      <c r="T9" s="108"/>
      <c r="U9" s="108"/>
      <c r="V9" s="108">
        <v>8874217</v>
      </c>
      <c r="W9" s="108">
        <v>9396459</v>
      </c>
      <c r="X9" s="108">
        <v>10061993</v>
      </c>
      <c r="Y9" s="108">
        <v>8992974</v>
      </c>
      <c r="Z9" s="108">
        <v>9660615</v>
      </c>
      <c r="AB9" s="109" t="str">
        <f>TEXT(Z9/1000000,"$#,###.0")&amp;" mil"</f>
        <v>$9.7 mil</v>
      </c>
      <c r="AD9" s="110">
        <f t="shared" si="0"/>
        <v>7.4240290253257735E-2</v>
      </c>
      <c r="AF9" s="110">
        <f t="shared" si="1"/>
        <v>8.8616043533756184E-2</v>
      </c>
    </row>
    <row r="10" spans="1:32" x14ac:dyDescent="0.25">
      <c r="A10" s="30" t="s">
        <v>17</v>
      </c>
      <c r="B10" s="71"/>
      <c r="C10" s="72"/>
      <c r="D10" s="73">
        <f>AD105</f>
        <v>49.729729729729733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53.985507246376805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99.637681159420282</v>
      </c>
      <c r="P11" s="74" t="s">
        <v>84</v>
      </c>
      <c r="S11" s="107" t="s">
        <v>29</v>
      </c>
      <c r="T11" s="112"/>
      <c r="U11" s="112"/>
      <c r="V11" s="112">
        <v>331</v>
      </c>
      <c r="W11" s="112">
        <v>409</v>
      </c>
      <c r="X11" s="112">
        <v>400</v>
      </c>
      <c r="Y11" s="112">
        <v>390</v>
      </c>
      <c r="Z11" s="112">
        <v>369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84</v>
      </c>
      <c r="S12" s="107" t="s">
        <v>30</v>
      </c>
      <c r="T12" s="112"/>
      <c r="U12" s="112"/>
      <c r="V12" s="112">
        <v>4</v>
      </c>
      <c r="W12" s="112">
        <v>8</v>
      </c>
      <c r="X12" s="112">
        <v>7</v>
      </c>
      <c r="Y12" s="112">
        <v>7</v>
      </c>
      <c r="Z12" s="112">
        <v>6</v>
      </c>
    </row>
    <row r="13" spans="1:32" ht="15" customHeight="1" x14ac:dyDescent="0.25">
      <c r="A13" s="30" t="s">
        <v>19</v>
      </c>
      <c r="B13" s="72"/>
      <c r="C13" s="72"/>
      <c r="D13" s="73">
        <f>AD108</f>
        <v>2.9729729729729732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1.4492753623188406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3.5135135135135136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39.5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54.324324324324323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19.485294117647058</v>
      </c>
      <c r="P15" s="74" t="s">
        <v>84</v>
      </c>
      <c r="S15" s="115" t="s">
        <v>60</v>
      </c>
      <c r="T15" s="115"/>
      <c r="U15" s="116"/>
      <c r="V15" s="116">
        <v>7</v>
      </c>
      <c r="W15" s="116">
        <v>13</v>
      </c>
      <c r="X15" s="116">
        <v>5</v>
      </c>
      <c r="Y15" s="112">
        <v>4</v>
      </c>
      <c r="Z15" s="112">
        <v>0</v>
      </c>
      <c r="AB15" s="117">
        <f t="shared" ref="AB15:AB34" si="2">IF(Z15="np",0,Z15/$Z$34)</f>
        <v>0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35.675675675675677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80.514705882352942</v>
      </c>
      <c r="P16" s="37" t="s">
        <v>84</v>
      </c>
      <c r="S16" s="115" t="s">
        <v>61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Pormpuraaw (2017-18 to 2021-22)</v>
      </c>
      <c r="B19" s="63"/>
      <c r="C19" s="63"/>
      <c r="D19" s="63"/>
      <c r="E19" s="63"/>
      <c r="F19" s="63"/>
      <c r="G19" s="63" t="str">
        <f>$S$1&amp;" ("&amp;$V$2&amp;" to "&amp;$Z$2&amp;")"</f>
        <v>Pormpuraaw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18</v>
      </c>
      <c r="W19" s="116">
        <v>18</v>
      </c>
      <c r="X19" s="116">
        <v>20</v>
      </c>
      <c r="Y19" s="112">
        <v>21</v>
      </c>
      <c r="Z19" s="112">
        <v>15</v>
      </c>
      <c r="AB19" s="117">
        <f t="shared" si="2"/>
        <v>4.0322580645161289E-2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66</v>
      </c>
      <c r="T21" s="115"/>
      <c r="U21" s="116"/>
      <c r="V21" s="116">
        <v>42</v>
      </c>
      <c r="W21" s="116">
        <v>41</v>
      </c>
      <c r="X21" s="116">
        <v>39</v>
      </c>
      <c r="Y21" s="112">
        <v>44</v>
      </c>
      <c r="Z21" s="112">
        <v>51</v>
      </c>
      <c r="AB21" s="117">
        <f t="shared" si="2"/>
        <v>0.13709677419354838</v>
      </c>
    </row>
    <row r="22" spans="1:28" x14ac:dyDescent="0.25">
      <c r="S22" s="115" t="s">
        <v>67</v>
      </c>
      <c r="T22" s="115"/>
      <c r="U22" s="116"/>
      <c r="V22" s="116">
        <v>6</v>
      </c>
      <c r="W22" s="116">
        <v>12</v>
      </c>
      <c r="X22" s="116">
        <v>6</v>
      </c>
      <c r="Y22" s="112">
        <v>1</v>
      </c>
      <c r="Z22" s="112">
        <v>0</v>
      </c>
      <c r="AB22" s="117">
        <f t="shared" si="2"/>
        <v>0</v>
      </c>
    </row>
    <row r="23" spans="1:28" x14ac:dyDescent="0.25">
      <c r="S23" s="115" t="s">
        <v>68</v>
      </c>
      <c r="T23" s="115"/>
      <c r="U23" s="116"/>
      <c r="V23" s="116">
        <v>0</v>
      </c>
      <c r="W23" s="116">
        <v>0</v>
      </c>
      <c r="X23" s="116">
        <v>0</v>
      </c>
      <c r="Y23" s="112">
        <v>1</v>
      </c>
      <c r="Z23" s="112">
        <v>0</v>
      </c>
      <c r="AB23" s="117">
        <f t="shared" si="2"/>
        <v>0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0</v>
      </c>
      <c r="W25" s="116">
        <v>0</v>
      </c>
      <c r="X25" s="116">
        <v>0</v>
      </c>
      <c r="Y25" s="112">
        <v>1</v>
      </c>
      <c r="Z25" s="112">
        <v>0</v>
      </c>
      <c r="AB25" s="117">
        <f t="shared" si="2"/>
        <v>0</v>
      </c>
    </row>
    <row r="26" spans="1:28" x14ac:dyDescent="0.25">
      <c r="S26" s="115" t="s">
        <v>71</v>
      </c>
      <c r="T26" s="115"/>
      <c r="U26" s="116"/>
      <c r="V26" s="116">
        <v>0</v>
      </c>
      <c r="W26" s="116">
        <v>0</v>
      </c>
      <c r="X26" s="116">
        <v>0</v>
      </c>
      <c r="Y26" s="112">
        <v>0</v>
      </c>
      <c r="Z26" s="112">
        <v>0</v>
      </c>
      <c r="AB26" s="117">
        <f t="shared" si="2"/>
        <v>0</v>
      </c>
    </row>
    <row r="27" spans="1:28" x14ac:dyDescent="0.25">
      <c r="S27" s="115" t="s">
        <v>72</v>
      </c>
      <c r="T27" s="115"/>
      <c r="U27" s="116"/>
      <c r="V27" s="116">
        <v>0</v>
      </c>
      <c r="W27" s="116">
        <v>0</v>
      </c>
      <c r="X27" s="116">
        <v>0</v>
      </c>
      <c r="Y27" s="112">
        <v>1</v>
      </c>
      <c r="Z27" s="112">
        <v>16</v>
      </c>
      <c r="AB27" s="117">
        <f t="shared" si="2"/>
        <v>4.3010752688172046E-2</v>
      </c>
    </row>
    <row r="28" spans="1:28" x14ac:dyDescent="0.25">
      <c r="S28" s="115" t="s">
        <v>73</v>
      </c>
      <c r="T28" s="115"/>
      <c r="U28" s="116"/>
      <c r="V28" s="116">
        <v>22</v>
      </c>
      <c r="W28" s="116">
        <v>23</v>
      </c>
      <c r="X28" s="116">
        <v>14</v>
      </c>
      <c r="Y28" s="112">
        <v>9</v>
      </c>
      <c r="Z28" s="112">
        <v>3</v>
      </c>
      <c r="AB28" s="117">
        <f t="shared" si="2"/>
        <v>8.0645161290322578E-3</v>
      </c>
    </row>
    <row r="29" spans="1:28" x14ac:dyDescent="0.25">
      <c r="S29" s="115" t="s">
        <v>74</v>
      </c>
      <c r="T29" s="115"/>
      <c r="U29" s="116"/>
      <c r="V29" s="116">
        <v>113</v>
      </c>
      <c r="W29" s="116">
        <v>100</v>
      </c>
      <c r="X29" s="116">
        <v>102</v>
      </c>
      <c r="Y29" s="112">
        <v>87</v>
      </c>
      <c r="Z29" s="112">
        <v>95</v>
      </c>
      <c r="AB29" s="117">
        <f t="shared" si="2"/>
        <v>0.2553763440860215</v>
      </c>
    </row>
    <row r="30" spans="1:28" x14ac:dyDescent="0.25">
      <c r="S30" s="115" t="s">
        <v>75</v>
      </c>
      <c r="T30" s="115"/>
      <c r="U30" s="116"/>
      <c r="V30" s="116">
        <v>29</v>
      </c>
      <c r="W30" s="116">
        <v>35</v>
      </c>
      <c r="X30" s="116">
        <v>40</v>
      </c>
      <c r="Y30" s="112">
        <v>33</v>
      </c>
      <c r="Z30" s="112">
        <v>31</v>
      </c>
      <c r="AB30" s="117">
        <f t="shared" si="2"/>
        <v>8.3333333333333329E-2</v>
      </c>
    </row>
    <row r="31" spans="1:28" x14ac:dyDescent="0.25">
      <c r="S31" s="115" t="s">
        <v>76</v>
      </c>
      <c r="T31" s="115"/>
      <c r="U31" s="116"/>
      <c r="V31" s="116">
        <v>32</v>
      </c>
      <c r="W31" s="116">
        <v>36</v>
      </c>
      <c r="X31" s="116">
        <v>30</v>
      </c>
      <c r="Y31" s="112">
        <v>30</v>
      </c>
      <c r="Z31" s="112">
        <v>36</v>
      </c>
      <c r="AB31" s="117">
        <f t="shared" si="2"/>
        <v>9.6774193548387094E-2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30</v>
      </c>
      <c r="W32" s="116">
        <v>33</v>
      </c>
      <c r="X32" s="116">
        <v>38</v>
      </c>
      <c r="Y32" s="112">
        <v>55</v>
      </c>
      <c r="Z32" s="112">
        <v>24</v>
      </c>
      <c r="AB32" s="117">
        <f t="shared" si="2"/>
        <v>6.4516129032258063E-2</v>
      </c>
    </row>
    <row r="33" spans="19:32" x14ac:dyDescent="0.25">
      <c r="S33" s="115" t="s">
        <v>78</v>
      </c>
      <c r="T33" s="115"/>
      <c r="U33" s="116"/>
      <c r="V33" s="116">
        <v>10</v>
      </c>
      <c r="W33" s="116">
        <v>103</v>
      </c>
      <c r="X33" s="116">
        <v>111</v>
      </c>
      <c r="Y33" s="112">
        <v>105</v>
      </c>
      <c r="Z33" s="112">
        <v>95</v>
      </c>
      <c r="AB33" s="117">
        <f t="shared" si="2"/>
        <v>0.2553763440860215</v>
      </c>
    </row>
    <row r="34" spans="19:32" x14ac:dyDescent="0.25">
      <c r="S34" s="118" t="s">
        <v>53</v>
      </c>
      <c r="T34" s="118"/>
      <c r="U34" s="119"/>
      <c r="V34" s="119">
        <v>338</v>
      </c>
      <c r="W34" s="119">
        <v>419</v>
      </c>
      <c r="X34" s="119">
        <v>404</v>
      </c>
      <c r="Y34" s="120">
        <v>397</v>
      </c>
      <c r="Z34" s="120">
        <v>372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205</v>
      </c>
      <c r="W37" s="112">
        <v>204</v>
      </c>
      <c r="X37" s="112">
        <v>218</v>
      </c>
      <c r="Y37" s="112">
        <v>220</v>
      </c>
      <c r="Z37" s="112">
        <v>219</v>
      </c>
      <c r="AB37" s="132">
        <f>Z37/Z40*100</f>
        <v>80.514705882352942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47</v>
      </c>
      <c r="W38" s="112">
        <v>78</v>
      </c>
      <c r="X38" s="112">
        <v>68</v>
      </c>
      <c r="Y38" s="112">
        <v>67</v>
      </c>
      <c r="Z38" s="112">
        <v>53</v>
      </c>
      <c r="AB38" s="132">
        <f>Z38/Z40*100</f>
        <v>19.485294117647058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252</v>
      </c>
      <c r="W40" s="112">
        <v>282</v>
      </c>
      <c r="X40" s="112">
        <v>286</v>
      </c>
      <c r="Y40" s="112">
        <v>287</v>
      </c>
      <c r="Z40" s="112">
        <v>272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0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24</v>
      </c>
      <c r="W46" s="112">
        <v>7</v>
      </c>
      <c r="X46" s="112">
        <v>8</v>
      </c>
      <c r="Y46" s="112">
        <v>6</v>
      </c>
      <c r="Z46" s="112">
        <v>11</v>
      </c>
    </row>
    <row r="47" spans="19:32" x14ac:dyDescent="0.25">
      <c r="S47" s="115" t="s">
        <v>39</v>
      </c>
      <c r="T47" s="115"/>
      <c r="U47" s="112"/>
      <c r="V47" s="112">
        <v>14</v>
      </c>
      <c r="W47" s="112">
        <v>33</v>
      </c>
      <c r="X47" s="112">
        <v>19</v>
      </c>
      <c r="Y47" s="112">
        <v>21</v>
      </c>
      <c r="Z47" s="112">
        <v>9</v>
      </c>
    </row>
    <row r="48" spans="19:32" x14ac:dyDescent="0.25">
      <c r="S48" s="115" t="s">
        <v>40</v>
      </c>
      <c r="T48" s="115"/>
      <c r="U48" s="112"/>
      <c r="V48" s="112">
        <v>11</v>
      </c>
      <c r="W48" s="112">
        <v>22</v>
      </c>
      <c r="X48" s="112">
        <v>15</v>
      </c>
      <c r="Y48" s="112">
        <v>22</v>
      </c>
      <c r="Z48" s="112">
        <v>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</v>
      </c>
      <c r="W49" s="112">
        <v>16</v>
      </c>
      <c r="X49" s="112">
        <v>23</v>
      </c>
      <c r="Y49" s="112">
        <v>25</v>
      </c>
      <c r="Z49" s="112">
        <v>22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Pormpuraaw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</v>
      </c>
      <c r="W50" s="112">
        <v>18</v>
      </c>
      <c r="X50" s="112">
        <v>14</v>
      </c>
      <c r="Y50" s="112">
        <v>16</v>
      </c>
      <c r="Z50" s="112">
        <v>24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26</v>
      </c>
      <c r="W51" s="112">
        <v>42</v>
      </c>
      <c r="X51" s="112">
        <v>23</v>
      </c>
      <c r="Y51" s="112">
        <v>28</v>
      </c>
      <c r="Z51" s="112">
        <v>21</v>
      </c>
    </row>
    <row r="52" spans="1:26" ht="15" customHeight="1" x14ac:dyDescent="0.25">
      <c r="S52" s="115" t="s">
        <v>44</v>
      </c>
      <c r="T52" s="115"/>
      <c r="U52" s="112"/>
      <c r="V52" s="112">
        <v>31</v>
      </c>
      <c r="W52" s="112">
        <v>22</v>
      </c>
      <c r="X52" s="112">
        <v>29</v>
      </c>
      <c r="Y52" s="112">
        <v>22</v>
      </c>
      <c r="Z52" s="112">
        <v>19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30</v>
      </c>
      <c r="W53" s="112">
        <v>27</v>
      </c>
      <c r="X53" s="112">
        <v>25</v>
      </c>
      <c r="Y53" s="112">
        <v>16</v>
      </c>
      <c r="Z53" s="112">
        <v>14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</v>
      </c>
      <c r="W54" s="112">
        <v>18</v>
      </c>
      <c r="X54" s="112">
        <v>15</v>
      </c>
      <c r="Y54" s="112">
        <v>15</v>
      </c>
      <c r="Z54" s="112">
        <v>14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</v>
      </c>
      <c r="W55" s="112">
        <v>10</v>
      </c>
      <c r="X55" s="112">
        <v>11</v>
      </c>
      <c r="Y55" s="112">
        <v>8</v>
      </c>
      <c r="Z55" s="112">
        <v>0</v>
      </c>
    </row>
    <row r="56" spans="1:26" ht="15" customHeight="1" x14ac:dyDescent="0.25">
      <c r="S56" s="115" t="s">
        <v>48</v>
      </c>
      <c r="T56" s="115"/>
      <c r="U56" s="112"/>
      <c r="V56" s="112">
        <v>0</v>
      </c>
      <c r="W56" s="112">
        <v>0</v>
      </c>
      <c r="X56" s="112">
        <v>0</v>
      </c>
      <c r="Y56" s="112">
        <v>1</v>
      </c>
      <c r="Z56" s="112">
        <v>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1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1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175</v>
      </c>
      <c r="W61" s="112">
        <v>208</v>
      </c>
      <c r="X61" s="112">
        <v>194</v>
      </c>
      <c r="Y61" s="112">
        <v>182</v>
      </c>
      <c r="Z61" s="112">
        <v>159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</v>
      </c>
      <c r="W64" s="112">
        <v>4</v>
      </c>
      <c r="X64" s="112">
        <v>0</v>
      </c>
      <c r="Y64" s="112">
        <v>3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Pormpuraaw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12</v>
      </c>
      <c r="W65" s="112">
        <v>22</v>
      </c>
      <c r="X65" s="112">
        <v>5</v>
      </c>
      <c r="Y65" s="112">
        <v>10</v>
      </c>
      <c r="Z65" s="112">
        <v>6</v>
      </c>
    </row>
    <row r="66" spans="1:26" x14ac:dyDescent="0.25">
      <c r="S66" s="115" t="s">
        <v>39</v>
      </c>
      <c r="T66" s="115"/>
      <c r="U66" s="112"/>
      <c r="V66" s="112">
        <v>9</v>
      </c>
      <c r="W66" s="112">
        <v>15</v>
      </c>
      <c r="X66" s="112">
        <v>23</v>
      </c>
      <c r="Y66" s="112">
        <v>18</v>
      </c>
      <c r="Z66" s="112">
        <v>21</v>
      </c>
    </row>
    <row r="67" spans="1:26" x14ac:dyDescent="0.25">
      <c r="S67" s="115" t="s">
        <v>40</v>
      </c>
      <c r="T67" s="115"/>
      <c r="U67" s="112"/>
      <c r="V67" s="112">
        <v>16</v>
      </c>
      <c r="W67" s="112">
        <v>25</v>
      </c>
      <c r="X67" s="112">
        <v>29</v>
      </c>
      <c r="Y67" s="112">
        <v>33</v>
      </c>
      <c r="Z67" s="112">
        <v>43</v>
      </c>
    </row>
    <row r="68" spans="1:26" x14ac:dyDescent="0.25">
      <c r="S68" s="115" t="s">
        <v>41</v>
      </c>
      <c r="T68" s="115"/>
      <c r="U68" s="112"/>
      <c r="V68" s="112">
        <v>21</v>
      </c>
      <c r="W68" s="112">
        <v>33</v>
      </c>
      <c r="X68" s="112">
        <v>31</v>
      </c>
      <c r="Y68" s="112">
        <v>23</v>
      </c>
      <c r="Z68" s="112">
        <v>18</v>
      </c>
    </row>
    <row r="69" spans="1:26" x14ac:dyDescent="0.25">
      <c r="S69" s="115" t="s">
        <v>42</v>
      </c>
      <c r="T69" s="115"/>
      <c r="U69" s="112"/>
      <c r="V69" s="112">
        <v>16</v>
      </c>
      <c r="W69" s="112">
        <v>30</v>
      </c>
      <c r="X69" s="112">
        <v>27</v>
      </c>
      <c r="Y69" s="112">
        <v>31</v>
      </c>
      <c r="Z69" s="112">
        <v>24</v>
      </c>
    </row>
    <row r="70" spans="1:26" x14ac:dyDescent="0.25">
      <c r="S70" s="115" t="s">
        <v>43</v>
      </c>
      <c r="T70" s="115"/>
      <c r="U70" s="112"/>
      <c r="V70" s="112">
        <v>23</v>
      </c>
      <c r="W70" s="112">
        <v>25</v>
      </c>
      <c r="X70" s="112">
        <v>25</v>
      </c>
      <c r="Y70" s="112">
        <v>31</v>
      </c>
      <c r="Z70" s="112">
        <v>17</v>
      </c>
    </row>
    <row r="71" spans="1:26" x14ac:dyDescent="0.25">
      <c r="S71" s="115" t="s">
        <v>44</v>
      </c>
      <c r="T71" s="115"/>
      <c r="U71" s="112"/>
      <c r="V71" s="112">
        <v>18</v>
      </c>
      <c r="W71" s="112">
        <v>29</v>
      </c>
      <c r="X71" s="112">
        <v>29</v>
      </c>
      <c r="Y71" s="112">
        <v>24</v>
      </c>
      <c r="Z71" s="112">
        <v>33</v>
      </c>
    </row>
    <row r="72" spans="1:26" x14ac:dyDescent="0.25">
      <c r="S72" s="115" t="s">
        <v>45</v>
      </c>
      <c r="T72" s="115"/>
      <c r="U72" s="112"/>
      <c r="V72" s="112">
        <v>13</v>
      </c>
      <c r="W72" s="112">
        <v>23</v>
      </c>
      <c r="X72" s="112">
        <v>21</v>
      </c>
      <c r="Y72" s="112">
        <v>18</v>
      </c>
      <c r="Z72" s="112">
        <v>20</v>
      </c>
    </row>
    <row r="73" spans="1:26" x14ac:dyDescent="0.25">
      <c r="S73" s="115" t="s">
        <v>46</v>
      </c>
      <c r="T73" s="115"/>
      <c r="U73" s="112"/>
      <c r="V73" s="112">
        <v>13</v>
      </c>
      <c r="W73" s="112">
        <v>4</v>
      </c>
      <c r="X73" s="112">
        <v>15</v>
      </c>
      <c r="Y73" s="112">
        <v>13</v>
      </c>
      <c r="Z73" s="112">
        <v>19</v>
      </c>
    </row>
    <row r="74" spans="1:26" x14ac:dyDescent="0.25">
      <c r="S74" s="115" t="s">
        <v>47</v>
      </c>
      <c r="T74" s="115"/>
      <c r="U74" s="112"/>
      <c r="V74" s="112">
        <v>7</v>
      </c>
      <c r="W74" s="112">
        <v>7</v>
      </c>
      <c r="X74" s="112">
        <v>5</v>
      </c>
      <c r="Y74" s="112">
        <v>7</v>
      </c>
      <c r="Z74" s="112">
        <v>9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0</v>
      </c>
      <c r="X75" s="112">
        <v>0</v>
      </c>
      <c r="Y75" s="112">
        <v>2</v>
      </c>
      <c r="Z75" s="112">
        <v>0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1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1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162</v>
      </c>
      <c r="W80" s="112">
        <v>210</v>
      </c>
      <c r="X80" s="112">
        <v>206</v>
      </c>
      <c r="Y80" s="112">
        <v>215</v>
      </c>
      <c r="Z80" s="112">
        <v>212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Pormpuraaw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</v>
      </c>
      <c r="W83" s="112">
        <v>13</v>
      </c>
      <c r="X83" s="112">
        <v>11</v>
      </c>
      <c r="Y83" s="112">
        <v>7</v>
      </c>
      <c r="Z83" s="112">
        <v>11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14</v>
      </c>
      <c r="W84" s="112">
        <v>14</v>
      </c>
      <c r="X84" s="112">
        <v>21</v>
      </c>
      <c r="Y84" s="112">
        <v>19</v>
      </c>
      <c r="Z84" s="112">
        <v>16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16</v>
      </c>
      <c r="W85" s="112">
        <v>14</v>
      </c>
      <c r="X85" s="112">
        <v>16</v>
      </c>
      <c r="Y85" s="112">
        <v>12</v>
      </c>
      <c r="Z85" s="112">
        <v>15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370</v>
      </c>
      <c r="D86" s="96">
        <f t="shared" ref="D86:D91" si="4">AD4</f>
        <v>-6.801007556675065E-2</v>
      </c>
      <c r="E86" s="97">
        <f t="shared" ref="E86:E91" si="5">AD4</f>
        <v>-6.801007556675065E-2</v>
      </c>
      <c r="F86" s="96">
        <f t="shared" ref="F86:F91" si="6">AF4</f>
        <v>9.4674556213017791E-2</v>
      </c>
      <c r="G86" s="97">
        <f t="shared" ref="G86:G91" si="7">AF4</f>
        <v>9.4674556213017791E-2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33</v>
      </c>
      <c r="W86" s="112">
        <v>33</v>
      </c>
      <c r="X86" s="112">
        <v>26</v>
      </c>
      <c r="Y86" s="112">
        <v>22</v>
      </c>
      <c r="Z86" s="112">
        <v>26</v>
      </c>
    </row>
    <row r="87" spans="1:30" ht="15" customHeight="1" x14ac:dyDescent="0.25">
      <c r="A87" s="98" t="s">
        <v>4</v>
      </c>
      <c r="B87" s="49"/>
      <c r="C87" s="57" t="str">
        <f t="shared" si="3"/>
        <v>159</v>
      </c>
      <c r="D87" s="96">
        <f t="shared" si="4"/>
        <v>-0.12637362637362637</v>
      </c>
      <c r="E87" s="97">
        <f t="shared" si="5"/>
        <v>-0.12637362637362637</v>
      </c>
      <c r="F87" s="96">
        <f t="shared" si="6"/>
        <v>-9.1428571428571415E-2</v>
      </c>
      <c r="G87" s="97">
        <f t="shared" si="7"/>
        <v>-9.1428571428571415E-2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6</v>
      </c>
      <c r="W87" s="112">
        <v>9</v>
      </c>
      <c r="X87" s="112">
        <v>4</v>
      </c>
      <c r="Y87" s="112">
        <v>11</v>
      </c>
      <c r="Z87" s="112">
        <v>11</v>
      </c>
    </row>
    <row r="88" spans="1:30" ht="15" customHeight="1" x14ac:dyDescent="0.25">
      <c r="A88" s="98" t="s">
        <v>5</v>
      </c>
      <c r="B88" s="49"/>
      <c r="C88" s="57" t="str">
        <f t="shared" si="3"/>
        <v>211</v>
      </c>
      <c r="D88" s="96">
        <f t="shared" si="4"/>
        <v>-1.8604651162790753E-2</v>
      </c>
      <c r="E88" s="97">
        <f t="shared" si="5"/>
        <v>-1.8604651162790753E-2</v>
      </c>
      <c r="F88" s="96">
        <f t="shared" si="6"/>
        <v>0.30246913580246915</v>
      </c>
      <c r="G88" s="97">
        <f t="shared" si="7"/>
        <v>0.30246913580246915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7</v>
      </c>
      <c r="W88" s="112">
        <v>6</v>
      </c>
      <c r="X88" s="112">
        <v>9</v>
      </c>
      <c r="Y88" s="112">
        <v>5</v>
      </c>
      <c r="Z88" s="112">
        <v>4</v>
      </c>
    </row>
    <row r="89" spans="1:30" ht="15" customHeight="1" x14ac:dyDescent="0.25">
      <c r="A89" s="49" t="s">
        <v>6</v>
      </c>
      <c r="B89" s="49"/>
      <c r="C89" s="57" t="str">
        <f t="shared" si="3"/>
        <v>276</v>
      </c>
      <c r="D89" s="96">
        <f t="shared" si="4"/>
        <v>-3.8327526132404199E-2</v>
      </c>
      <c r="E89" s="97">
        <f t="shared" si="5"/>
        <v>-3.8327526132404199E-2</v>
      </c>
      <c r="F89" s="96">
        <f t="shared" si="6"/>
        <v>9.0909090909090828E-2</v>
      </c>
      <c r="G89" s="97">
        <f t="shared" si="7"/>
        <v>9.0909090909090828E-2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0</v>
      </c>
      <c r="W89" s="112">
        <v>0</v>
      </c>
      <c r="X89" s="112">
        <v>0</v>
      </c>
      <c r="Y89" s="112">
        <v>0</v>
      </c>
      <c r="Z89" s="112">
        <v>0</v>
      </c>
    </row>
    <row r="90" spans="1:30" ht="15" customHeight="1" x14ac:dyDescent="0.25">
      <c r="A90" s="49" t="s">
        <v>96</v>
      </c>
      <c r="B90" s="49"/>
      <c r="C90" s="57" t="str">
        <f t="shared" si="3"/>
        <v>$19,328</v>
      </c>
      <c r="D90" s="96">
        <f t="shared" si="4"/>
        <v>-1.5935050084058933E-2</v>
      </c>
      <c r="E90" s="97">
        <f t="shared" si="5"/>
        <v>-1.5935050084058933E-2</v>
      </c>
      <c r="F90" s="96">
        <f t="shared" si="6"/>
        <v>-0.30882414995883978</v>
      </c>
      <c r="G90" s="97">
        <f t="shared" si="7"/>
        <v>-0.30882414995883978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27</v>
      </c>
      <c r="W90" s="112">
        <v>23</v>
      </c>
      <c r="X90" s="112">
        <v>30</v>
      </c>
      <c r="Y90" s="112">
        <v>34</v>
      </c>
      <c r="Z90" s="112">
        <v>27</v>
      </c>
    </row>
    <row r="91" spans="1:30" ht="15" customHeight="1" x14ac:dyDescent="0.25">
      <c r="A91" s="49" t="s">
        <v>7</v>
      </c>
      <c r="B91" s="49"/>
      <c r="C91" s="57" t="str">
        <f t="shared" si="3"/>
        <v>$9.7 mil</v>
      </c>
      <c r="D91" s="96">
        <f t="shared" si="4"/>
        <v>7.4240290253257735E-2</v>
      </c>
      <c r="E91" s="97">
        <f t="shared" si="5"/>
        <v>7.4240290253257735E-2</v>
      </c>
      <c r="F91" s="96">
        <f t="shared" si="6"/>
        <v>8.8616043533756184E-2</v>
      </c>
      <c r="G91" s="97">
        <f t="shared" si="7"/>
        <v>8.8616043533756184E-2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135</v>
      </c>
      <c r="W91" s="112">
        <v>146</v>
      </c>
      <c r="X91" s="112">
        <v>140</v>
      </c>
      <c r="Y91" s="112">
        <v>141</v>
      </c>
      <c r="Z91" s="112">
        <v>125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13</v>
      </c>
      <c r="W93" s="112">
        <v>11</v>
      </c>
      <c r="X93" s="112">
        <v>7</v>
      </c>
      <c r="Y93" s="112">
        <v>3</v>
      </c>
      <c r="Z93" s="112">
        <v>7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11</v>
      </c>
      <c r="W94" s="112">
        <v>11</v>
      </c>
      <c r="X94" s="112">
        <v>15</v>
      </c>
      <c r="Y94" s="112">
        <v>12</v>
      </c>
      <c r="Z94" s="112">
        <v>20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0</v>
      </c>
      <c r="W95" s="112">
        <v>0</v>
      </c>
      <c r="X95" s="112">
        <v>0</v>
      </c>
      <c r="Y95" s="112">
        <v>3</v>
      </c>
      <c r="Z95" s="112">
        <v>6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37</v>
      </c>
      <c r="W96" s="112">
        <v>36</v>
      </c>
      <c r="X96" s="112">
        <v>39</v>
      </c>
      <c r="Y96" s="112">
        <v>40</v>
      </c>
      <c r="Z96" s="112">
        <v>49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28</v>
      </c>
      <c r="W97" s="112">
        <v>27</v>
      </c>
      <c r="X97" s="112">
        <v>32</v>
      </c>
      <c r="Y97" s="112">
        <v>29</v>
      </c>
      <c r="Z97" s="112">
        <v>28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5</v>
      </c>
      <c r="W98" s="112">
        <v>4</v>
      </c>
      <c r="X98" s="112">
        <v>8</v>
      </c>
      <c r="Y98" s="112">
        <v>7</v>
      </c>
      <c r="Z98" s="112">
        <v>8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11</v>
      </c>
      <c r="W100" s="112">
        <v>7</v>
      </c>
      <c r="X100" s="112">
        <v>9</v>
      </c>
      <c r="Y100" s="112">
        <v>7</v>
      </c>
      <c r="Z100" s="112">
        <v>14</v>
      </c>
    </row>
    <row r="101" spans="1:32" x14ac:dyDescent="0.25">
      <c r="A101" s="18"/>
      <c r="S101" s="118" t="s">
        <v>53</v>
      </c>
      <c r="T101" s="118"/>
      <c r="U101" s="112"/>
      <c r="V101" s="112">
        <v>118</v>
      </c>
      <c r="W101" s="112">
        <v>131</v>
      </c>
      <c r="X101" s="112">
        <v>144</v>
      </c>
      <c r="Y101" s="112">
        <v>148</v>
      </c>
      <c r="Z101" s="112">
        <v>154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112</v>
      </c>
      <c r="W104" s="112">
        <v>113</v>
      </c>
      <c r="X104" s="112">
        <v>130</v>
      </c>
      <c r="Y104" s="112">
        <v>124</v>
      </c>
      <c r="Z104" s="112">
        <v>180</v>
      </c>
      <c r="AB104" s="109" t="str">
        <f>TEXT(Z104,"###,###")</f>
        <v>180</v>
      </c>
      <c r="AD104" s="130">
        <f>Z104/($Z$4)*100</f>
        <v>48.648648648648653</v>
      </c>
      <c r="AF104" s="109"/>
    </row>
    <row r="105" spans="1:32" x14ac:dyDescent="0.25">
      <c r="S105" s="115" t="s">
        <v>17</v>
      </c>
      <c r="T105" s="115"/>
      <c r="U105" s="112"/>
      <c r="V105" s="112">
        <v>194</v>
      </c>
      <c r="W105" s="112">
        <v>282</v>
      </c>
      <c r="X105" s="112">
        <v>288</v>
      </c>
      <c r="Y105" s="112">
        <v>266</v>
      </c>
      <c r="Z105" s="112">
        <v>184</v>
      </c>
      <c r="AB105" s="109" t="str">
        <f>TEXT(Z105,"###,###")</f>
        <v>184</v>
      </c>
      <c r="AD105" s="130">
        <f>Z105/($Z$4)*100</f>
        <v>49.729729729729733</v>
      </c>
      <c r="AF105" s="109"/>
    </row>
    <row r="106" spans="1:32" x14ac:dyDescent="0.25">
      <c r="S106" s="118" t="s">
        <v>53</v>
      </c>
      <c r="T106" s="118"/>
      <c r="U106" s="120"/>
      <c r="V106" s="120">
        <v>306</v>
      </c>
      <c r="W106" s="120">
        <v>395</v>
      </c>
      <c r="X106" s="120">
        <v>418</v>
      </c>
      <c r="Y106" s="120">
        <v>390</v>
      </c>
      <c r="Z106" s="120">
        <v>364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</v>
      </c>
      <c r="W108" s="112">
        <v>23</v>
      </c>
      <c r="X108" s="112">
        <v>14</v>
      </c>
      <c r="Y108" s="112">
        <v>9</v>
      </c>
      <c r="Z108" s="112">
        <v>11</v>
      </c>
      <c r="AB108" s="109" t="str">
        <f>TEXT(Z108,"###,###")</f>
        <v>11</v>
      </c>
      <c r="AD108" s="130">
        <f>Z108/($Z$4)*100</f>
        <v>2.9729729729729732</v>
      </c>
      <c r="AF108" s="109"/>
    </row>
    <row r="109" spans="1:32" x14ac:dyDescent="0.25">
      <c r="S109" s="115" t="s">
        <v>20</v>
      </c>
      <c r="T109" s="115"/>
      <c r="U109" s="112"/>
      <c r="V109" s="112">
        <v>34</v>
      </c>
      <c r="W109" s="112">
        <v>23</v>
      </c>
      <c r="X109" s="112">
        <v>28</v>
      </c>
      <c r="Y109" s="112">
        <v>23</v>
      </c>
      <c r="Z109" s="112">
        <v>13</v>
      </c>
      <c r="AB109" s="109" t="str">
        <f>TEXT(Z109,"###,###")</f>
        <v>13</v>
      </c>
      <c r="AD109" s="130">
        <f>Z109/($Z$4)*100</f>
        <v>3.5135135135135136</v>
      </c>
      <c r="AF109" s="109"/>
    </row>
    <row r="110" spans="1:32" x14ac:dyDescent="0.25">
      <c r="S110" s="115" t="s">
        <v>21</v>
      </c>
      <c r="T110" s="115"/>
      <c r="U110" s="112"/>
      <c r="V110" s="112">
        <v>149</v>
      </c>
      <c r="W110" s="112">
        <v>229</v>
      </c>
      <c r="X110" s="112">
        <v>250</v>
      </c>
      <c r="Y110" s="112">
        <v>243</v>
      </c>
      <c r="Z110" s="112">
        <v>201</v>
      </c>
      <c r="AB110" s="109" t="str">
        <f>TEXT(Z110,"###,###")</f>
        <v>201</v>
      </c>
      <c r="AD110" s="130">
        <f>Z110/($Z$4)*100</f>
        <v>54.324324324324323</v>
      </c>
      <c r="AF110" s="109"/>
    </row>
    <row r="111" spans="1:32" x14ac:dyDescent="0.25">
      <c r="S111" s="115" t="s">
        <v>22</v>
      </c>
      <c r="T111" s="115"/>
      <c r="U111" s="112"/>
      <c r="V111" s="112">
        <v>118</v>
      </c>
      <c r="W111" s="112">
        <v>143</v>
      </c>
      <c r="X111" s="112">
        <v>123</v>
      </c>
      <c r="Y111" s="112">
        <v>115</v>
      </c>
      <c r="Z111" s="112">
        <v>132</v>
      </c>
      <c r="AB111" s="109" t="str">
        <f>TEXT(Z111,"###,###")</f>
        <v>132</v>
      </c>
      <c r="AD111" s="130">
        <f>Z111/($Z$4)*100</f>
        <v>35.675675675675677</v>
      </c>
      <c r="AF111" s="109"/>
    </row>
    <row r="112" spans="1:32" x14ac:dyDescent="0.25">
      <c r="S112" s="118" t="s">
        <v>53</v>
      </c>
      <c r="T112" s="118"/>
      <c r="U112" s="112"/>
      <c r="V112" s="112">
        <v>335</v>
      </c>
      <c r="W112" s="112">
        <v>416</v>
      </c>
      <c r="X112" s="112">
        <v>407</v>
      </c>
      <c r="Y112" s="112">
        <v>397</v>
      </c>
      <c r="Z112" s="112">
        <v>371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38.979999999999997</v>
      </c>
      <c r="W118" s="131">
        <v>38.74</v>
      </c>
      <c r="X118" s="131">
        <v>39.369999999999997</v>
      </c>
      <c r="Y118" s="131">
        <v>39.75</v>
      </c>
      <c r="Z118" s="131">
        <v>39.520000000000003</v>
      </c>
      <c r="AB118" s="109" t="str">
        <f>TEXT(Z118,"##.0")</f>
        <v>39.5</v>
      </c>
    </row>
    <row r="120" spans="19:32" x14ac:dyDescent="0.25">
      <c r="S120" s="101" t="s">
        <v>98</v>
      </c>
      <c r="T120" s="112"/>
      <c r="U120" s="112"/>
      <c r="V120" s="112">
        <v>250</v>
      </c>
      <c r="W120" s="112">
        <v>273</v>
      </c>
      <c r="X120" s="112">
        <v>276</v>
      </c>
      <c r="Y120" s="112">
        <v>283</v>
      </c>
      <c r="Z120" s="112">
        <v>275</v>
      </c>
      <c r="AB120" s="109" t="str">
        <f>TEXT(Z120,"###,###")</f>
        <v>275</v>
      </c>
    </row>
    <row r="121" spans="19:32" x14ac:dyDescent="0.25">
      <c r="S121" s="101" t="s">
        <v>99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100</v>
      </c>
      <c r="T122" s="112"/>
      <c r="U122" s="112"/>
      <c r="V122" s="112">
        <v>4</v>
      </c>
      <c r="W122" s="112">
        <v>10</v>
      </c>
      <c r="X122" s="112">
        <v>4</v>
      </c>
      <c r="Y122" s="112">
        <v>4</v>
      </c>
      <c r="Z122" s="112">
        <v>4</v>
      </c>
      <c r="AB122" s="109" t="str">
        <f>TEXT(Z122,"###,###")</f>
        <v>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254</v>
      </c>
      <c r="W124" s="112">
        <v>283</v>
      </c>
      <c r="X124" s="112">
        <v>280</v>
      </c>
      <c r="Y124" s="112">
        <v>287</v>
      </c>
      <c r="Z124" s="112">
        <v>279</v>
      </c>
      <c r="AB124" s="109" t="str">
        <f>TEXT(Z124,"###,###")</f>
        <v>279</v>
      </c>
      <c r="AD124" s="127">
        <f>Z124/$Z$7*100</f>
        <v>101.08695652173914</v>
      </c>
    </row>
    <row r="125" spans="19:32" x14ac:dyDescent="0.25">
      <c r="S125" s="101" t="s">
        <v>102</v>
      </c>
      <c r="T125" s="112"/>
      <c r="U125" s="112"/>
      <c r="V125" s="112">
        <v>4</v>
      </c>
      <c r="W125" s="112">
        <v>10</v>
      </c>
      <c r="X125" s="112">
        <v>4</v>
      </c>
      <c r="Y125" s="112">
        <v>4</v>
      </c>
      <c r="Z125" s="112">
        <v>4</v>
      </c>
      <c r="AB125" s="109" t="str">
        <f>TEXT(Z125,"###,###")</f>
        <v>4</v>
      </c>
      <c r="AD125" s="127">
        <f>Z125/$Z$7*100</f>
        <v>1.4492753623188406</v>
      </c>
    </row>
    <row r="127" spans="19:32" x14ac:dyDescent="0.25">
      <c r="S127" s="101" t="s">
        <v>103</v>
      </c>
      <c r="T127" s="112"/>
      <c r="U127" s="112"/>
      <c r="V127" s="112">
        <v>138</v>
      </c>
      <c r="W127" s="112">
        <v>144</v>
      </c>
      <c r="X127" s="112">
        <v>142</v>
      </c>
      <c r="Y127" s="112">
        <v>135</v>
      </c>
      <c r="Z127" s="112">
        <v>125</v>
      </c>
      <c r="AB127" s="109" t="str">
        <f>TEXT(Z127,"###,###")</f>
        <v>125</v>
      </c>
      <c r="AD127" s="127">
        <f>Z127/$Z$7*100</f>
        <v>45.289855072463766</v>
      </c>
    </row>
    <row r="128" spans="19:32" x14ac:dyDescent="0.25">
      <c r="S128" s="101" t="s">
        <v>104</v>
      </c>
      <c r="T128" s="112"/>
      <c r="U128" s="112"/>
      <c r="V128" s="112">
        <v>119</v>
      </c>
      <c r="W128" s="112">
        <v>133</v>
      </c>
      <c r="X128" s="112">
        <v>146</v>
      </c>
      <c r="Y128" s="112">
        <v>151</v>
      </c>
      <c r="Z128" s="112">
        <v>149</v>
      </c>
      <c r="AB128" s="109" t="str">
        <f>TEXT(Z128,"###,###")</f>
        <v>149</v>
      </c>
      <c r="AD128" s="127">
        <f>Z128/$Z$7*100</f>
        <v>53.985507246376805</v>
      </c>
    </row>
    <row r="130" spans="19:20" x14ac:dyDescent="0.25">
      <c r="S130" s="101" t="s">
        <v>278</v>
      </c>
      <c r="T130" s="127">
        <v>99.637681159420282</v>
      </c>
    </row>
    <row r="131" spans="19:20" x14ac:dyDescent="0.25">
      <c r="S131" s="101" t="s">
        <v>279</v>
      </c>
      <c r="T131" s="127">
        <v>0</v>
      </c>
    </row>
    <row r="132" spans="19:20" x14ac:dyDescent="0.25">
      <c r="S132" s="101" t="s">
        <v>280</v>
      </c>
      <c r="T132" s="127">
        <v>1.4492753623188406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F610507-AFD4-484C-8305-76EC7A5FA1B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D266B24-7B56-4C8B-9A7E-4449BEA285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DC570CF-636E-4767-A69D-0DE324727C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B56D0F-C945-402E-8E08-0BB395E2C1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DE3DD-F10B-4CDD-A2CA-6B777E003645}">
  <sheetPr codeName="Sheet12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167</v>
      </c>
      <c r="T1" s="99"/>
      <c r="U1" s="99"/>
      <c r="V1" s="99"/>
      <c r="W1" s="99"/>
      <c r="X1" s="99"/>
      <c r="Y1" s="100" t="s">
        <v>254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167</v>
      </c>
      <c r="Y3" s="105" t="s">
        <v>254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9.58 Quilpie,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794</v>
      </c>
      <c r="W4" s="108">
        <v>591</v>
      </c>
      <c r="X4" s="108">
        <v>811</v>
      </c>
      <c r="Y4" s="108">
        <v>800</v>
      </c>
      <c r="Z4" s="108">
        <v>821</v>
      </c>
      <c r="AB4" s="109" t="str">
        <f>TEXT(Z4,"###,###")</f>
        <v>821</v>
      </c>
      <c r="AD4" s="110">
        <f>Z4/Y4-1</f>
        <v>2.6250000000000107E-2</v>
      </c>
      <c r="AF4" s="110">
        <f>Z4/V4-1</f>
        <v>3.400503778337538E-2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402</v>
      </c>
      <c r="W5" s="108">
        <v>317</v>
      </c>
      <c r="X5" s="108">
        <v>439</v>
      </c>
      <c r="Y5" s="108">
        <v>416</v>
      </c>
      <c r="Z5" s="108">
        <v>440</v>
      </c>
      <c r="AB5" s="109" t="str">
        <f>TEXT(Z5,"###,###")</f>
        <v>440</v>
      </c>
      <c r="AD5" s="110">
        <f t="shared" ref="AD5:AD9" si="0">Z5/Y5-1</f>
        <v>5.7692307692307709E-2</v>
      </c>
      <c r="AF5" s="110">
        <f t="shared" ref="AF5:AF9" si="1">Z5/V5-1</f>
        <v>9.4527363184079505E-2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395</v>
      </c>
      <c r="W6" s="108">
        <v>276</v>
      </c>
      <c r="X6" s="108">
        <v>372</v>
      </c>
      <c r="Y6" s="108">
        <v>384</v>
      </c>
      <c r="Z6" s="108">
        <v>383</v>
      </c>
      <c r="AB6" s="109" t="str">
        <f>TEXT(Z6,"###,###")</f>
        <v>383</v>
      </c>
      <c r="AD6" s="110">
        <f t="shared" si="0"/>
        <v>-2.6041666666666297E-3</v>
      </c>
      <c r="AF6" s="110">
        <f t="shared" si="1"/>
        <v>-3.0379746835443089E-2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548</v>
      </c>
      <c r="W7" s="108">
        <v>398</v>
      </c>
      <c r="X7" s="108">
        <v>537</v>
      </c>
      <c r="Y7" s="108">
        <v>551</v>
      </c>
      <c r="Z7" s="108">
        <v>545</v>
      </c>
      <c r="AB7" s="109" t="str">
        <f>TEXT(Z7,"###,###")</f>
        <v>545</v>
      </c>
      <c r="AD7" s="110">
        <f t="shared" si="0"/>
        <v>-1.0889292196007205E-2</v>
      </c>
      <c r="AF7" s="110">
        <f t="shared" si="1"/>
        <v>-5.4744525547445466E-3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821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545</v>
      </c>
      <c r="P8" s="67"/>
      <c r="S8" s="107" t="s">
        <v>83</v>
      </c>
      <c r="T8" s="108"/>
      <c r="U8" s="108"/>
      <c r="V8" s="108">
        <v>43285</v>
      </c>
      <c r="W8" s="108">
        <v>45360.56</v>
      </c>
      <c r="X8" s="108">
        <v>48490.01</v>
      </c>
      <c r="Y8" s="108">
        <v>48481</v>
      </c>
      <c r="Z8" s="108">
        <v>45155.16</v>
      </c>
      <c r="AB8" s="109" t="str">
        <f>TEXT(Z8,"$###,###")</f>
        <v>$45,155</v>
      </c>
      <c r="AD8" s="110">
        <f t="shared" si="0"/>
        <v>-6.8600895196056166E-2</v>
      </c>
      <c r="AF8" s="110">
        <f t="shared" si="1"/>
        <v>4.3205729467483023E-2</v>
      </c>
    </row>
    <row r="9" spans="1:32" x14ac:dyDescent="0.25">
      <c r="A9" s="30" t="s">
        <v>14</v>
      </c>
      <c r="B9" s="71"/>
      <c r="C9" s="72"/>
      <c r="D9" s="73">
        <f>AD104</f>
        <v>57.490864799025573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55.412844036697251</v>
      </c>
      <c r="P9" s="74" t="s">
        <v>84</v>
      </c>
      <c r="S9" s="107" t="s">
        <v>7</v>
      </c>
      <c r="T9" s="108"/>
      <c r="U9" s="108"/>
      <c r="V9" s="108">
        <v>23898922</v>
      </c>
      <c r="W9" s="108">
        <v>19023981</v>
      </c>
      <c r="X9" s="108">
        <v>25115077</v>
      </c>
      <c r="Y9" s="108">
        <v>27924517</v>
      </c>
      <c r="Z9" s="108">
        <v>31841904</v>
      </c>
      <c r="AB9" s="109" t="str">
        <f>TEXT(Z9/1000000,"$#,###.0")&amp;" mil"</f>
        <v>$31.8 mil</v>
      </c>
      <c r="AD9" s="110">
        <f t="shared" si="0"/>
        <v>0.14028486150718389</v>
      </c>
      <c r="AF9" s="110">
        <f t="shared" si="1"/>
        <v>0.33235733394167322</v>
      </c>
    </row>
    <row r="10" spans="1:32" x14ac:dyDescent="0.25">
      <c r="A10" s="30" t="s">
        <v>17</v>
      </c>
      <c r="B10" s="71"/>
      <c r="C10" s="72"/>
      <c r="D10" s="73">
        <f>AD105</f>
        <v>23.50791717417783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44.403669724770644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62.201834862385319</v>
      </c>
      <c r="P11" s="74" t="s">
        <v>84</v>
      </c>
      <c r="S11" s="107" t="s">
        <v>29</v>
      </c>
      <c r="T11" s="112"/>
      <c r="U11" s="112"/>
      <c r="V11" s="112">
        <v>586</v>
      </c>
      <c r="W11" s="112">
        <v>463</v>
      </c>
      <c r="X11" s="112">
        <v>602</v>
      </c>
      <c r="Y11" s="112">
        <v>594</v>
      </c>
      <c r="Z11" s="112">
        <v>610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19.082568807339449</v>
      </c>
      <c r="P12" s="74" t="s">
        <v>84</v>
      </c>
      <c r="S12" s="107" t="s">
        <v>30</v>
      </c>
      <c r="T12" s="112"/>
      <c r="U12" s="112"/>
      <c r="V12" s="112">
        <v>205</v>
      </c>
      <c r="W12" s="112">
        <v>133</v>
      </c>
      <c r="X12" s="112">
        <v>204</v>
      </c>
      <c r="Y12" s="112">
        <v>206</v>
      </c>
      <c r="Z12" s="112">
        <v>207</v>
      </c>
    </row>
    <row r="13" spans="1:32" ht="15" customHeight="1" x14ac:dyDescent="0.25">
      <c r="A13" s="30" t="s">
        <v>19</v>
      </c>
      <c r="B13" s="72"/>
      <c r="C13" s="72"/>
      <c r="D13" s="73">
        <f>AD108</f>
        <v>24.238733252131546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17.798165137614681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16.686967113276491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43.1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20.219244823386116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17.09558823529412</v>
      </c>
      <c r="P15" s="74" t="s">
        <v>84</v>
      </c>
      <c r="S15" s="115" t="s">
        <v>60</v>
      </c>
      <c r="T15" s="115"/>
      <c r="U15" s="116"/>
      <c r="V15" s="116">
        <v>116</v>
      </c>
      <c r="W15" s="116">
        <v>93</v>
      </c>
      <c r="X15" s="116">
        <v>164</v>
      </c>
      <c r="Y15" s="112">
        <v>174</v>
      </c>
      <c r="Z15" s="112">
        <v>186</v>
      </c>
      <c r="AB15" s="117">
        <f t="shared" ref="AB15:AB34" si="2">IF(Z15="np",0,Z15/$Z$34)</f>
        <v>0.22738386308068459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19.610231425091349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82.904411764705884</v>
      </c>
      <c r="P16" s="37" t="s">
        <v>84</v>
      </c>
      <c r="S16" s="115" t="s">
        <v>61</v>
      </c>
      <c r="T16" s="115"/>
      <c r="U16" s="116"/>
      <c r="V16" s="116">
        <v>8</v>
      </c>
      <c r="W16" s="116">
        <v>7</v>
      </c>
      <c r="X16" s="116">
        <v>7</v>
      </c>
      <c r="Y16" s="112">
        <v>11</v>
      </c>
      <c r="Z16" s="112">
        <v>6</v>
      </c>
      <c r="AB16" s="117">
        <f t="shared" si="2"/>
        <v>7.3349633251833741E-3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34</v>
      </c>
      <c r="W17" s="116">
        <v>12</v>
      </c>
      <c r="X17" s="116">
        <v>10</v>
      </c>
      <c r="Y17" s="112">
        <v>13</v>
      </c>
      <c r="Z17" s="112">
        <v>9</v>
      </c>
      <c r="AB17" s="117">
        <f t="shared" si="2"/>
        <v>1.1002444987775062E-2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</v>
      </c>
      <c r="W18" s="116">
        <v>3</v>
      </c>
      <c r="X18" s="116">
        <v>10</v>
      </c>
      <c r="Y18" s="112">
        <v>9</v>
      </c>
      <c r="Z18" s="112">
        <v>12</v>
      </c>
      <c r="AB18" s="117">
        <f t="shared" si="2"/>
        <v>1.4669926650366748E-2</v>
      </c>
    </row>
    <row r="19" spans="1:28" x14ac:dyDescent="0.25">
      <c r="A19" s="63" t="str">
        <f>$S$1&amp;" ("&amp;$V$2&amp;" to "&amp;$Z$2&amp;")"</f>
        <v>Quilpie (2017-18 to 2021-22)</v>
      </c>
      <c r="B19" s="63"/>
      <c r="C19" s="63"/>
      <c r="D19" s="63"/>
      <c r="E19" s="63"/>
      <c r="F19" s="63"/>
      <c r="G19" s="63" t="str">
        <f>$S$1&amp;" ("&amp;$V$2&amp;" to "&amp;$Z$2&amp;")"</f>
        <v>Quilpie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60</v>
      </c>
      <c r="W19" s="116">
        <v>33</v>
      </c>
      <c r="X19" s="116">
        <v>43</v>
      </c>
      <c r="Y19" s="112">
        <v>45</v>
      </c>
      <c r="Z19" s="112">
        <v>60</v>
      </c>
      <c r="AB19" s="117">
        <f t="shared" si="2"/>
        <v>7.3349633251833746E-2</v>
      </c>
    </row>
    <row r="20" spans="1:28" x14ac:dyDescent="0.25">
      <c r="S20" s="115" t="s">
        <v>65</v>
      </c>
      <c r="T20" s="115"/>
      <c r="U20" s="116"/>
      <c r="V20" s="116">
        <v>25</v>
      </c>
      <c r="W20" s="116">
        <v>18</v>
      </c>
      <c r="X20" s="116">
        <v>26</v>
      </c>
      <c r="Y20" s="112">
        <v>29</v>
      </c>
      <c r="Z20" s="112">
        <v>25</v>
      </c>
      <c r="AB20" s="117">
        <f t="shared" si="2"/>
        <v>3.0562347188264057E-2</v>
      </c>
    </row>
    <row r="21" spans="1:28" x14ac:dyDescent="0.25">
      <c r="S21" s="115" t="s">
        <v>66</v>
      </c>
      <c r="T21" s="115"/>
      <c r="U21" s="116"/>
      <c r="V21" s="116">
        <v>40</v>
      </c>
      <c r="W21" s="116">
        <v>34</v>
      </c>
      <c r="X21" s="116">
        <v>47</v>
      </c>
      <c r="Y21" s="112">
        <v>49</v>
      </c>
      <c r="Z21" s="112">
        <v>44</v>
      </c>
      <c r="AB21" s="117">
        <f t="shared" si="2"/>
        <v>5.3789731051344741E-2</v>
      </c>
    </row>
    <row r="22" spans="1:28" x14ac:dyDescent="0.25">
      <c r="S22" s="115" t="s">
        <v>67</v>
      </c>
      <c r="T22" s="115"/>
      <c r="U22" s="116"/>
      <c r="V22" s="116">
        <v>50</v>
      </c>
      <c r="W22" s="116">
        <v>39</v>
      </c>
      <c r="X22" s="116">
        <v>45</v>
      </c>
      <c r="Y22" s="112">
        <v>55</v>
      </c>
      <c r="Z22" s="112">
        <v>52</v>
      </c>
      <c r="AB22" s="117">
        <f t="shared" si="2"/>
        <v>6.3569682151589244E-2</v>
      </c>
    </row>
    <row r="23" spans="1:28" x14ac:dyDescent="0.25">
      <c r="S23" s="115" t="s">
        <v>68</v>
      </c>
      <c r="T23" s="115"/>
      <c r="U23" s="116"/>
      <c r="V23" s="116">
        <v>55</v>
      </c>
      <c r="W23" s="116">
        <v>42</v>
      </c>
      <c r="X23" s="116">
        <v>50</v>
      </c>
      <c r="Y23" s="112">
        <v>42</v>
      </c>
      <c r="Z23" s="112">
        <v>51</v>
      </c>
      <c r="AB23" s="117">
        <f t="shared" si="2"/>
        <v>6.2347188264058682E-2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1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7</v>
      </c>
      <c r="W25" s="116">
        <v>11</v>
      </c>
      <c r="X25" s="116">
        <v>18</v>
      </c>
      <c r="Y25" s="112">
        <v>17</v>
      </c>
      <c r="Z25" s="112">
        <v>19</v>
      </c>
      <c r="AB25" s="117">
        <f t="shared" si="2"/>
        <v>2.3227383863080684E-2</v>
      </c>
    </row>
    <row r="26" spans="1:28" x14ac:dyDescent="0.25">
      <c r="S26" s="115" t="s">
        <v>71</v>
      </c>
      <c r="T26" s="115"/>
      <c r="U26" s="116"/>
      <c r="V26" s="116">
        <v>12</v>
      </c>
      <c r="W26" s="116">
        <v>6</v>
      </c>
      <c r="X26" s="116">
        <v>12</v>
      </c>
      <c r="Y26" s="112">
        <v>9</v>
      </c>
      <c r="Z26" s="112">
        <v>5</v>
      </c>
      <c r="AB26" s="117">
        <f t="shared" si="2"/>
        <v>6.1124694376528121E-3</v>
      </c>
    </row>
    <row r="27" spans="1:28" x14ac:dyDescent="0.25">
      <c r="S27" s="115" t="s">
        <v>72</v>
      </c>
      <c r="T27" s="115"/>
      <c r="U27" s="116"/>
      <c r="V27" s="116">
        <v>13</v>
      </c>
      <c r="W27" s="116">
        <v>7</v>
      </c>
      <c r="X27" s="116">
        <v>14</v>
      </c>
      <c r="Y27" s="112">
        <v>21</v>
      </c>
      <c r="Z27" s="112">
        <v>24</v>
      </c>
      <c r="AB27" s="117">
        <f t="shared" si="2"/>
        <v>2.9339853300733496E-2</v>
      </c>
    </row>
    <row r="28" spans="1:28" x14ac:dyDescent="0.25">
      <c r="S28" s="115" t="s">
        <v>73</v>
      </c>
      <c r="T28" s="115"/>
      <c r="U28" s="116"/>
      <c r="V28" s="116">
        <v>26</v>
      </c>
      <c r="W28" s="116">
        <v>21</v>
      </c>
      <c r="X28" s="116">
        <v>28</v>
      </c>
      <c r="Y28" s="112">
        <v>18</v>
      </c>
      <c r="Z28" s="112">
        <v>24</v>
      </c>
      <c r="AB28" s="117">
        <f t="shared" si="2"/>
        <v>2.9339853300733496E-2</v>
      </c>
    </row>
    <row r="29" spans="1:28" x14ac:dyDescent="0.25">
      <c r="S29" s="115" t="s">
        <v>74</v>
      </c>
      <c r="T29" s="115"/>
      <c r="U29" s="116"/>
      <c r="V29" s="116">
        <v>98</v>
      </c>
      <c r="W29" s="116">
        <v>100</v>
      </c>
      <c r="X29" s="116">
        <v>107</v>
      </c>
      <c r="Y29" s="112">
        <v>102</v>
      </c>
      <c r="Z29" s="112">
        <v>104</v>
      </c>
      <c r="AB29" s="117">
        <f t="shared" si="2"/>
        <v>0.12713936430317849</v>
      </c>
    </row>
    <row r="30" spans="1:28" x14ac:dyDescent="0.25">
      <c r="S30" s="115" t="s">
        <v>75</v>
      </c>
      <c r="T30" s="115"/>
      <c r="U30" s="116"/>
      <c r="V30" s="116">
        <v>64</v>
      </c>
      <c r="W30" s="116">
        <v>44</v>
      </c>
      <c r="X30" s="116">
        <v>64</v>
      </c>
      <c r="Y30" s="112">
        <v>45</v>
      </c>
      <c r="Z30" s="112">
        <v>50</v>
      </c>
      <c r="AB30" s="117">
        <f t="shared" si="2"/>
        <v>6.1124694376528114E-2</v>
      </c>
    </row>
    <row r="31" spans="1:28" x14ac:dyDescent="0.25">
      <c r="S31" s="115" t="s">
        <v>76</v>
      </c>
      <c r="T31" s="115"/>
      <c r="U31" s="116"/>
      <c r="V31" s="116">
        <v>49</v>
      </c>
      <c r="W31" s="116">
        <v>50</v>
      </c>
      <c r="X31" s="116">
        <v>55</v>
      </c>
      <c r="Y31" s="112">
        <v>50</v>
      </c>
      <c r="Z31" s="112">
        <v>51</v>
      </c>
      <c r="AB31" s="117">
        <f t="shared" si="2"/>
        <v>6.2347188264058682E-2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9</v>
      </c>
      <c r="W32" s="116">
        <v>5</v>
      </c>
      <c r="X32" s="116">
        <v>11</v>
      </c>
      <c r="Y32" s="112">
        <v>12</v>
      </c>
      <c r="Z32" s="112">
        <v>11</v>
      </c>
      <c r="AB32" s="117">
        <f t="shared" si="2"/>
        <v>1.3447432762836185E-2</v>
      </c>
    </row>
    <row r="33" spans="19:32" x14ac:dyDescent="0.25">
      <c r="S33" s="115" t="s">
        <v>78</v>
      </c>
      <c r="T33" s="115"/>
      <c r="U33" s="116"/>
      <c r="V33" s="116">
        <v>14</v>
      </c>
      <c r="W33" s="116">
        <v>22</v>
      </c>
      <c r="X33" s="116">
        <v>22</v>
      </c>
      <c r="Y33" s="112">
        <v>18</v>
      </c>
      <c r="Z33" s="112">
        <v>24</v>
      </c>
      <c r="AB33" s="117">
        <f t="shared" si="2"/>
        <v>2.9339853300733496E-2</v>
      </c>
    </row>
    <row r="34" spans="19:32" x14ac:dyDescent="0.25">
      <c r="S34" s="118" t="s">
        <v>53</v>
      </c>
      <c r="T34" s="118"/>
      <c r="U34" s="119"/>
      <c r="V34" s="119">
        <v>798</v>
      </c>
      <c r="W34" s="119">
        <v>593</v>
      </c>
      <c r="X34" s="119">
        <v>809</v>
      </c>
      <c r="Y34" s="120">
        <v>800</v>
      </c>
      <c r="Z34" s="120">
        <v>818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468</v>
      </c>
      <c r="W37" s="112">
        <v>321</v>
      </c>
      <c r="X37" s="112">
        <v>441</v>
      </c>
      <c r="Y37" s="112">
        <v>459</v>
      </c>
      <c r="Z37" s="112">
        <v>451</v>
      </c>
      <c r="AB37" s="132">
        <f>Z37/Z40*100</f>
        <v>82.904411764705884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84</v>
      </c>
      <c r="W38" s="112">
        <v>75</v>
      </c>
      <c r="X38" s="112">
        <v>92</v>
      </c>
      <c r="Y38" s="112">
        <v>88</v>
      </c>
      <c r="Z38" s="112">
        <v>93</v>
      </c>
      <c r="AB38" s="132">
        <f>Z38/Z40*100</f>
        <v>17.09558823529412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552</v>
      </c>
      <c r="W40" s="112">
        <v>396</v>
      </c>
      <c r="X40" s="112">
        <v>533</v>
      </c>
      <c r="Y40" s="112">
        <v>547</v>
      </c>
      <c r="Z40" s="112">
        <v>544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1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6</v>
      </c>
      <c r="W45" s="112">
        <v>4</v>
      </c>
      <c r="X45" s="112">
        <v>0</v>
      </c>
      <c r="Y45" s="112">
        <v>9</v>
      </c>
      <c r="Z45" s="112">
        <v>8</v>
      </c>
    </row>
    <row r="46" spans="19:32" x14ac:dyDescent="0.25">
      <c r="S46" s="115" t="s">
        <v>38</v>
      </c>
      <c r="T46" s="115"/>
      <c r="U46" s="112"/>
      <c r="V46" s="112">
        <v>13</v>
      </c>
      <c r="W46" s="112">
        <v>15</v>
      </c>
      <c r="X46" s="112">
        <v>19</v>
      </c>
      <c r="Y46" s="112">
        <v>17</v>
      </c>
      <c r="Z46" s="112">
        <v>25</v>
      </c>
    </row>
    <row r="47" spans="19:32" x14ac:dyDescent="0.25">
      <c r="S47" s="115" t="s">
        <v>39</v>
      </c>
      <c r="T47" s="115"/>
      <c r="U47" s="112"/>
      <c r="V47" s="112">
        <v>36</v>
      </c>
      <c r="W47" s="112">
        <v>37</v>
      </c>
      <c r="X47" s="112">
        <v>42</v>
      </c>
      <c r="Y47" s="112">
        <v>42</v>
      </c>
      <c r="Z47" s="112">
        <v>37</v>
      </c>
    </row>
    <row r="48" spans="19:32" x14ac:dyDescent="0.25">
      <c r="S48" s="115" t="s">
        <v>40</v>
      </c>
      <c r="T48" s="115"/>
      <c r="U48" s="112"/>
      <c r="V48" s="112">
        <v>35</v>
      </c>
      <c r="W48" s="112">
        <v>28</v>
      </c>
      <c r="X48" s="112">
        <v>46</v>
      </c>
      <c r="Y48" s="112">
        <v>42</v>
      </c>
      <c r="Z48" s="112">
        <v>58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53</v>
      </c>
      <c r="W49" s="112">
        <v>42</v>
      </c>
      <c r="X49" s="112">
        <v>54</v>
      </c>
      <c r="Y49" s="112">
        <v>39</v>
      </c>
      <c r="Z49" s="112">
        <v>29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Quilpie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30</v>
      </c>
      <c r="W50" s="112">
        <v>27</v>
      </c>
      <c r="X50" s="112">
        <v>48</v>
      </c>
      <c r="Y50" s="112">
        <v>51</v>
      </c>
      <c r="Z50" s="112">
        <v>52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24</v>
      </c>
      <c r="W51" s="112">
        <v>21</v>
      </c>
      <c r="X51" s="112">
        <v>17</v>
      </c>
      <c r="Y51" s="112">
        <v>22</v>
      </c>
      <c r="Z51" s="112">
        <v>24</v>
      </c>
    </row>
    <row r="52" spans="1:26" ht="15" customHeight="1" x14ac:dyDescent="0.25">
      <c r="S52" s="115" t="s">
        <v>44</v>
      </c>
      <c r="T52" s="115"/>
      <c r="U52" s="112"/>
      <c r="V52" s="112">
        <v>45</v>
      </c>
      <c r="W52" s="112">
        <v>23</v>
      </c>
      <c r="X52" s="112">
        <v>41</v>
      </c>
      <c r="Y52" s="112">
        <v>34</v>
      </c>
      <c r="Z52" s="112">
        <v>27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49</v>
      </c>
      <c r="W53" s="112">
        <v>30</v>
      </c>
      <c r="X53" s="112">
        <v>47</v>
      </c>
      <c r="Y53" s="112">
        <v>45</v>
      </c>
      <c r="Z53" s="112">
        <v>42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49</v>
      </c>
      <c r="W54" s="112">
        <v>33</v>
      </c>
      <c r="X54" s="112">
        <v>46</v>
      </c>
      <c r="Y54" s="112">
        <v>43</v>
      </c>
      <c r="Z54" s="112">
        <v>39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38</v>
      </c>
      <c r="W55" s="112">
        <v>27</v>
      </c>
      <c r="X55" s="112">
        <v>44</v>
      </c>
      <c r="Y55" s="112">
        <v>39</v>
      </c>
      <c r="Z55" s="112">
        <v>50</v>
      </c>
    </row>
    <row r="56" spans="1:26" ht="15" customHeight="1" x14ac:dyDescent="0.25">
      <c r="S56" s="115" t="s">
        <v>48</v>
      </c>
      <c r="T56" s="115"/>
      <c r="U56" s="112"/>
      <c r="V56" s="112">
        <v>15</v>
      </c>
      <c r="W56" s="112">
        <v>19</v>
      </c>
      <c r="X56" s="112">
        <v>20</v>
      </c>
      <c r="Y56" s="112">
        <v>21</v>
      </c>
      <c r="Z56" s="112">
        <v>18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</v>
      </c>
      <c r="W57" s="112">
        <v>9</v>
      </c>
      <c r="X57" s="112">
        <v>4</v>
      </c>
      <c r="Y57" s="112">
        <v>6</v>
      </c>
      <c r="Z57" s="112">
        <v>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</v>
      </c>
      <c r="W58" s="112">
        <v>0</v>
      </c>
      <c r="X58" s="112">
        <v>3</v>
      </c>
      <c r="Y58" s="112">
        <v>3</v>
      </c>
      <c r="Z58" s="112">
        <v>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1</v>
      </c>
      <c r="Z59" s="112">
        <v>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1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402</v>
      </c>
      <c r="W61" s="112">
        <v>316</v>
      </c>
      <c r="X61" s="112">
        <v>436</v>
      </c>
      <c r="Y61" s="112">
        <v>416</v>
      </c>
      <c r="Z61" s="112">
        <v>435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</v>
      </c>
      <c r="W64" s="112">
        <v>0</v>
      </c>
      <c r="X64" s="112">
        <v>0</v>
      </c>
      <c r="Y64" s="112">
        <v>5</v>
      </c>
      <c r="Z64" s="112">
        <v>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Quilpie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12</v>
      </c>
      <c r="W65" s="112">
        <v>10</v>
      </c>
      <c r="X65" s="112">
        <v>18</v>
      </c>
      <c r="Y65" s="112">
        <v>26</v>
      </c>
      <c r="Z65" s="112">
        <v>20</v>
      </c>
    </row>
    <row r="66" spans="1:26" x14ac:dyDescent="0.25">
      <c r="S66" s="115" t="s">
        <v>39</v>
      </c>
      <c r="T66" s="115"/>
      <c r="U66" s="112"/>
      <c r="V66" s="112">
        <v>41</v>
      </c>
      <c r="W66" s="112">
        <v>29</v>
      </c>
      <c r="X66" s="112">
        <v>25</v>
      </c>
      <c r="Y66" s="112">
        <v>19</v>
      </c>
      <c r="Z66" s="112">
        <v>33</v>
      </c>
    </row>
    <row r="67" spans="1:26" x14ac:dyDescent="0.25">
      <c r="S67" s="115" t="s">
        <v>40</v>
      </c>
      <c r="T67" s="115"/>
      <c r="U67" s="112"/>
      <c r="V67" s="112">
        <v>53</v>
      </c>
      <c r="W67" s="112">
        <v>42</v>
      </c>
      <c r="X67" s="112">
        <v>59</v>
      </c>
      <c r="Y67" s="112">
        <v>44</v>
      </c>
      <c r="Z67" s="112">
        <v>45</v>
      </c>
    </row>
    <row r="68" spans="1:26" x14ac:dyDescent="0.25">
      <c r="S68" s="115" t="s">
        <v>41</v>
      </c>
      <c r="T68" s="115"/>
      <c r="U68" s="112"/>
      <c r="V68" s="112">
        <v>41</v>
      </c>
      <c r="W68" s="112">
        <v>36</v>
      </c>
      <c r="X68" s="112">
        <v>58</v>
      </c>
      <c r="Y68" s="112">
        <v>70</v>
      </c>
      <c r="Z68" s="112">
        <v>59</v>
      </c>
    </row>
    <row r="69" spans="1:26" x14ac:dyDescent="0.25">
      <c r="S69" s="115" t="s">
        <v>42</v>
      </c>
      <c r="T69" s="115"/>
      <c r="U69" s="112"/>
      <c r="V69" s="112">
        <v>28</v>
      </c>
      <c r="W69" s="112">
        <v>25</v>
      </c>
      <c r="X69" s="112">
        <v>34</v>
      </c>
      <c r="Y69" s="112">
        <v>32</v>
      </c>
      <c r="Z69" s="112">
        <v>40</v>
      </c>
    </row>
    <row r="70" spans="1:26" x14ac:dyDescent="0.25">
      <c r="S70" s="115" t="s">
        <v>43</v>
      </c>
      <c r="T70" s="115"/>
      <c r="U70" s="112"/>
      <c r="V70" s="112">
        <v>32</v>
      </c>
      <c r="W70" s="112">
        <v>13</v>
      </c>
      <c r="X70" s="112">
        <v>20</v>
      </c>
      <c r="Y70" s="112">
        <v>24</v>
      </c>
      <c r="Z70" s="112">
        <v>31</v>
      </c>
    </row>
    <row r="71" spans="1:26" x14ac:dyDescent="0.25">
      <c r="S71" s="115" t="s">
        <v>44</v>
      </c>
      <c r="T71" s="115"/>
      <c r="U71" s="112"/>
      <c r="V71" s="112">
        <v>51</v>
      </c>
      <c r="W71" s="112">
        <v>41</v>
      </c>
      <c r="X71" s="112">
        <v>40</v>
      </c>
      <c r="Y71" s="112">
        <v>36</v>
      </c>
      <c r="Z71" s="112">
        <v>22</v>
      </c>
    </row>
    <row r="72" spans="1:26" x14ac:dyDescent="0.25">
      <c r="S72" s="115" t="s">
        <v>45</v>
      </c>
      <c r="T72" s="115"/>
      <c r="U72" s="112"/>
      <c r="V72" s="112">
        <v>47</v>
      </c>
      <c r="W72" s="112">
        <v>19</v>
      </c>
      <c r="X72" s="112">
        <v>25</v>
      </c>
      <c r="Y72" s="112">
        <v>31</v>
      </c>
      <c r="Z72" s="112">
        <v>44</v>
      </c>
    </row>
    <row r="73" spans="1:26" x14ac:dyDescent="0.25">
      <c r="S73" s="115" t="s">
        <v>46</v>
      </c>
      <c r="T73" s="115"/>
      <c r="U73" s="112"/>
      <c r="V73" s="112">
        <v>24</v>
      </c>
      <c r="W73" s="112">
        <v>29</v>
      </c>
      <c r="X73" s="112">
        <v>34</v>
      </c>
      <c r="Y73" s="112">
        <v>41</v>
      </c>
      <c r="Z73" s="112">
        <v>34</v>
      </c>
    </row>
    <row r="74" spans="1:26" x14ac:dyDescent="0.25">
      <c r="S74" s="115" t="s">
        <v>47</v>
      </c>
      <c r="T74" s="115"/>
      <c r="U74" s="112"/>
      <c r="V74" s="112">
        <v>33</v>
      </c>
      <c r="W74" s="112">
        <v>18</v>
      </c>
      <c r="X74" s="112">
        <v>38</v>
      </c>
      <c r="Y74" s="112">
        <v>32</v>
      </c>
      <c r="Z74" s="112">
        <v>19</v>
      </c>
    </row>
    <row r="75" spans="1:26" x14ac:dyDescent="0.25">
      <c r="S75" s="115" t="s">
        <v>48</v>
      </c>
      <c r="T75" s="115"/>
      <c r="U75" s="112"/>
      <c r="V75" s="112">
        <v>15</v>
      </c>
      <c r="W75" s="112">
        <v>5</v>
      </c>
      <c r="X75" s="112">
        <v>9</v>
      </c>
      <c r="Y75" s="112">
        <v>11</v>
      </c>
      <c r="Z75" s="112">
        <v>20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8</v>
      </c>
      <c r="X76" s="112">
        <v>5</v>
      </c>
      <c r="Y76" s="112">
        <v>7</v>
      </c>
      <c r="Z76" s="112">
        <v>9</v>
      </c>
    </row>
    <row r="77" spans="1:26" x14ac:dyDescent="0.25">
      <c r="S77" s="115" t="s">
        <v>50</v>
      </c>
      <c r="T77" s="115"/>
      <c r="U77" s="112"/>
      <c r="V77" s="112">
        <v>3</v>
      </c>
      <c r="W77" s="112">
        <v>3</v>
      </c>
      <c r="X77" s="112">
        <v>6</v>
      </c>
      <c r="Y77" s="112">
        <v>2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1</v>
      </c>
      <c r="Z78" s="112">
        <v>5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3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392</v>
      </c>
      <c r="W80" s="112">
        <v>281</v>
      </c>
      <c r="X80" s="112">
        <v>375</v>
      </c>
      <c r="Y80" s="112">
        <v>384</v>
      </c>
      <c r="Z80" s="112">
        <v>384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Quilpie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20</v>
      </c>
      <c r="W83" s="112">
        <v>22</v>
      </c>
      <c r="X83" s="112">
        <v>22</v>
      </c>
      <c r="Y83" s="112">
        <v>28</v>
      </c>
      <c r="Z83" s="112">
        <v>29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10</v>
      </c>
      <c r="W84" s="112">
        <v>12</v>
      </c>
      <c r="X84" s="112">
        <v>18</v>
      </c>
      <c r="Y84" s="112">
        <v>20</v>
      </c>
      <c r="Z84" s="112">
        <v>22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30</v>
      </c>
      <c r="W85" s="112">
        <v>26</v>
      </c>
      <c r="X85" s="112">
        <v>38</v>
      </c>
      <c r="Y85" s="112">
        <v>37</v>
      </c>
      <c r="Z85" s="112">
        <v>39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821</v>
      </c>
      <c r="D86" s="96">
        <f t="shared" ref="D86:D91" si="4">AD4</f>
        <v>2.6250000000000107E-2</v>
      </c>
      <c r="E86" s="97">
        <f t="shared" ref="E86:E91" si="5">AD4</f>
        <v>2.6250000000000107E-2</v>
      </c>
      <c r="F86" s="96">
        <f t="shared" ref="F86:F91" si="6">AF4</f>
        <v>3.400503778337538E-2</v>
      </c>
      <c r="G86" s="97">
        <f t="shared" ref="G86:G91" si="7">AF4</f>
        <v>3.400503778337538E-2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13</v>
      </c>
      <c r="W86" s="112">
        <v>5</v>
      </c>
      <c r="X86" s="112">
        <v>10</v>
      </c>
      <c r="Y86" s="112">
        <v>5</v>
      </c>
      <c r="Z86" s="112">
        <v>8</v>
      </c>
    </row>
    <row r="87" spans="1:30" ht="15" customHeight="1" x14ac:dyDescent="0.25">
      <c r="A87" s="98" t="s">
        <v>4</v>
      </c>
      <c r="B87" s="49"/>
      <c r="C87" s="57" t="str">
        <f t="shared" si="3"/>
        <v>440</v>
      </c>
      <c r="D87" s="96">
        <f t="shared" si="4"/>
        <v>5.7692307692307709E-2</v>
      </c>
      <c r="E87" s="97">
        <f t="shared" si="5"/>
        <v>5.7692307692307709E-2</v>
      </c>
      <c r="F87" s="96">
        <f t="shared" si="6"/>
        <v>9.4527363184079505E-2</v>
      </c>
      <c r="G87" s="97">
        <f t="shared" si="7"/>
        <v>9.4527363184079505E-2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6</v>
      </c>
      <c r="W87" s="112">
        <v>5</v>
      </c>
      <c r="X87" s="112">
        <v>9</v>
      </c>
      <c r="Y87" s="112">
        <v>6</v>
      </c>
      <c r="Z87" s="112">
        <v>5</v>
      </c>
    </row>
    <row r="88" spans="1:30" ht="15" customHeight="1" x14ac:dyDescent="0.25">
      <c r="A88" s="98" t="s">
        <v>5</v>
      </c>
      <c r="B88" s="49"/>
      <c r="C88" s="57" t="str">
        <f t="shared" si="3"/>
        <v>383</v>
      </c>
      <c r="D88" s="96">
        <f t="shared" si="4"/>
        <v>-2.6041666666666297E-3</v>
      </c>
      <c r="E88" s="97">
        <f t="shared" si="5"/>
        <v>-2.6041666666666297E-3</v>
      </c>
      <c r="F88" s="96">
        <f t="shared" si="6"/>
        <v>-3.0379746835443089E-2</v>
      </c>
      <c r="G88" s="97">
        <f t="shared" si="7"/>
        <v>-3.0379746835443089E-2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6</v>
      </c>
      <c r="W88" s="112">
        <v>7</v>
      </c>
      <c r="X88" s="112">
        <v>8</v>
      </c>
      <c r="Y88" s="112">
        <v>3</v>
      </c>
      <c r="Z88" s="112">
        <v>6</v>
      </c>
    </row>
    <row r="89" spans="1:30" ht="15" customHeight="1" x14ac:dyDescent="0.25">
      <c r="A89" s="49" t="s">
        <v>6</v>
      </c>
      <c r="B89" s="49"/>
      <c r="C89" s="57" t="str">
        <f t="shared" si="3"/>
        <v>545</v>
      </c>
      <c r="D89" s="96">
        <f t="shared" si="4"/>
        <v>-1.0889292196007205E-2</v>
      </c>
      <c r="E89" s="97">
        <f t="shared" si="5"/>
        <v>-1.0889292196007205E-2</v>
      </c>
      <c r="F89" s="96">
        <f t="shared" si="6"/>
        <v>-5.4744525547445466E-3</v>
      </c>
      <c r="G89" s="97">
        <f t="shared" si="7"/>
        <v>-5.4744525547445466E-3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44</v>
      </c>
      <c r="W89" s="112">
        <v>37</v>
      </c>
      <c r="X89" s="112">
        <v>48</v>
      </c>
      <c r="Y89" s="112">
        <v>45</v>
      </c>
      <c r="Z89" s="112">
        <v>44</v>
      </c>
    </row>
    <row r="90" spans="1:30" ht="15" customHeight="1" x14ac:dyDescent="0.25">
      <c r="A90" s="49" t="s">
        <v>96</v>
      </c>
      <c r="B90" s="49"/>
      <c r="C90" s="57" t="str">
        <f t="shared" si="3"/>
        <v>$45,155</v>
      </c>
      <c r="D90" s="96">
        <f t="shared" si="4"/>
        <v>-6.8600895196056166E-2</v>
      </c>
      <c r="E90" s="97">
        <f t="shared" si="5"/>
        <v>-6.8600895196056166E-2</v>
      </c>
      <c r="F90" s="96">
        <f t="shared" si="6"/>
        <v>4.3205729467483023E-2</v>
      </c>
      <c r="G90" s="97">
        <f t="shared" si="7"/>
        <v>4.3205729467483023E-2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53</v>
      </c>
      <c r="W90" s="112">
        <v>34</v>
      </c>
      <c r="X90" s="112">
        <v>57</v>
      </c>
      <c r="Y90" s="112">
        <v>55</v>
      </c>
      <c r="Z90" s="112">
        <v>52</v>
      </c>
    </row>
    <row r="91" spans="1:30" ht="15" customHeight="1" x14ac:dyDescent="0.25">
      <c r="A91" s="49" t="s">
        <v>7</v>
      </c>
      <c r="B91" s="49"/>
      <c r="C91" s="57" t="str">
        <f t="shared" si="3"/>
        <v>$31.8 mil</v>
      </c>
      <c r="D91" s="96">
        <f t="shared" si="4"/>
        <v>0.14028486150718389</v>
      </c>
      <c r="E91" s="97">
        <f t="shared" si="5"/>
        <v>0.14028486150718389</v>
      </c>
      <c r="F91" s="96">
        <f t="shared" si="6"/>
        <v>0.33235733394167322</v>
      </c>
      <c r="G91" s="97">
        <f t="shared" si="7"/>
        <v>0.33235733394167322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298</v>
      </c>
      <c r="W91" s="112">
        <v>220</v>
      </c>
      <c r="X91" s="112">
        <v>298</v>
      </c>
      <c r="Y91" s="112">
        <v>297</v>
      </c>
      <c r="Z91" s="112">
        <v>299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16</v>
      </c>
      <c r="W93" s="112">
        <v>14</v>
      </c>
      <c r="X93" s="112">
        <v>17</v>
      </c>
      <c r="Y93" s="112">
        <v>27</v>
      </c>
      <c r="Z93" s="112">
        <v>26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43</v>
      </c>
      <c r="W94" s="112">
        <v>30</v>
      </c>
      <c r="X94" s="112">
        <v>37</v>
      </c>
      <c r="Y94" s="112">
        <v>35</v>
      </c>
      <c r="Z94" s="112">
        <v>28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6</v>
      </c>
      <c r="W95" s="112">
        <v>9</v>
      </c>
      <c r="X95" s="112">
        <v>11</v>
      </c>
      <c r="Y95" s="112">
        <v>8</v>
      </c>
      <c r="Z95" s="112">
        <v>8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36</v>
      </c>
      <c r="W96" s="112">
        <v>30</v>
      </c>
      <c r="X96" s="112">
        <v>34</v>
      </c>
      <c r="Y96" s="112">
        <v>32</v>
      </c>
      <c r="Z96" s="112">
        <v>34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47</v>
      </c>
      <c r="W97" s="112">
        <v>30</v>
      </c>
      <c r="X97" s="112">
        <v>32</v>
      </c>
      <c r="Y97" s="112">
        <v>27</v>
      </c>
      <c r="Z97" s="112">
        <v>37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12</v>
      </c>
      <c r="W98" s="112">
        <v>7</v>
      </c>
      <c r="X98" s="112">
        <v>15</v>
      </c>
      <c r="Y98" s="112">
        <v>12</v>
      </c>
      <c r="Z98" s="112">
        <v>14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3</v>
      </c>
      <c r="Y99" s="112">
        <v>7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34</v>
      </c>
      <c r="W100" s="112">
        <v>22</v>
      </c>
      <c r="X100" s="112">
        <v>29</v>
      </c>
      <c r="Y100" s="112">
        <v>35</v>
      </c>
      <c r="Z100" s="112">
        <v>38</v>
      </c>
    </row>
    <row r="101" spans="1:32" x14ac:dyDescent="0.25">
      <c r="A101" s="18"/>
      <c r="S101" s="118" t="s">
        <v>53</v>
      </c>
      <c r="T101" s="118"/>
      <c r="U101" s="112"/>
      <c r="V101" s="112">
        <v>249</v>
      </c>
      <c r="W101" s="112">
        <v>181</v>
      </c>
      <c r="X101" s="112">
        <v>236</v>
      </c>
      <c r="Y101" s="112">
        <v>254</v>
      </c>
      <c r="Z101" s="112">
        <v>245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427</v>
      </c>
      <c r="W104" s="112">
        <v>374</v>
      </c>
      <c r="X104" s="112">
        <v>468</v>
      </c>
      <c r="Y104" s="112">
        <v>463</v>
      </c>
      <c r="Z104" s="112">
        <v>472</v>
      </c>
      <c r="AB104" s="109" t="str">
        <f>TEXT(Z104,"###,###")</f>
        <v>472</v>
      </c>
      <c r="AD104" s="130">
        <f>Z104/($Z$4)*100</f>
        <v>57.490864799025573</v>
      </c>
      <c r="AF104" s="109"/>
    </row>
    <row r="105" spans="1:32" x14ac:dyDescent="0.25">
      <c r="S105" s="115" t="s">
        <v>17</v>
      </c>
      <c r="T105" s="115"/>
      <c r="U105" s="112"/>
      <c r="V105" s="112">
        <v>205</v>
      </c>
      <c r="W105" s="112">
        <v>190</v>
      </c>
      <c r="X105" s="112">
        <v>215</v>
      </c>
      <c r="Y105" s="112">
        <v>182</v>
      </c>
      <c r="Z105" s="112">
        <v>193</v>
      </c>
      <c r="AB105" s="109" t="str">
        <f>TEXT(Z105,"###,###")</f>
        <v>193</v>
      </c>
      <c r="AD105" s="130">
        <f>Z105/($Z$4)*100</f>
        <v>23.50791717417783</v>
      </c>
      <c r="AF105" s="109"/>
    </row>
    <row r="106" spans="1:32" x14ac:dyDescent="0.25">
      <c r="S106" s="118" t="s">
        <v>53</v>
      </c>
      <c r="T106" s="118"/>
      <c r="U106" s="120"/>
      <c r="V106" s="120">
        <v>632</v>
      </c>
      <c r="W106" s="120">
        <v>564</v>
      </c>
      <c r="X106" s="120">
        <v>683</v>
      </c>
      <c r="Y106" s="120">
        <v>645</v>
      </c>
      <c r="Z106" s="120">
        <v>665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177</v>
      </c>
      <c r="W108" s="112">
        <v>130</v>
      </c>
      <c r="X108" s="112">
        <v>186</v>
      </c>
      <c r="Y108" s="112">
        <v>226</v>
      </c>
      <c r="Z108" s="112">
        <v>199</v>
      </c>
      <c r="AB108" s="109" t="str">
        <f>TEXT(Z108,"###,###")</f>
        <v>199</v>
      </c>
      <c r="AD108" s="130">
        <f>Z108/($Z$4)*100</f>
        <v>24.238733252131546</v>
      </c>
      <c r="AF108" s="109"/>
    </row>
    <row r="109" spans="1:32" x14ac:dyDescent="0.25">
      <c r="S109" s="115" t="s">
        <v>20</v>
      </c>
      <c r="T109" s="115"/>
      <c r="U109" s="112"/>
      <c r="V109" s="112">
        <v>136</v>
      </c>
      <c r="W109" s="112">
        <v>89</v>
      </c>
      <c r="X109" s="112">
        <v>125</v>
      </c>
      <c r="Y109" s="112">
        <v>103</v>
      </c>
      <c r="Z109" s="112">
        <v>137</v>
      </c>
      <c r="AB109" s="109" t="str">
        <f>TEXT(Z109,"###,###")</f>
        <v>137</v>
      </c>
      <c r="AD109" s="130">
        <f>Z109/($Z$4)*100</f>
        <v>16.686967113276491</v>
      </c>
      <c r="AF109" s="109"/>
    </row>
    <row r="110" spans="1:32" x14ac:dyDescent="0.25">
      <c r="S110" s="115" t="s">
        <v>21</v>
      </c>
      <c r="T110" s="115"/>
      <c r="U110" s="112"/>
      <c r="V110" s="112">
        <v>156</v>
      </c>
      <c r="W110" s="112">
        <v>147</v>
      </c>
      <c r="X110" s="112">
        <v>188</v>
      </c>
      <c r="Y110" s="112">
        <v>156</v>
      </c>
      <c r="Z110" s="112">
        <v>166</v>
      </c>
      <c r="AB110" s="109" t="str">
        <f>TEXT(Z110,"###,###")</f>
        <v>166</v>
      </c>
      <c r="AD110" s="130">
        <f>Z110/($Z$4)*100</f>
        <v>20.219244823386116</v>
      </c>
      <c r="AF110" s="109"/>
    </row>
    <row r="111" spans="1:32" x14ac:dyDescent="0.25">
      <c r="S111" s="115" t="s">
        <v>22</v>
      </c>
      <c r="T111" s="115"/>
      <c r="U111" s="112"/>
      <c r="V111" s="112">
        <v>162</v>
      </c>
      <c r="W111" s="112">
        <v>144</v>
      </c>
      <c r="X111" s="112">
        <v>174</v>
      </c>
      <c r="Y111" s="112">
        <v>160</v>
      </c>
      <c r="Z111" s="112">
        <v>161</v>
      </c>
      <c r="AB111" s="109" t="str">
        <f>TEXT(Z111,"###,###")</f>
        <v>161</v>
      </c>
      <c r="AD111" s="130">
        <f>Z111/($Z$4)*100</f>
        <v>19.610231425091349</v>
      </c>
      <c r="AF111" s="109"/>
    </row>
    <row r="112" spans="1:32" x14ac:dyDescent="0.25">
      <c r="S112" s="118" t="s">
        <v>53</v>
      </c>
      <c r="T112" s="118"/>
      <c r="U112" s="112"/>
      <c r="V112" s="112">
        <v>796</v>
      </c>
      <c r="W112" s="112">
        <v>594</v>
      </c>
      <c r="X112" s="112">
        <v>809</v>
      </c>
      <c r="Y112" s="112">
        <v>800</v>
      </c>
      <c r="Z112" s="112">
        <v>819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43.66</v>
      </c>
      <c r="W118" s="131">
        <v>42.75</v>
      </c>
      <c r="X118" s="131">
        <v>43.47</v>
      </c>
      <c r="Y118" s="131">
        <v>43.34</v>
      </c>
      <c r="Z118" s="131">
        <v>43.08</v>
      </c>
      <c r="AB118" s="109" t="str">
        <f>TEXT(Z118,"##.0")</f>
        <v>43.1</v>
      </c>
    </row>
    <row r="120" spans="19:32" x14ac:dyDescent="0.25">
      <c r="S120" s="101" t="s">
        <v>98</v>
      </c>
      <c r="T120" s="112"/>
      <c r="U120" s="112"/>
      <c r="V120" s="112">
        <v>344</v>
      </c>
      <c r="W120" s="112">
        <v>264</v>
      </c>
      <c r="X120" s="112">
        <v>332</v>
      </c>
      <c r="Y120" s="112">
        <v>345</v>
      </c>
      <c r="Z120" s="112">
        <v>339</v>
      </c>
      <c r="AB120" s="109" t="str">
        <f>TEXT(Z120,"###,###")</f>
        <v>339</v>
      </c>
    </row>
    <row r="121" spans="19:32" x14ac:dyDescent="0.25">
      <c r="S121" s="101" t="s">
        <v>99</v>
      </c>
      <c r="T121" s="112"/>
      <c r="U121" s="112"/>
      <c r="V121" s="112">
        <v>113</v>
      </c>
      <c r="W121" s="112">
        <v>69</v>
      </c>
      <c r="X121" s="112">
        <v>100</v>
      </c>
      <c r="Y121" s="112">
        <v>112</v>
      </c>
      <c r="Z121" s="112">
        <v>104</v>
      </c>
      <c r="AB121" s="109" t="str">
        <f>TEXT(Z121,"###,###")</f>
        <v>104</v>
      </c>
    </row>
    <row r="122" spans="19:32" x14ac:dyDescent="0.25">
      <c r="S122" s="101" t="s">
        <v>100</v>
      </c>
      <c r="T122" s="112"/>
      <c r="U122" s="112"/>
      <c r="V122" s="112">
        <v>95</v>
      </c>
      <c r="W122" s="112">
        <v>67</v>
      </c>
      <c r="X122" s="112">
        <v>108</v>
      </c>
      <c r="Y122" s="112">
        <v>95</v>
      </c>
      <c r="Z122" s="112">
        <v>97</v>
      </c>
      <c r="AB122" s="109" t="str">
        <f>TEXT(Z122,"###,###")</f>
        <v>97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439</v>
      </c>
      <c r="W124" s="112">
        <v>331</v>
      </c>
      <c r="X124" s="112">
        <v>440</v>
      </c>
      <c r="Y124" s="112">
        <v>440</v>
      </c>
      <c r="Z124" s="112">
        <v>436</v>
      </c>
      <c r="AB124" s="109" t="str">
        <f>TEXT(Z124,"###,###")</f>
        <v>436</v>
      </c>
      <c r="AD124" s="127">
        <f>Z124/$Z$7*100</f>
        <v>80</v>
      </c>
    </row>
    <row r="125" spans="19:32" x14ac:dyDescent="0.25">
      <c r="S125" s="101" t="s">
        <v>102</v>
      </c>
      <c r="T125" s="112"/>
      <c r="U125" s="112"/>
      <c r="V125" s="112">
        <v>208</v>
      </c>
      <c r="W125" s="112">
        <v>136</v>
      </c>
      <c r="X125" s="112">
        <v>208</v>
      </c>
      <c r="Y125" s="112">
        <v>207</v>
      </c>
      <c r="Z125" s="112">
        <v>201</v>
      </c>
      <c r="AB125" s="109" t="str">
        <f>TEXT(Z125,"###,###")</f>
        <v>201</v>
      </c>
      <c r="AD125" s="127">
        <f>Z125/$Z$7*100</f>
        <v>36.88073394495413</v>
      </c>
    </row>
    <row r="127" spans="19:32" x14ac:dyDescent="0.25">
      <c r="S127" s="101" t="s">
        <v>103</v>
      </c>
      <c r="T127" s="112"/>
      <c r="U127" s="112"/>
      <c r="V127" s="112">
        <v>295</v>
      </c>
      <c r="W127" s="112">
        <v>220</v>
      </c>
      <c r="X127" s="112">
        <v>300</v>
      </c>
      <c r="Y127" s="112">
        <v>298</v>
      </c>
      <c r="Z127" s="112">
        <v>302</v>
      </c>
      <c r="AB127" s="109" t="str">
        <f>TEXT(Z127,"###,###")</f>
        <v>302</v>
      </c>
      <c r="AD127" s="127">
        <f>Z127/$Z$7*100</f>
        <v>55.412844036697251</v>
      </c>
    </row>
    <row r="128" spans="19:32" x14ac:dyDescent="0.25">
      <c r="S128" s="101" t="s">
        <v>104</v>
      </c>
      <c r="T128" s="112"/>
      <c r="U128" s="112"/>
      <c r="V128" s="112">
        <v>253</v>
      </c>
      <c r="W128" s="112">
        <v>178</v>
      </c>
      <c r="X128" s="112">
        <v>237</v>
      </c>
      <c r="Y128" s="112">
        <v>252</v>
      </c>
      <c r="Z128" s="112">
        <v>242</v>
      </c>
      <c r="AB128" s="109" t="str">
        <f>TEXT(Z128,"###,###")</f>
        <v>242</v>
      </c>
      <c r="AD128" s="127">
        <f>Z128/$Z$7*100</f>
        <v>44.403669724770644</v>
      </c>
    </row>
    <row r="130" spans="19:20" x14ac:dyDescent="0.25">
      <c r="S130" s="101" t="s">
        <v>278</v>
      </c>
      <c r="T130" s="127">
        <v>62.201834862385319</v>
      </c>
    </row>
    <row r="131" spans="19:20" x14ac:dyDescent="0.25">
      <c r="S131" s="101" t="s">
        <v>279</v>
      </c>
      <c r="T131" s="127">
        <v>19.082568807339449</v>
      </c>
    </row>
    <row r="132" spans="19:20" x14ac:dyDescent="0.25">
      <c r="S132" s="101" t="s">
        <v>280</v>
      </c>
      <c r="T132" s="127">
        <v>17.798165137614681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17471FD-5CD7-4FFE-9790-B0C27569A2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E62FF02-3621-4767-B5CE-75E127A84F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12001AB-0955-4F17-AAA2-94986DB334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3A59428-2A3D-4F8A-B743-9A2A315865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D964E-C58A-4926-BF55-BF8F23915540}">
  <sheetPr codeName="Sheet6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109</v>
      </c>
      <c r="T1" s="99"/>
      <c r="U1" s="99"/>
      <c r="V1" s="99"/>
      <c r="W1" s="99"/>
      <c r="X1" s="99"/>
      <c r="Y1" s="100" t="s">
        <v>206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109</v>
      </c>
      <c r="Y3" s="105" t="s">
        <v>206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 Barcoo,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304</v>
      </c>
      <c r="W4" s="108">
        <v>271</v>
      </c>
      <c r="X4" s="108">
        <v>359</v>
      </c>
      <c r="Y4" s="108">
        <v>330</v>
      </c>
      <c r="Z4" s="108">
        <v>354</v>
      </c>
      <c r="AB4" s="109" t="str">
        <f>TEXT(Z4,"###,###")</f>
        <v>354</v>
      </c>
      <c r="AD4" s="110">
        <f>Z4/Y4-1</f>
        <v>7.2727272727272751E-2</v>
      </c>
      <c r="AF4" s="110">
        <f>Z4/V4-1</f>
        <v>0.16447368421052633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156</v>
      </c>
      <c r="W5" s="108">
        <v>128</v>
      </c>
      <c r="X5" s="108">
        <v>174</v>
      </c>
      <c r="Y5" s="108">
        <v>139</v>
      </c>
      <c r="Z5" s="108">
        <v>172</v>
      </c>
      <c r="AB5" s="109" t="str">
        <f>TEXT(Z5,"###,###")</f>
        <v>172</v>
      </c>
      <c r="AD5" s="110">
        <f t="shared" ref="AD5:AD9" si="0">Z5/Y5-1</f>
        <v>0.23741007194244612</v>
      </c>
      <c r="AF5" s="110">
        <f t="shared" ref="AF5:AF9" si="1">Z5/V5-1</f>
        <v>0.10256410256410264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145</v>
      </c>
      <c r="W6" s="108">
        <v>141</v>
      </c>
      <c r="X6" s="108">
        <v>184</v>
      </c>
      <c r="Y6" s="108">
        <v>191</v>
      </c>
      <c r="Z6" s="108">
        <v>177</v>
      </c>
      <c r="AB6" s="109" t="str">
        <f>TEXT(Z6,"###,###")</f>
        <v>177</v>
      </c>
      <c r="AD6" s="110">
        <f t="shared" si="0"/>
        <v>-7.3298429319371694E-2</v>
      </c>
      <c r="AF6" s="110">
        <f t="shared" si="1"/>
        <v>0.22068965517241379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201</v>
      </c>
      <c r="W7" s="108">
        <v>168</v>
      </c>
      <c r="X7" s="108">
        <v>219</v>
      </c>
      <c r="Y7" s="108">
        <v>205</v>
      </c>
      <c r="Z7" s="108">
        <v>219</v>
      </c>
      <c r="AB7" s="109" t="str">
        <f>TEXT(Z7,"###,###")</f>
        <v>219</v>
      </c>
      <c r="AD7" s="110">
        <f t="shared" si="0"/>
        <v>6.8292682926829329E-2</v>
      </c>
      <c r="AF7" s="110">
        <f t="shared" si="1"/>
        <v>8.9552238805970186E-2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354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219</v>
      </c>
      <c r="P8" s="67"/>
      <c r="S8" s="107" t="s">
        <v>83</v>
      </c>
      <c r="T8" s="108"/>
      <c r="U8" s="108"/>
      <c r="V8" s="108">
        <v>42762.35</v>
      </c>
      <c r="W8" s="108">
        <v>44365.23</v>
      </c>
      <c r="X8" s="108">
        <v>47992.51</v>
      </c>
      <c r="Y8" s="108">
        <v>45002.67</v>
      </c>
      <c r="Z8" s="108">
        <v>50817.5</v>
      </c>
      <c r="AB8" s="109" t="str">
        <f>TEXT(Z8,"$###,###")</f>
        <v>$50,818</v>
      </c>
      <c r="AD8" s="110">
        <f t="shared" si="0"/>
        <v>0.12921077793828672</v>
      </c>
      <c r="AF8" s="110">
        <f t="shared" si="1"/>
        <v>0.18837014336209301</v>
      </c>
    </row>
    <row r="9" spans="1:32" x14ac:dyDescent="0.25">
      <c r="A9" s="30" t="s">
        <v>14</v>
      </c>
      <c r="B9" s="71"/>
      <c r="C9" s="72"/>
      <c r="D9" s="73">
        <f>AD104</f>
        <v>50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51.598173515981735</v>
      </c>
      <c r="P9" s="74" t="s">
        <v>84</v>
      </c>
      <c r="S9" s="107" t="s">
        <v>7</v>
      </c>
      <c r="T9" s="108"/>
      <c r="U9" s="108"/>
      <c r="V9" s="108">
        <v>11505297</v>
      </c>
      <c r="W9" s="108">
        <v>9477598</v>
      </c>
      <c r="X9" s="108">
        <v>15064484</v>
      </c>
      <c r="Y9" s="108">
        <v>13971145</v>
      </c>
      <c r="Z9" s="108">
        <v>16017208</v>
      </c>
      <c r="AB9" s="109" t="str">
        <f>TEXT(Z9/1000000,"$#,###.0")&amp;" mil"</f>
        <v>$16.0 mil</v>
      </c>
      <c r="AD9" s="110">
        <f t="shared" si="0"/>
        <v>0.14644919940348489</v>
      </c>
      <c r="AF9" s="110">
        <f t="shared" si="1"/>
        <v>0.39215945490151194</v>
      </c>
    </row>
    <row r="10" spans="1:32" x14ac:dyDescent="0.25">
      <c r="A10" s="30" t="s">
        <v>17</v>
      </c>
      <c r="B10" s="71"/>
      <c r="C10" s="72"/>
      <c r="D10" s="73">
        <f>AD105</f>
        <v>33.61581920903955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46.118721461187214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61.187214611872143</v>
      </c>
      <c r="P11" s="74" t="s">
        <v>84</v>
      </c>
      <c r="S11" s="107" t="s">
        <v>29</v>
      </c>
      <c r="T11" s="112"/>
      <c r="U11" s="112"/>
      <c r="V11" s="112">
        <v>236</v>
      </c>
      <c r="W11" s="112">
        <v>217</v>
      </c>
      <c r="X11" s="112">
        <v>278</v>
      </c>
      <c r="Y11" s="112">
        <v>251</v>
      </c>
      <c r="Z11" s="112">
        <v>269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18.721461187214611</v>
      </c>
      <c r="P12" s="74" t="s">
        <v>84</v>
      </c>
      <c r="S12" s="107" t="s">
        <v>30</v>
      </c>
      <c r="T12" s="112"/>
      <c r="U12" s="112"/>
      <c r="V12" s="112">
        <v>64</v>
      </c>
      <c r="W12" s="112">
        <v>58</v>
      </c>
      <c r="X12" s="112">
        <v>79</v>
      </c>
      <c r="Y12" s="112">
        <v>79</v>
      </c>
      <c r="Z12" s="112">
        <v>83</v>
      </c>
    </row>
    <row r="13" spans="1:32" ht="15" customHeight="1" x14ac:dyDescent="0.25">
      <c r="A13" s="30" t="s">
        <v>19</v>
      </c>
      <c r="B13" s="72"/>
      <c r="C13" s="72"/>
      <c r="D13" s="73">
        <f>AD108</f>
        <v>18.361581920903955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21.461187214611872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10.16949152542373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42.6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34.745762711864408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20.27027027027027</v>
      </c>
      <c r="P15" s="74" t="s">
        <v>84</v>
      </c>
      <c r="S15" s="115" t="s">
        <v>60</v>
      </c>
      <c r="T15" s="115"/>
      <c r="U15" s="116"/>
      <c r="V15" s="116">
        <v>73</v>
      </c>
      <c r="W15" s="116">
        <v>62</v>
      </c>
      <c r="X15" s="116">
        <v>101</v>
      </c>
      <c r="Y15" s="112">
        <v>90</v>
      </c>
      <c r="Z15" s="112">
        <v>107</v>
      </c>
      <c r="AB15" s="117">
        <f t="shared" ref="AB15:AB34" si="2">IF(Z15="np",0,Z15/$Z$34)</f>
        <v>0.30484330484330485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18.361581920903955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79.729729729729726</v>
      </c>
      <c r="P16" s="37" t="s">
        <v>84</v>
      </c>
      <c r="S16" s="115" t="s">
        <v>61</v>
      </c>
      <c r="T16" s="115"/>
      <c r="U16" s="116"/>
      <c r="V16" s="116">
        <v>10</v>
      </c>
      <c r="W16" s="116">
        <v>7</v>
      </c>
      <c r="X16" s="116">
        <v>6</v>
      </c>
      <c r="Y16" s="112">
        <v>3</v>
      </c>
      <c r="Z16" s="112">
        <v>9</v>
      </c>
      <c r="AB16" s="117">
        <f t="shared" si="2"/>
        <v>2.564102564102564E-2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16</v>
      </c>
      <c r="W17" s="116">
        <v>3</v>
      </c>
      <c r="X17" s="116">
        <v>0</v>
      </c>
      <c r="Y17" s="112">
        <v>2</v>
      </c>
      <c r="Z17" s="112">
        <v>7</v>
      </c>
      <c r="AB17" s="117">
        <f t="shared" si="2"/>
        <v>1.9943019943019943E-2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5</v>
      </c>
      <c r="W18" s="116">
        <v>4</v>
      </c>
      <c r="X18" s="116">
        <v>4</v>
      </c>
      <c r="Y18" s="112">
        <v>5</v>
      </c>
      <c r="Z18" s="112">
        <v>8</v>
      </c>
      <c r="AB18" s="117">
        <f t="shared" si="2"/>
        <v>2.2792022792022793E-2</v>
      </c>
    </row>
    <row r="19" spans="1:28" x14ac:dyDescent="0.25">
      <c r="A19" s="63" t="str">
        <f>$S$1&amp;" ("&amp;$V$2&amp;" to "&amp;$Z$2&amp;")"</f>
        <v>Barcoo (2017-18 to 2021-22)</v>
      </c>
      <c r="B19" s="63"/>
      <c r="C19" s="63"/>
      <c r="D19" s="63"/>
      <c r="E19" s="63"/>
      <c r="F19" s="63"/>
      <c r="G19" s="63" t="str">
        <f>$S$1&amp;" ("&amp;$V$2&amp;" to "&amp;$Z$2&amp;")"</f>
        <v>Barcoo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10</v>
      </c>
      <c r="W19" s="116">
        <v>10</v>
      </c>
      <c r="X19" s="116">
        <v>6</v>
      </c>
      <c r="Y19" s="112">
        <v>9</v>
      </c>
      <c r="Z19" s="112">
        <v>12</v>
      </c>
      <c r="AB19" s="117">
        <f t="shared" si="2"/>
        <v>3.4188034188034191E-2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0</v>
      </c>
      <c r="X20" s="116">
        <v>5</v>
      </c>
      <c r="Y20" s="112">
        <v>2</v>
      </c>
      <c r="Z20" s="112">
        <v>0</v>
      </c>
      <c r="AB20" s="117">
        <f t="shared" si="2"/>
        <v>0</v>
      </c>
    </row>
    <row r="21" spans="1:28" x14ac:dyDescent="0.25">
      <c r="S21" s="115" t="s">
        <v>66</v>
      </c>
      <c r="T21" s="115"/>
      <c r="U21" s="116"/>
      <c r="V21" s="116">
        <v>10</v>
      </c>
      <c r="W21" s="116">
        <v>10</v>
      </c>
      <c r="X21" s="116">
        <v>10</v>
      </c>
      <c r="Y21" s="112">
        <v>18</v>
      </c>
      <c r="Z21" s="112">
        <v>14</v>
      </c>
      <c r="AB21" s="117">
        <f t="shared" si="2"/>
        <v>3.9886039886039885E-2</v>
      </c>
    </row>
    <row r="22" spans="1:28" x14ac:dyDescent="0.25">
      <c r="S22" s="115" t="s">
        <v>67</v>
      </c>
      <c r="T22" s="115"/>
      <c r="U22" s="116"/>
      <c r="V22" s="116">
        <v>20</v>
      </c>
      <c r="W22" s="116">
        <v>16</v>
      </c>
      <c r="X22" s="116">
        <v>15</v>
      </c>
      <c r="Y22" s="112">
        <v>13</v>
      </c>
      <c r="Z22" s="112">
        <v>10</v>
      </c>
      <c r="AB22" s="117">
        <f t="shared" si="2"/>
        <v>2.8490028490028491E-2</v>
      </c>
    </row>
    <row r="23" spans="1:28" x14ac:dyDescent="0.25">
      <c r="S23" s="115" t="s">
        <v>68</v>
      </c>
      <c r="T23" s="115"/>
      <c r="U23" s="116"/>
      <c r="V23" s="116">
        <v>4</v>
      </c>
      <c r="W23" s="116">
        <v>5</v>
      </c>
      <c r="X23" s="116">
        <v>7</v>
      </c>
      <c r="Y23" s="112">
        <v>10</v>
      </c>
      <c r="Z23" s="112">
        <v>10</v>
      </c>
      <c r="AB23" s="117">
        <f t="shared" si="2"/>
        <v>2.8490028490028491E-2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0</v>
      </c>
      <c r="W25" s="116">
        <v>0</v>
      </c>
      <c r="X25" s="116">
        <v>8</v>
      </c>
      <c r="Y25" s="112">
        <v>3</v>
      </c>
      <c r="Z25" s="112">
        <v>0</v>
      </c>
      <c r="AB25" s="117">
        <f t="shared" si="2"/>
        <v>0</v>
      </c>
    </row>
    <row r="26" spans="1:28" x14ac:dyDescent="0.25">
      <c r="S26" s="115" t="s">
        <v>71</v>
      </c>
      <c r="T26" s="115"/>
      <c r="U26" s="116"/>
      <c r="V26" s="116">
        <v>0</v>
      </c>
      <c r="W26" s="116">
        <v>0</v>
      </c>
      <c r="X26" s="116">
        <v>3</v>
      </c>
      <c r="Y26" s="112">
        <v>5</v>
      </c>
      <c r="Z26" s="112">
        <v>4</v>
      </c>
      <c r="AB26" s="117">
        <f t="shared" si="2"/>
        <v>1.1396011396011397E-2</v>
      </c>
    </row>
    <row r="27" spans="1:28" x14ac:dyDescent="0.25">
      <c r="S27" s="115" t="s">
        <v>72</v>
      </c>
      <c r="T27" s="115"/>
      <c r="U27" s="116"/>
      <c r="V27" s="116">
        <v>5</v>
      </c>
      <c r="W27" s="116">
        <v>5</v>
      </c>
      <c r="X27" s="116">
        <v>11</v>
      </c>
      <c r="Y27" s="112">
        <v>14</v>
      </c>
      <c r="Z27" s="112">
        <v>15</v>
      </c>
      <c r="AB27" s="117">
        <f t="shared" si="2"/>
        <v>4.2735042735042736E-2</v>
      </c>
    </row>
    <row r="28" spans="1:28" x14ac:dyDescent="0.25">
      <c r="S28" s="115" t="s">
        <v>73</v>
      </c>
      <c r="T28" s="115"/>
      <c r="U28" s="116"/>
      <c r="V28" s="116">
        <v>5</v>
      </c>
      <c r="W28" s="116">
        <v>5</v>
      </c>
      <c r="X28" s="116">
        <v>7</v>
      </c>
      <c r="Y28" s="112">
        <v>11</v>
      </c>
      <c r="Z28" s="112">
        <v>13</v>
      </c>
      <c r="AB28" s="117">
        <f t="shared" si="2"/>
        <v>3.7037037037037035E-2</v>
      </c>
    </row>
    <row r="29" spans="1:28" x14ac:dyDescent="0.25">
      <c r="S29" s="115" t="s">
        <v>74</v>
      </c>
      <c r="T29" s="115"/>
      <c r="U29" s="116"/>
      <c r="V29" s="116">
        <v>77</v>
      </c>
      <c r="W29" s="116">
        <v>75</v>
      </c>
      <c r="X29" s="116">
        <v>78</v>
      </c>
      <c r="Y29" s="112">
        <v>74</v>
      </c>
      <c r="Z29" s="112">
        <v>76</v>
      </c>
      <c r="AB29" s="117">
        <f t="shared" si="2"/>
        <v>0.21652421652421652</v>
      </c>
    </row>
    <row r="30" spans="1:28" x14ac:dyDescent="0.25">
      <c r="S30" s="115" t="s">
        <v>75</v>
      </c>
      <c r="T30" s="115"/>
      <c r="U30" s="116"/>
      <c r="V30" s="116">
        <v>22</v>
      </c>
      <c r="W30" s="116">
        <v>21</v>
      </c>
      <c r="X30" s="116">
        <v>32</v>
      </c>
      <c r="Y30" s="112">
        <v>25</v>
      </c>
      <c r="Z30" s="112">
        <v>21</v>
      </c>
      <c r="AB30" s="117">
        <f t="shared" si="2"/>
        <v>5.9829059829059832E-2</v>
      </c>
    </row>
    <row r="31" spans="1:28" x14ac:dyDescent="0.25">
      <c r="S31" s="115" t="s">
        <v>76</v>
      </c>
      <c r="T31" s="115"/>
      <c r="U31" s="116"/>
      <c r="V31" s="116">
        <v>19</v>
      </c>
      <c r="W31" s="116">
        <v>9</v>
      </c>
      <c r="X31" s="116">
        <v>17</v>
      </c>
      <c r="Y31" s="112">
        <v>11</v>
      </c>
      <c r="Z31" s="112">
        <v>11</v>
      </c>
      <c r="AB31" s="117">
        <f t="shared" si="2"/>
        <v>3.1339031339031341E-2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</v>
      </c>
      <c r="W32" s="116">
        <v>0</v>
      </c>
      <c r="X32" s="116">
        <v>0</v>
      </c>
      <c r="Y32" s="112">
        <v>1</v>
      </c>
      <c r="Z32" s="112">
        <v>0</v>
      </c>
      <c r="AB32" s="117">
        <f t="shared" si="2"/>
        <v>0</v>
      </c>
    </row>
    <row r="33" spans="19:32" x14ac:dyDescent="0.25">
      <c r="S33" s="115" t="s">
        <v>78</v>
      </c>
      <c r="T33" s="115"/>
      <c r="U33" s="116"/>
      <c r="V33" s="116">
        <v>6</v>
      </c>
      <c r="W33" s="116">
        <v>0</v>
      </c>
      <c r="X33" s="116">
        <v>8</v>
      </c>
      <c r="Y33" s="112">
        <v>3</v>
      </c>
      <c r="Z33" s="112">
        <v>3</v>
      </c>
      <c r="AB33" s="117">
        <f t="shared" si="2"/>
        <v>8.5470085470085479E-3</v>
      </c>
    </row>
    <row r="34" spans="19:32" x14ac:dyDescent="0.25">
      <c r="S34" s="118" t="s">
        <v>53</v>
      </c>
      <c r="T34" s="118"/>
      <c r="U34" s="119"/>
      <c r="V34" s="119">
        <v>306</v>
      </c>
      <c r="W34" s="119">
        <v>270</v>
      </c>
      <c r="X34" s="119">
        <v>356</v>
      </c>
      <c r="Y34" s="120">
        <v>330</v>
      </c>
      <c r="Z34" s="120">
        <v>351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163</v>
      </c>
      <c r="W37" s="112">
        <v>140</v>
      </c>
      <c r="X37" s="112">
        <v>176</v>
      </c>
      <c r="Y37" s="112">
        <v>162</v>
      </c>
      <c r="Z37" s="112">
        <v>177</v>
      </c>
      <c r="AB37" s="132">
        <f>Z37/Z40*100</f>
        <v>79.729729729729726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33</v>
      </c>
      <c r="W38" s="112">
        <v>28</v>
      </c>
      <c r="X38" s="112">
        <v>41</v>
      </c>
      <c r="Y38" s="112">
        <v>43</v>
      </c>
      <c r="Z38" s="112">
        <v>45</v>
      </c>
      <c r="AB38" s="132">
        <f>Z38/Z40*100</f>
        <v>20.27027027027027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196</v>
      </c>
      <c r="W40" s="112">
        <v>168</v>
      </c>
      <c r="X40" s="112">
        <v>217</v>
      </c>
      <c r="Y40" s="112">
        <v>205</v>
      </c>
      <c r="Z40" s="112">
        <v>222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0</v>
      </c>
      <c r="Y45" s="112">
        <v>1</v>
      </c>
      <c r="Z45" s="112">
        <v>9</v>
      </c>
    </row>
    <row r="46" spans="19:32" x14ac:dyDescent="0.25">
      <c r="S46" s="115" t="s">
        <v>38</v>
      </c>
      <c r="T46" s="115"/>
      <c r="U46" s="112"/>
      <c r="V46" s="112">
        <v>11</v>
      </c>
      <c r="W46" s="112">
        <v>9</v>
      </c>
      <c r="X46" s="112">
        <v>12</v>
      </c>
      <c r="Y46" s="112">
        <v>6</v>
      </c>
      <c r="Z46" s="112">
        <v>7</v>
      </c>
    </row>
    <row r="47" spans="19:32" x14ac:dyDescent="0.25">
      <c r="S47" s="115" t="s">
        <v>39</v>
      </c>
      <c r="T47" s="115"/>
      <c r="U47" s="112"/>
      <c r="V47" s="112">
        <v>24</v>
      </c>
      <c r="W47" s="112">
        <v>13</v>
      </c>
      <c r="X47" s="112">
        <v>18</v>
      </c>
      <c r="Y47" s="112">
        <v>20</v>
      </c>
      <c r="Z47" s="112">
        <v>20</v>
      </c>
    </row>
    <row r="48" spans="19:32" x14ac:dyDescent="0.25">
      <c r="S48" s="115" t="s">
        <v>40</v>
      </c>
      <c r="T48" s="115"/>
      <c r="U48" s="112"/>
      <c r="V48" s="112">
        <v>14</v>
      </c>
      <c r="W48" s="112">
        <v>19</v>
      </c>
      <c r="X48" s="112">
        <v>11</v>
      </c>
      <c r="Y48" s="112">
        <v>6</v>
      </c>
      <c r="Z48" s="112">
        <v>17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</v>
      </c>
      <c r="W49" s="112">
        <v>8</v>
      </c>
      <c r="X49" s="112">
        <v>12</v>
      </c>
      <c r="Y49" s="112">
        <v>12</v>
      </c>
      <c r="Z49" s="112">
        <v>15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Barcoo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</v>
      </c>
      <c r="W50" s="112">
        <v>17</v>
      </c>
      <c r="X50" s="112">
        <v>21</v>
      </c>
      <c r="Y50" s="112">
        <v>14</v>
      </c>
      <c r="Z50" s="112">
        <v>10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16</v>
      </c>
      <c r="W51" s="112">
        <v>8</v>
      </c>
      <c r="X51" s="112">
        <v>14</v>
      </c>
      <c r="Y51" s="112">
        <v>15</v>
      </c>
      <c r="Z51" s="112">
        <v>17</v>
      </c>
    </row>
    <row r="52" spans="1:26" ht="15" customHeight="1" x14ac:dyDescent="0.25">
      <c r="S52" s="115" t="s">
        <v>44</v>
      </c>
      <c r="T52" s="115"/>
      <c r="U52" s="112"/>
      <c r="V52" s="112">
        <v>12</v>
      </c>
      <c r="W52" s="112">
        <v>9</v>
      </c>
      <c r="X52" s="112">
        <v>17</v>
      </c>
      <c r="Y52" s="112">
        <v>9</v>
      </c>
      <c r="Z52" s="112">
        <v>13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12</v>
      </c>
      <c r="W53" s="112">
        <v>10</v>
      </c>
      <c r="X53" s="112">
        <v>11</v>
      </c>
      <c r="Y53" s="112">
        <v>11</v>
      </c>
      <c r="Z53" s="112">
        <v>15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17</v>
      </c>
      <c r="W54" s="112">
        <v>15</v>
      </c>
      <c r="X54" s="112">
        <v>25</v>
      </c>
      <c r="Y54" s="112">
        <v>18</v>
      </c>
      <c r="Z54" s="112">
        <v>23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</v>
      </c>
      <c r="W55" s="112">
        <v>10</v>
      </c>
      <c r="X55" s="112">
        <v>14</v>
      </c>
      <c r="Y55" s="112">
        <v>15</v>
      </c>
      <c r="Z55" s="112">
        <v>11</v>
      </c>
    </row>
    <row r="56" spans="1:26" ht="15" customHeight="1" x14ac:dyDescent="0.25">
      <c r="S56" s="115" t="s">
        <v>48</v>
      </c>
      <c r="T56" s="115"/>
      <c r="U56" s="112"/>
      <c r="V56" s="112">
        <v>12</v>
      </c>
      <c r="W56" s="112">
        <v>6</v>
      </c>
      <c r="X56" s="112">
        <v>7</v>
      </c>
      <c r="Y56" s="112">
        <v>6</v>
      </c>
      <c r="Z56" s="112">
        <v>11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</v>
      </c>
      <c r="W57" s="112">
        <v>8</v>
      </c>
      <c r="X57" s="112">
        <v>4</v>
      </c>
      <c r="Y57" s="112">
        <v>4</v>
      </c>
      <c r="Z57" s="112">
        <v>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1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1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154</v>
      </c>
      <c r="W61" s="112">
        <v>131</v>
      </c>
      <c r="X61" s="112">
        <v>168</v>
      </c>
      <c r="Y61" s="112">
        <v>139</v>
      </c>
      <c r="Z61" s="112">
        <v>173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1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</v>
      </c>
      <c r="W64" s="112">
        <v>7</v>
      </c>
      <c r="X64" s="112">
        <v>6</v>
      </c>
      <c r="Y64" s="112">
        <v>7</v>
      </c>
      <c r="Z64" s="112">
        <v>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Barcoo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</v>
      </c>
      <c r="W65" s="112">
        <v>6</v>
      </c>
      <c r="X65" s="112">
        <v>9</v>
      </c>
      <c r="Y65" s="112">
        <v>16</v>
      </c>
      <c r="Z65" s="112">
        <v>13</v>
      </c>
    </row>
    <row r="66" spans="1:26" x14ac:dyDescent="0.25">
      <c r="S66" s="115" t="s">
        <v>39</v>
      </c>
      <c r="T66" s="115"/>
      <c r="U66" s="112"/>
      <c r="V66" s="112">
        <v>17</v>
      </c>
      <c r="W66" s="112">
        <v>11</v>
      </c>
      <c r="X66" s="112">
        <v>24</v>
      </c>
      <c r="Y66" s="112">
        <v>17</v>
      </c>
      <c r="Z66" s="112">
        <v>16</v>
      </c>
    </row>
    <row r="67" spans="1:26" x14ac:dyDescent="0.25">
      <c r="S67" s="115" t="s">
        <v>40</v>
      </c>
      <c r="T67" s="115"/>
      <c r="U67" s="112"/>
      <c r="V67" s="112">
        <v>10</v>
      </c>
      <c r="W67" s="112">
        <v>16</v>
      </c>
      <c r="X67" s="112">
        <v>18</v>
      </c>
      <c r="Y67" s="112">
        <v>20</v>
      </c>
      <c r="Z67" s="112">
        <v>6</v>
      </c>
    </row>
    <row r="68" spans="1:26" x14ac:dyDescent="0.25">
      <c r="S68" s="115" t="s">
        <v>41</v>
      </c>
      <c r="T68" s="115"/>
      <c r="U68" s="112"/>
      <c r="V68" s="112">
        <v>5</v>
      </c>
      <c r="W68" s="112">
        <v>10</v>
      </c>
      <c r="X68" s="112">
        <v>13</v>
      </c>
      <c r="Y68" s="112">
        <v>15</v>
      </c>
      <c r="Z68" s="112">
        <v>17</v>
      </c>
    </row>
    <row r="69" spans="1:26" x14ac:dyDescent="0.25">
      <c r="S69" s="115" t="s">
        <v>42</v>
      </c>
      <c r="T69" s="115"/>
      <c r="U69" s="112"/>
      <c r="V69" s="112">
        <v>17</v>
      </c>
      <c r="W69" s="112">
        <v>13</v>
      </c>
      <c r="X69" s="112">
        <v>19</v>
      </c>
      <c r="Y69" s="112">
        <v>26</v>
      </c>
      <c r="Z69" s="112">
        <v>30</v>
      </c>
    </row>
    <row r="70" spans="1:26" x14ac:dyDescent="0.25">
      <c r="S70" s="115" t="s">
        <v>43</v>
      </c>
      <c r="T70" s="115"/>
      <c r="U70" s="112"/>
      <c r="V70" s="112">
        <v>15</v>
      </c>
      <c r="W70" s="112">
        <v>12</v>
      </c>
      <c r="X70" s="112">
        <v>17</v>
      </c>
      <c r="Y70" s="112">
        <v>17</v>
      </c>
      <c r="Z70" s="112">
        <v>18</v>
      </c>
    </row>
    <row r="71" spans="1:26" x14ac:dyDescent="0.25">
      <c r="S71" s="115" t="s">
        <v>44</v>
      </c>
      <c r="T71" s="115"/>
      <c r="U71" s="112"/>
      <c r="V71" s="112">
        <v>17</v>
      </c>
      <c r="W71" s="112">
        <v>17</v>
      </c>
      <c r="X71" s="112">
        <v>13</v>
      </c>
      <c r="Y71" s="112">
        <v>16</v>
      </c>
      <c r="Z71" s="112">
        <v>20</v>
      </c>
    </row>
    <row r="72" spans="1:26" x14ac:dyDescent="0.25">
      <c r="S72" s="115" t="s">
        <v>45</v>
      </c>
      <c r="T72" s="115"/>
      <c r="U72" s="112"/>
      <c r="V72" s="112">
        <v>23</v>
      </c>
      <c r="W72" s="112">
        <v>22</v>
      </c>
      <c r="X72" s="112">
        <v>27</v>
      </c>
      <c r="Y72" s="112">
        <v>19</v>
      </c>
      <c r="Z72" s="112">
        <v>20</v>
      </c>
    </row>
    <row r="73" spans="1:26" x14ac:dyDescent="0.25">
      <c r="S73" s="115" t="s">
        <v>46</v>
      </c>
      <c r="T73" s="115"/>
      <c r="U73" s="112"/>
      <c r="V73" s="112">
        <v>18</v>
      </c>
      <c r="W73" s="112">
        <v>11</v>
      </c>
      <c r="X73" s="112">
        <v>25</v>
      </c>
      <c r="Y73" s="112">
        <v>17</v>
      </c>
      <c r="Z73" s="112">
        <v>16</v>
      </c>
    </row>
    <row r="74" spans="1:26" x14ac:dyDescent="0.25">
      <c r="S74" s="115" t="s">
        <v>47</v>
      </c>
      <c r="T74" s="115"/>
      <c r="U74" s="112"/>
      <c r="V74" s="112">
        <v>6</v>
      </c>
      <c r="W74" s="112">
        <v>7</v>
      </c>
      <c r="X74" s="112">
        <v>10</v>
      </c>
      <c r="Y74" s="112">
        <v>7</v>
      </c>
      <c r="Z74" s="112">
        <v>6</v>
      </c>
    </row>
    <row r="75" spans="1:26" x14ac:dyDescent="0.25">
      <c r="S75" s="115" t="s">
        <v>48</v>
      </c>
      <c r="T75" s="115"/>
      <c r="U75" s="112"/>
      <c r="V75" s="112">
        <v>7</v>
      </c>
      <c r="W75" s="112">
        <v>6</v>
      </c>
      <c r="X75" s="112">
        <v>3</v>
      </c>
      <c r="Y75" s="112">
        <v>6</v>
      </c>
      <c r="Z75" s="112">
        <v>5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6</v>
      </c>
      <c r="X76" s="112">
        <v>7</v>
      </c>
      <c r="Y76" s="112">
        <v>6</v>
      </c>
      <c r="Z76" s="112">
        <v>4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1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147</v>
      </c>
      <c r="W80" s="112">
        <v>138</v>
      </c>
      <c r="X80" s="112">
        <v>190</v>
      </c>
      <c r="Y80" s="112">
        <v>191</v>
      </c>
      <c r="Z80" s="112">
        <v>179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Barcoo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</v>
      </c>
      <c r="W83" s="112">
        <v>10</v>
      </c>
      <c r="X83" s="112">
        <v>14</v>
      </c>
      <c r="Y83" s="112">
        <v>6</v>
      </c>
      <c r="Z83" s="112">
        <v>10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5</v>
      </c>
      <c r="W84" s="112">
        <v>6</v>
      </c>
      <c r="X84" s="112">
        <v>3</v>
      </c>
      <c r="Y84" s="112">
        <v>4</v>
      </c>
      <c r="Z84" s="112">
        <v>3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11</v>
      </c>
      <c r="W85" s="112">
        <v>8</v>
      </c>
      <c r="X85" s="112">
        <v>5</v>
      </c>
      <c r="Y85" s="112">
        <v>7</v>
      </c>
      <c r="Z85" s="112">
        <v>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354</v>
      </c>
      <c r="D86" s="96">
        <f t="shared" ref="D86:D91" si="4">AD4</f>
        <v>7.2727272727272751E-2</v>
      </c>
      <c r="E86" s="97">
        <f t="shared" ref="E86:E91" si="5">AD4</f>
        <v>7.2727272727272751E-2</v>
      </c>
      <c r="F86" s="96">
        <f t="shared" ref="F86:F91" si="6">AF4</f>
        <v>0.16447368421052633</v>
      </c>
      <c r="G86" s="97">
        <f t="shared" ref="G86:G91" si="7">AF4</f>
        <v>0.16447368421052633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0</v>
      </c>
      <c r="W86" s="112">
        <v>0</v>
      </c>
      <c r="X86" s="112">
        <v>6</v>
      </c>
      <c r="Y86" s="112">
        <v>5</v>
      </c>
      <c r="Z86" s="112">
        <v>4</v>
      </c>
    </row>
    <row r="87" spans="1:30" ht="15" customHeight="1" x14ac:dyDescent="0.25">
      <c r="A87" s="98" t="s">
        <v>4</v>
      </c>
      <c r="B87" s="49"/>
      <c r="C87" s="57" t="str">
        <f t="shared" si="3"/>
        <v>172</v>
      </c>
      <c r="D87" s="96">
        <f t="shared" si="4"/>
        <v>0.23741007194244612</v>
      </c>
      <c r="E87" s="97">
        <f t="shared" si="5"/>
        <v>0.23741007194244612</v>
      </c>
      <c r="F87" s="96">
        <f t="shared" si="6"/>
        <v>0.10256410256410264</v>
      </c>
      <c r="G87" s="97">
        <f t="shared" si="7"/>
        <v>0.10256410256410264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5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177</v>
      </c>
      <c r="D88" s="96">
        <f t="shared" si="4"/>
        <v>-7.3298429319371694E-2</v>
      </c>
      <c r="E88" s="97">
        <f t="shared" si="5"/>
        <v>-7.3298429319371694E-2</v>
      </c>
      <c r="F88" s="96">
        <f t="shared" si="6"/>
        <v>0.22068965517241379</v>
      </c>
      <c r="G88" s="97">
        <f t="shared" si="7"/>
        <v>0.22068965517241379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219</v>
      </c>
      <c r="D89" s="96">
        <f t="shared" si="4"/>
        <v>6.8292682926829329E-2</v>
      </c>
      <c r="E89" s="97">
        <f t="shared" si="5"/>
        <v>6.8292682926829329E-2</v>
      </c>
      <c r="F89" s="96">
        <f t="shared" si="6"/>
        <v>8.9552238805970186E-2</v>
      </c>
      <c r="G89" s="97">
        <f t="shared" si="7"/>
        <v>8.9552238805970186E-2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20</v>
      </c>
      <c r="W89" s="112">
        <v>13</v>
      </c>
      <c r="X89" s="112">
        <v>16</v>
      </c>
      <c r="Y89" s="112">
        <v>18</v>
      </c>
      <c r="Z89" s="112">
        <v>14</v>
      </c>
    </row>
    <row r="90" spans="1:30" ht="15" customHeight="1" x14ac:dyDescent="0.25">
      <c r="A90" s="49" t="s">
        <v>96</v>
      </c>
      <c r="B90" s="49"/>
      <c r="C90" s="57" t="str">
        <f t="shared" si="3"/>
        <v>$50,818</v>
      </c>
      <c r="D90" s="96">
        <f t="shared" si="4"/>
        <v>0.12921077793828672</v>
      </c>
      <c r="E90" s="97">
        <f t="shared" si="5"/>
        <v>0.12921077793828672</v>
      </c>
      <c r="F90" s="96">
        <f t="shared" si="6"/>
        <v>0.18837014336209301</v>
      </c>
      <c r="G90" s="97">
        <f t="shared" si="7"/>
        <v>0.18837014336209301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25</v>
      </c>
      <c r="W90" s="112">
        <v>19</v>
      </c>
      <c r="X90" s="112">
        <v>25</v>
      </c>
      <c r="Y90" s="112">
        <v>17</v>
      </c>
      <c r="Z90" s="112">
        <v>29</v>
      </c>
    </row>
    <row r="91" spans="1:30" ht="15" customHeight="1" x14ac:dyDescent="0.25">
      <c r="A91" s="49" t="s">
        <v>7</v>
      </c>
      <c r="B91" s="49"/>
      <c r="C91" s="57" t="str">
        <f t="shared" si="3"/>
        <v>$16.0 mil</v>
      </c>
      <c r="D91" s="96">
        <f t="shared" si="4"/>
        <v>0.14644919940348489</v>
      </c>
      <c r="E91" s="97">
        <f t="shared" si="5"/>
        <v>0.14644919940348489</v>
      </c>
      <c r="F91" s="96">
        <f t="shared" si="6"/>
        <v>0.39215945490151194</v>
      </c>
      <c r="G91" s="97">
        <f t="shared" si="7"/>
        <v>0.39215945490151194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105</v>
      </c>
      <c r="W91" s="112">
        <v>80</v>
      </c>
      <c r="X91" s="112">
        <v>100</v>
      </c>
      <c r="Y91" s="112">
        <v>101</v>
      </c>
      <c r="Z91" s="112">
        <v>119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10</v>
      </c>
      <c r="W93" s="112">
        <v>10</v>
      </c>
      <c r="X93" s="112">
        <v>11</v>
      </c>
      <c r="Y93" s="112">
        <v>8</v>
      </c>
      <c r="Z93" s="112">
        <v>7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15</v>
      </c>
      <c r="W94" s="112">
        <v>14</v>
      </c>
      <c r="X94" s="112">
        <v>15</v>
      </c>
      <c r="Y94" s="112">
        <v>13</v>
      </c>
      <c r="Z94" s="112">
        <v>9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7</v>
      </c>
      <c r="W95" s="112">
        <v>4</v>
      </c>
      <c r="X95" s="112">
        <v>9</v>
      </c>
      <c r="Y95" s="112">
        <v>7</v>
      </c>
      <c r="Z95" s="112">
        <v>9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10</v>
      </c>
      <c r="W96" s="112">
        <v>9</v>
      </c>
      <c r="X96" s="112">
        <v>12</v>
      </c>
      <c r="Y96" s="112">
        <v>9</v>
      </c>
      <c r="Z96" s="112">
        <v>3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22</v>
      </c>
      <c r="W97" s="112">
        <v>23</v>
      </c>
      <c r="X97" s="112">
        <v>24</v>
      </c>
      <c r="Y97" s="112">
        <v>21</v>
      </c>
      <c r="Z97" s="112">
        <v>23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0</v>
      </c>
      <c r="W98" s="112">
        <v>3</v>
      </c>
      <c r="X98" s="112">
        <v>0</v>
      </c>
      <c r="Y98" s="112">
        <v>0</v>
      </c>
      <c r="Z98" s="112">
        <v>0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14</v>
      </c>
      <c r="W100" s="112">
        <v>16</v>
      </c>
      <c r="X100" s="112">
        <v>22</v>
      </c>
      <c r="Y100" s="112">
        <v>27</v>
      </c>
      <c r="Z100" s="112">
        <v>19</v>
      </c>
    </row>
    <row r="101" spans="1:32" x14ac:dyDescent="0.25">
      <c r="A101" s="18"/>
      <c r="S101" s="118" t="s">
        <v>53</v>
      </c>
      <c r="T101" s="118"/>
      <c r="U101" s="112"/>
      <c r="V101" s="112">
        <v>97</v>
      </c>
      <c r="W101" s="112">
        <v>89</v>
      </c>
      <c r="X101" s="112">
        <v>110</v>
      </c>
      <c r="Y101" s="112">
        <v>104</v>
      </c>
      <c r="Z101" s="112">
        <v>99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136</v>
      </c>
      <c r="W104" s="112">
        <v>126</v>
      </c>
      <c r="X104" s="112">
        <v>139</v>
      </c>
      <c r="Y104" s="112">
        <v>155</v>
      </c>
      <c r="Z104" s="112">
        <v>177</v>
      </c>
      <c r="AB104" s="109" t="str">
        <f>TEXT(Z104,"###,###")</f>
        <v>177</v>
      </c>
      <c r="AD104" s="130">
        <f>Z104/($Z$4)*100</f>
        <v>50</v>
      </c>
      <c r="AF104" s="109"/>
    </row>
    <row r="105" spans="1:32" x14ac:dyDescent="0.25">
      <c r="S105" s="115" t="s">
        <v>17</v>
      </c>
      <c r="T105" s="115"/>
      <c r="U105" s="112"/>
      <c r="V105" s="112">
        <v>118</v>
      </c>
      <c r="W105" s="112">
        <v>112</v>
      </c>
      <c r="X105" s="112">
        <v>130</v>
      </c>
      <c r="Y105" s="112">
        <v>111</v>
      </c>
      <c r="Z105" s="112">
        <v>119</v>
      </c>
      <c r="AB105" s="109" t="str">
        <f>TEXT(Z105,"###,###")</f>
        <v>119</v>
      </c>
      <c r="AD105" s="130">
        <f>Z105/($Z$4)*100</f>
        <v>33.61581920903955</v>
      </c>
      <c r="AF105" s="109"/>
    </row>
    <row r="106" spans="1:32" x14ac:dyDescent="0.25">
      <c r="S106" s="118" t="s">
        <v>53</v>
      </c>
      <c r="T106" s="118"/>
      <c r="U106" s="120"/>
      <c r="V106" s="120">
        <v>254</v>
      </c>
      <c r="W106" s="120">
        <v>238</v>
      </c>
      <c r="X106" s="120">
        <v>269</v>
      </c>
      <c r="Y106" s="120">
        <v>266</v>
      </c>
      <c r="Z106" s="120">
        <v>296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56</v>
      </c>
      <c r="W108" s="112">
        <v>51</v>
      </c>
      <c r="X108" s="112">
        <v>58</v>
      </c>
      <c r="Y108" s="112">
        <v>65</v>
      </c>
      <c r="Z108" s="112">
        <v>65</v>
      </c>
      <c r="AB108" s="109" t="str">
        <f>TEXT(Z108,"###,###")</f>
        <v>65</v>
      </c>
      <c r="AD108" s="130">
        <f>Z108/($Z$4)*100</f>
        <v>18.361581920903955</v>
      </c>
      <c r="AF108" s="109"/>
    </row>
    <row r="109" spans="1:32" x14ac:dyDescent="0.25">
      <c r="S109" s="115" t="s">
        <v>20</v>
      </c>
      <c r="T109" s="115"/>
      <c r="U109" s="112"/>
      <c r="V109" s="112">
        <v>29</v>
      </c>
      <c r="W109" s="112">
        <v>24</v>
      </c>
      <c r="X109" s="112">
        <v>37</v>
      </c>
      <c r="Y109" s="112">
        <v>38</v>
      </c>
      <c r="Z109" s="112">
        <v>36</v>
      </c>
      <c r="AB109" s="109" t="str">
        <f>TEXT(Z109,"###,###")</f>
        <v>36</v>
      </c>
      <c r="AD109" s="130">
        <f>Z109/($Z$4)*100</f>
        <v>10.16949152542373</v>
      </c>
      <c r="AF109" s="109"/>
    </row>
    <row r="110" spans="1:32" x14ac:dyDescent="0.25">
      <c r="S110" s="115" t="s">
        <v>21</v>
      </c>
      <c r="T110" s="115"/>
      <c r="U110" s="112"/>
      <c r="V110" s="112">
        <v>103</v>
      </c>
      <c r="W110" s="112">
        <v>100</v>
      </c>
      <c r="X110" s="112">
        <v>125</v>
      </c>
      <c r="Y110" s="112">
        <v>104</v>
      </c>
      <c r="Z110" s="112">
        <v>123</v>
      </c>
      <c r="AB110" s="109" t="str">
        <f>TEXT(Z110,"###,###")</f>
        <v>123</v>
      </c>
      <c r="AD110" s="130">
        <f>Z110/($Z$4)*100</f>
        <v>34.745762711864408</v>
      </c>
      <c r="AF110" s="109"/>
    </row>
    <row r="111" spans="1:32" x14ac:dyDescent="0.25">
      <c r="S111" s="115" t="s">
        <v>22</v>
      </c>
      <c r="T111" s="115"/>
      <c r="U111" s="112"/>
      <c r="V111" s="112">
        <v>60</v>
      </c>
      <c r="W111" s="112">
        <v>61</v>
      </c>
      <c r="X111" s="112">
        <v>75</v>
      </c>
      <c r="Y111" s="112">
        <v>59</v>
      </c>
      <c r="Z111" s="112">
        <v>65</v>
      </c>
      <c r="AB111" s="109" t="str">
        <f>TEXT(Z111,"###,###")</f>
        <v>65</v>
      </c>
      <c r="AD111" s="130">
        <f>Z111/($Z$4)*100</f>
        <v>18.361581920903955</v>
      </c>
      <c r="AF111" s="109"/>
    </row>
    <row r="112" spans="1:32" x14ac:dyDescent="0.25">
      <c r="S112" s="118" t="s">
        <v>53</v>
      </c>
      <c r="T112" s="118"/>
      <c r="U112" s="112"/>
      <c r="V112" s="112">
        <v>306</v>
      </c>
      <c r="W112" s="112">
        <v>272</v>
      </c>
      <c r="X112" s="112">
        <v>359</v>
      </c>
      <c r="Y112" s="112">
        <v>330</v>
      </c>
      <c r="Z112" s="112">
        <v>352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42.73</v>
      </c>
      <c r="W118" s="131">
        <v>43.61</v>
      </c>
      <c r="X118" s="131">
        <v>44.37</v>
      </c>
      <c r="Y118" s="131">
        <v>43.07</v>
      </c>
      <c r="Z118" s="131">
        <v>42.59</v>
      </c>
      <c r="AB118" s="109" t="str">
        <f>TEXT(Z118,"##.0")</f>
        <v>42.6</v>
      </c>
    </row>
    <row r="120" spans="19:32" x14ac:dyDescent="0.25">
      <c r="S120" s="101" t="s">
        <v>98</v>
      </c>
      <c r="T120" s="112"/>
      <c r="U120" s="112"/>
      <c r="V120" s="112">
        <v>130</v>
      </c>
      <c r="W120" s="112">
        <v>113</v>
      </c>
      <c r="X120" s="112">
        <v>132</v>
      </c>
      <c r="Y120" s="112">
        <v>122</v>
      </c>
      <c r="Z120" s="112">
        <v>134</v>
      </c>
      <c r="AB120" s="109" t="str">
        <f>TEXT(Z120,"###,###")</f>
        <v>134</v>
      </c>
    </row>
    <row r="121" spans="19:32" x14ac:dyDescent="0.25">
      <c r="S121" s="101" t="s">
        <v>99</v>
      </c>
      <c r="T121" s="112"/>
      <c r="U121" s="112"/>
      <c r="V121" s="112">
        <v>21</v>
      </c>
      <c r="W121" s="112">
        <v>18</v>
      </c>
      <c r="X121" s="112">
        <v>25</v>
      </c>
      <c r="Y121" s="112">
        <v>32</v>
      </c>
      <c r="Z121" s="112">
        <v>41</v>
      </c>
      <c r="AB121" s="109" t="str">
        <f>TEXT(Z121,"###,###")</f>
        <v>41</v>
      </c>
    </row>
    <row r="122" spans="19:32" x14ac:dyDescent="0.25">
      <c r="S122" s="101" t="s">
        <v>100</v>
      </c>
      <c r="T122" s="112"/>
      <c r="U122" s="112"/>
      <c r="V122" s="112">
        <v>46</v>
      </c>
      <c r="W122" s="112">
        <v>40</v>
      </c>
      <c r="X122" s="112">
        <v>53</v>
      </c>
      <c r="Y122" s="112">
        <v>42</v>
      </c>
      <c r="Z122" s="112">
        <v>47</v>
      </c>
      <c r="AB122" s="109" t="str">
        <f>TEXT(Z122,"###,###")</f>
        <v>47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176</v>
      </c>
      <c r="W124" s="112">
        <v>153</v>
      </c>
      <c r="X124" s="112">
        <v>185</v>
      </c>
      <c r="Y124" s="112">
        <v>164</v>
      </c>
      <c r="Z124" s="112">
        <v>181</v>
      </c>
      <c r="AB124" s="109" t="str">
        <f>TEXT(Z124,"###,###")</f>
        <v>181</v>
      </c>
      <c r="AD124" s="127">
        <f>Z124/$Z$7*100</f>
        <v>82.648401826484019</v>
      </c>
    </row>
    <row r="125" spans="19:32" x14ac:dyDescent="0.25">
      <c r="S125" s="101" t="s">
        <v>102</v>
      </c>
      <c r="T125" s="112"/>
      <c r="U125" s="112"/>
      <c r="V125" s="112">
        <v>67</v>
      </c>
      <c r="W125" s="112">
        <v>58</v>
      </c>
      <c r="X125" s="112">
        <v>78</v>
      </c>
      <c r="Y125" s="112">
        <v>74</v>
      </c>
      <c r="Z125" s="112">
        <v>88</v>
      </c>
      <c r="AB125" s="109" t="str">
        <f>TEXT(Z125,"###,###")</f>
        <v>88</v>
      </c>
      <c r="AD125" s="127">
        <f>Z125/$Z$7*100</f>
        <v>40.182648401826484</v>
      </c>
    </row>
    <row r="127" spans="19:32" x14ac:dyDescent="0.25">
      <c r="S127" s="101" t="s">
        <v>103</v>
      </c>
      <c r="T127" s="112"/>
      <c r="U127" s="112"/>
      <c r="V127" s="112">
        <v>101</v>
      </c>
      <c r="W127" s="112">
        <v>79</v>
      </c>
      <c r="X127" s="112">
        <v>104</v>
      </c>
      <c r="Y127" s="112">
        <v>98</v>
      </c>
      <c r="Z127" s="112">
        <v>113</v>
      </c>
      <c r="AB127" s="109" t="str">
        <f>TEXT(Z127,"###,###")</f>
        <v>113</v>
      </c>
      <c r="AD127" s="127">
        <f>Z127/$Z$7*100</f>
        <v>51.598173515981735</v>
      </c>
    </row>
    <row r="128" spans="19:32" x14ac:dyDescent="0.25">
      <c r="S128" s="101" t="s">
        <v>104</v>
      </c>
      <c r="T128" s="112"/>
      <c r="U128" s="112"/>
      <c r="V128" s="112">
        <v>95</v>
      </c>
      <c r="W128" s="112">
        <v>84</v>
      </c>
      <c r="X128" s="112">
        <v>113</v>
      </c>
      <c r="Y128" s="112">
        <v>107</v>
      </c>
      <c r="Z128" s="112">
        <v>101</v>
      </c>
      <c r="AB128" s="109" t="str">
        <f>TEXT(Z128,"###,###")</f>
        <v>101</v>
      </c>
      <c r="AD128" s="127">
        <f>Z128/$Z$7*100</f>
        <v>46.118721461187214</v>
      </c>
    </row>
    <row r="130" spans="19:20" x14ac:dyDescent="0.25">
      <c r="S130" s="101" t="s">
        <v>278</v>
      </c>
      <c r="T130" s="127">
        <v>61.187214611872143</v>
      </c>
    </row>
    <row r="131" spans="19:20" x14ac:dyDescent="0.25">
      <c r="S131" s="101" t="s">
        <v>279</v>
      </c>
      <c r="T131" s="127">
        <v>18.721461187214611</v>
      </c>
    </row>
    <row r="132" spans="19:20" x14ac:dyDescent="0.25">
      <c r="S132" s="101" t="s">
        <v>280</v>
      </c>
      <c r="T132" s="127">
        <v>21.461187214611872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1D628E7-82CA-43F9-9519-2762D15B4D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6A26C25-595A-4FD9-9CD3-D3ACC5F0C8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44493FA-77AC-4C61-81DA-690946A3E1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38D1F57-BAA6-42B0-8BEF-5E34B83BBA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5BFC9-D0A7-4FC5-A977-6A33E7AF9EAB}">
  <sheetPr codeName="Sheet12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168</v>
      </c>
      <c r="T1" s="99"/>
      <c r="U1" s="99"/>
      <c r="V1" s="99"/>
      <c r="W1" s="99"/>
      <c r="X1" s="99"/>
      <c r="Y1" s="100" t="s">
        <v>255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168</v>
      </c>
      <c r="Y3" s="105" t="s">
        <v>255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9.59 Redland,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119802</v>
      </c>
      <c r="W4" s="108">
        <v>120586</v>
      </c>
      <c r="X4" s="108">
        <v>119117</v>
      </c>
      <c r="Y4" s="108">
        <v>124802</v>
      </c>
      <c r="Z4" s="108">
        <v>134020</v>
      </c>
      <c r="AB4" s="109" t="str">
        <f>TEXT(Z4,"###,###")</f>
        <v>134,020</v>
      </c>
      <c r="AD4" s="110">
        <f>Z4/Y4-1</f>
        <v>7.3860995817374819E-2</v>
      </c>
      <c r="AF4" s="110">
        <f>Z4/V4-1</f>
        <v>0.11867915393732997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61421</v>
      </c>
      <c r="W5" s="108">
        <v>61446</v>
      </c>
      <c r="X5" s="108">
        <v>60599</v>
      </c>
      <c r="Y5" s="108">
        <v>63092</v>
      </c>
      <c r="Z5" s="108">
        <v>66982</v>
      </c>
      <c r="AB5" s="109" t="str">
        <f>TEXT(Z5,"###,###")</f>
        <v>66,982</v>
      </c>
      <c r="AD5" s="110">
        <f t="shared" ref="AD5:AD9" si="0">Z5/Y5-1</f>
        <v>6.1655994420845683E-2</v>
      </c>
      <c r="AF5" s="110">
        <f t="shared" ref="AF5:AF9" si="1">Z5/V5-1</f>
        <v>9.0539066443073191E-2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58378</v>
      </c>
      <c r="W6" s="108">
        <v>59142</v>
      </c>
      <c r="X6" s="108">
        <v>58521</v>
      </c>
      <c r="Y6" s="108">
        <v>61612</v>
      </c>
      <c r="Z6" s="108">
        <v>66917</v>
      </c>
      <c r="AB6" s="109" t="str">
        <f>TEXT(Z6,"###,###")</f>
        <v>66,917</v>
      </c>
      <c r="AD6" s="110">
        <f t="shared" si="0"/>
        <v>8.6103356488995697E-2</v>
      </c>
      <c r="AF6" s="110">
        <f t="shared" si="1"/>
        <v>0.14627085545924845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86853</v>
      </c>
      <c r="W7" s="108">
        <v>87613</v>
      </c>
      <c r="X7" s="108">
        <v>88276</v>
      </c>
      <c r="Y7" s="108">
        <v>89593</v>
      </c>
      <c r="Z7" s="108">
        <v>92270</v>
      </c>
      <c r="AB7" s="109" t="str">
        <f>TEXT(Z7,"###,###")</f>
        <v>92,270</v>
      </c>
      <c r="AD7" s="110">
        <f t="shared" si="0"/>
        <v>2.9879566483988595E-2</v>
      </c>
      <c r="AF7" s="110">
        <f t="shared" si="1"/>
        <v>6.2369751188790179E-2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134,020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92,270</v>
      </c>
      <c r="P8" s="67"/>
      <c r="S8" s="107" t="s">
        <v>83</v>
      </c>
      <c r="T8" s="108"/>
      <c r="U8" s="108"/>
      <c r="V8" s="108">
        <v>47364</v>
      </c>
      <c r="W8" s="108">
        <v>48768.91</v>
      </c>
      <c r="X8" s="108">
        <v>49086.52</v>
      </c>
      <c r="Y8" s="108">
        <v>50598.55</v>
      </c>
      <c r="Z8" s="108">
        <v>51977.77</v>
      </c>
      <c r="AB8" s="109" t="str">
        <f>TEXT(Z8,"$###,###")</f>
        <v>$51,978</v>
      </c>
      <c r="AD8" s="110">
        <f t="shared" si="0"/>
        <v>2.7258093364335378E-2</v>
      </c>
      <c r="AF8" s="110">
        <f t="shared" si="1"/>
        <v>9.7410902795372012E-2</v>
      </c>
    </row>
    <row r="9" spans="1:32" x14ac:dyDescent="0.25">
      <c r="A9" s="30" t="s">
        <v>14</v>
      </c>
      <c r="B9" s="71"/>
      <c r="C9" s="72"/>
      <c r="D9" s="73">
        <f>AD104</f>
        <v>78.737501865393227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50.372818901051261</v>
      </c>
      <c r="P9" s="74" t="s">
        <v>84</v>
      </c>
      <c r="S9" s="107" t="s">
        <v>7</v>
      </c>
      <c r="T9" s="108"/>
      <c r="U9" s="108"/>
      <c r="V9" s="108">
        <v>5238333210</v>
      </c>
      <c r="W9" s="108">
        <v>5423349698</v>
      </c>
      <c r="X9" s="108">
        <v>5581627302</v>
      </c>
      <c r="Y9" s="108">
        <v>5850197026</v>
      </c>
      <c r="Z9" s="108">
        <v>6290441960</v>
      </c>
      <c r="AB9" s="109" t="str">
        <f>TEXT(Z9/1000000,"$#,###.0")&amp;" mil"</f>
        <v>$6,290.4 mil</v>
      </c>
      <c r="AD9" s="110">
        <f t="shared" si="0"/>
        <v>7.5253009777862534E-2</v>
      </c>
      <c r="AF9" s="110">
        <f t="shared" si="1"/>
        <v>0.20084800027449945</v>
      </c>
    </row>
    <row r="10" spans="1:32" x14ac:dyDescent="0.25">
      <c r="A10" s="30" t="s">
        <v>17</v>
      </c>
      <c r="B10" s="71"/>
      <c r="C10" s="72"/>
      <c r="D10" s="73">
        <f>AD105</f>
        <v>15.793911356513954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49.513384632058091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87.625447057548499</v>
      </c>
      <c r="P11" s="74" t="s">
        <v>84</v>
      </c>
      <c r="S11" s="107" t="s">
        <v>29</v>
      </c>
      <c r="T11" s="112"/>
      <c r="U11" s="112"/>
      <c r="V11" s="112">
        <v>109464</v>
      </c>
      <c r="W11" s="112">
        <v>110102</v>
      </c>
      <c r="X11" s="112">
        <v>108438</v>
      </c>
      <c r="Y11" s="112">
        <v>113637</v>
      </c>
      <c r="Z11" s="112">
        <v>122612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5.9304215888154328</v>
      </c>
      <c r="P12" s="74" t="s">
        <v>84</v>
      </c>
      <c r="S12" s="107" t="s">
        <v>30</v>
      </c>
      <c r="T12" s="112"/>
      <c r="U12" s="112"/>
      <c r="V12" s="112">
        <v>10336</v>
      </c>
      <c r="W12" s="112">
        <v>10485</v>
      </c>
      <c r="X12" s="112">
        <v>10676</v>
      </c>
      <c r="Y12" s="112">
        <v>11165</v>
      </c>
      <c r="Z12" s="112">
        <v>11411</v>
      </c>
    </row>
    <row r="13" spans="1:32" ht="15" customHeight="1" x14ac:dyDescent="0.25">
      <c r="A13" s="30" t="s">
        <v>19</v>
      </c>
      <c r="B13" s="72"/>
      <c r="C13" s="72"/>
      <c r="D13" s="73">
        <f>AD108</f>
        <v>14.130726757200417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6.440880026010622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15.718549470228323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42.0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22.042978659901507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16.62331469198422</v>
      </c>
      <c r="P15" s="74" t="s">
        <v>84</v>
      </c>
      <c r="S15" s="115" t="s">
        <v>60</v>
      </c>
      <c r="T15" s="115"/>
      <c r="U15" s="116"/>
      <c r="V15" s="116">
        <v>718</v>
      </c>
      <c r="W15" s="116">
        <v>730</v>
      </c>
      <c r="X15" s="116">
        <v>644</v>
      </c>
      <c r="Y15" s="112">
        <v>783</v>
      </c>
      <c r="Z15" s="112">
        <v>673</v>
      </c>
      <c r="AB15" s="117">
        <f t="shared" ref="AB15:AB34" si="2">IF(Z15="np",0,Z15/$Z$34)</f>
        <v>5.0216385614087452E-3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42.6361737054171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83.37668530801578</v>
      </c>
      <c r="P16" s="37" t="s">
        <v>84</v>
      </c>
      <c r="S16" s="115" t="s">
        <v>61</v>
      </c>
      <c r="T16" s="115"/>
      <c r="U16" s="116"/>
      <c r="V16" s="116">
        <v>877</v>
      </c>
      <c r="W16" s="116">
        <v>957</v>
      </c>
      <c r="X16" s="116">
        <v>1005</v>
      </c>
      <c r="Y16" s="112">
        <v>883</v>
      </c>
      <c r="Z16" s="112">
        <v>1001</v>
      </c>
      <c r="AB16" s="117">
        <f t="shared" si="2"/>
        <v>7.469034472466796E-3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7807</v>
      </c>
      <c r="W17" s="116">
        <v>7750</v>
      </c>
      <c r="X17" s="116">
        <v>7590</v>
      </c>
      <c r="Y17" s="112">
        <v>8036</v>
      </c>
      <c r="Z17" s="112">
        <v>8296</v>
      </c>
      <c r="AB17" s="117">
        <f t="shared" si="2"/>
        <v>6.1901208774809729E-2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890</v>
      </c>
      <c r="W18" s="116">
        <v>989</v>
      </c>
      <c r="X18" s="116">
        <v>990</v>
      </c>
      <c r="Y18" s="112">
        <v>1030</v>
      </c>
      <c r="Z18" s="112">
        <v>1077</v>
      </c>
      <c r="AB18" s="117">
        <f t="shared" si="2"/>
        <v>8.0361140128339045E-3</v>
      </c>
    </row>
    <row r="19" spans="1:28" x14ac:dyDescent="0.25">
      <c r="A19" s="63" t="str">
        <f>$S$1&amp;" ("&amp;$V$2&amp;" to "&amp;$Z$2&amp;")"</f>
        <v>Redland (2017-18 to 2021-22)</v>
      </c>
      <c r="B19" s="63"/>
      <c r="C19" s="63"/>
      <c r="D19" s="63"/>
      <c r="E19" s="63"/>
      <c r="F19" s="63"/>
      <c r="G19" s="63" t="str">
        <f>$S$1&amp;" ("&amp;$V$2&amp;" to "&amp;$Z$2&amp;")"</f>
        <v>Redland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12539</v>
      </c>
      <c r="W19" s="116">
        <v>12476</v>
      </c>
      <c r="X19" s="116">
        <v>12041</v>
      </c>
      <c r="Y19" s="112">
        <v>12776</v>
      </c>
      <c r="Z19" s="112">
        <v>13514</v>
      </c>
      <c r="AB19" s="117">
        <f t="shared" si="2"/>
        <v>0.10083569616475153</v>
      </c>
    </row>
    <row r="20" spans="1:28" x14ac:dyDescent="0.25">
      <c r="S20" s="115" t="s">
        <v>65</v>
      </c>
      <c r="T20" s="115"/>
      <c r="U20" s="116"/>
      <c r="V20" s="116">
        <v>5339</v>
      </c>
      <c r="W20" s="116">
        <v>5409</v>
      </c>
      <c r="X20" s="116">
        <v>5298</v>
      </c>
      <c r="Y20" s="112">
        <v>5545</v>
      </c>
      <c r="Z20" s="112">
        <v>5698</v>
      </c>
      <c r="AB20" s="117">
        <f t="shared" si="2"/>
        <v>4.2516042381734072E-2</v>
      </c>
    </row>
    <row r="21" spans="1:28" x14ac:dyDescent="0.25">
      <c r="S21" s="115" t="s">
        <v>66</v>
      </c>
      <c r="T21" s="115"/>
      <c r="U21" s="116"/>
      <c r="V21" s="116">
        <v>11672</v>
      </c>
      <c r="W21" s="116">
        <v>11415</v>
      </c>
      <c r="X21" s="116">
        <v>11368</v>
      </c>
      <c r="Y21" s="112">
        <v>12133</v>
      </c>
      <c r="Z21" s="112">
        <v>13205</v>
      </c>
      <c r="AB21" s="117">
        <f t="shared" si="2"/>
        <v>9.8530070138785258E-2</v>
      </c>
    </row>
    <row r="22" spans="1:28" x14ac:dyDescent="0.25">
      <c r="S22" s="115" t="s">
        <v>67</v>
      </c>
      <c r="T22" s="115"/>
      <c r="U22" s="116"/>
      <c r="V22" s="116">
        <v>7116</v>
      </c>
      <c r="W22" s="116">
        <v>7266</v>
      </c>
      <c r="X22" s="116">
        <v>6956</v>
      </c>
      <c r="Y22" s="112">
        <v>7948</v>
      </c>
      <c r="Z22" s="112">
        <v>9177</v>
      </c>
      <c r="AB22" s="117">
        <f t="shared" si="2"/>
        <v>6.8474854499328455E-2</v>
      </c>
    </row>
    <row r="23" spans="1:28" x14ac:dyDescent="0.25">
      <c r="S23" s="115" t="s">
        <v>68</v>
      </c>
      <c r="T23" s="115"/>
      <c r="U23" s="116"/>
      <c r="V23" s="116">
        <v>5298</v>
      </c>
      <c r="W23" s="116">
        <v>5341</v>
      </c>
      <c r="X23" s="116">
        <v>5503</v>
      </c>
      <c r="Y23" s="112">
        <v>5731</v>
      </c>
      <c r="Z23" s="112">
        <v>6081</v>
      </c>
      <c r="AB23" s="117">
        <f t="shared" si="2"/>
        <v>4.5373824802268321E-2</v>
      </c>
    </row>
    <row r="24" spans="1:28" x14ac:dyDescent="0.25">
      <c r="S24" s="115" t="s">
        <v>69</v>
      </c>
      <c r="T24" s="115"/>
      <c r="U24" s="116"/>
      <c r="V24" s="116">
        <v>1334</v>
      </c>
      <c r="W24" s="116">
        <v>1329</v>
      </c>
      <c r="X24" s="116">
        <v>1056</v>
      </c>
      <c r="Y24" s="112">
        <v>1210</v>
      </c>
      <c r="Z24" s="112">
        <v>1261</v>
      </c>
      <c r="AB24" s="117">
        <f t="shared" si="2"/>
        <v>9.4090434263542754E-3</v>
      </c>
    </row>
    <row r="25" spans="1:28" x14ac:dyDescent="0.25">
      <c r="S25" s="115" t="s">
        <v>70</v>
      </c>
      <c r="T25" s="115"/>
      <c r="U25" s="116"/>
      <c r="V25" s="116">
        <v>4601</v>
      </c>
      <c r="W25" s="116">
        <v>4753</v>
      </c>
      <c r="X25" s="116">
        <v>4732</v>
      </c>
      <c r="Y25" s="112">
        <v>4958</v>
      </c>
      <c r="Z25" s="112">
        <v>5497</v>
      </c>
      <c r="AB25" s="117">
        <f t="shared" si="2"/>
        <v>4.1016266228921058E-2</v>
      </c>
    </row>
    <row r="26" spans="1:28" x14ac:dyDescent="0.25">
      <c r="S26" s="115" t="s">
        <v>71</v>
      </c>
      <c r="T26" s="115"/>
      <c r="U26" s="116"/>
      <c r="V26" s="116">
        <v>2685</v>
      </c>
      <c r="W26" s="116">
        <v>2615</v>
      </c>
      <c r="X26" s="116">
        <v>2578</v>
      </c>
      <c r="Y26" s="112">
        <v>2663</v>
      </c>
      <c r="Z26" s="112">
        <v>3012</v>
      </c>
      <c r="AB26" s="117">
        <f t="shared" si="2"/>
        <v>2.2474257573496494E-2</v>
      </c>
    </row>
    <row r="27" spans="1:28" x14ac:dyDescent="0.25">
      <c r="S27" s="115" t="s">
        <v>72</v>
      </c>
      <c r="T27" s="115"/>
      <c r="U27" s="116"/>
      <c r="V27" s="116">
        <v>8120</v>
      </c>
      <c r="W27" s="116">
        <v>8263</v>
      </c>
      <c r="X27" s="116">
        <v>8157</v>
      </c>
      <c r="Y27" s="112">
        <v>8800</v>
      </c>
      <c r="Z27" s="112">
        <v>9635</v>
      </c>
      <c r="AB27" s="117">
        <f t="shared" si="2"/>
        <v>7.1892254887330254E-2</v>
      </c>
    </row>
    <row r="28" spans="1:28" x14ac:dyDescent="0.25">
      <c r="S28" s="115" t="s">
        <v>73</v>
      </c>
      <c r="T28" s="115"/>
      <c r="U28" s="116"/>
      <c r="V28" s="116">
        <v>10177</v>
      </c>
      <c r="W28" s="116">
        <v>10179</v>
      </c>
      <c r="X28" s="116">
        <v>10119</v>
      </c>
      <c r="Y28" s="112">
        <v>10450</v>
      </c>
      <c r="Z28" s="112">
        <v>11332</v>
      </c>
      <c r="AB28" s="117">
        <f t="shared" si="2"/>
        <v>8.455454409789584E-2</v>
      </c>
    </row>
    <row r="29" spans="1:28" x14ac:dyDescent="0.25">
      <c r="S29" s="115" t="s">
        <v>74</v>
      </c>
      <c r="T29" s="115"/>
      <c r="U29" s="116"/>
      <c r="V29" s="116">
        <v>5663</v>
      </c>
      <c r="W29" s="116">
        <v>6175</v>
      </c>
      <c r="X29" s="116">
        <v>5802</v>
      </c>
      <c r="Y29" s="112">
        <v>5723</v>
      </c>
      <c r="Z29" s="112">
        <v>6210</v>
      </c>
      <c r="AB29" s="117">
        <f t="shared" si="2"/>
        <v>4.6336367706312491E-2</v>
      </c>
    </row>
    <row r="30" spans="1:28" x14ac:dyDescent="0.25">
      <c r="S30" s="115" t="s">
        <v>75</v>
      </c>
      <c r="T30" s="115"/>
      <c r="U30" s="116"/>
      <c r="V30" s="116">
        <v>9117</v>
      </c>
      <c r="W30" s="116">
        <v>9165</v>
      </c>
      <c r="X30" s="116">
        <v>9218</v>
      </c>
      <c r="Y30" s="112">
        <v>9342</v>
      </c>
      <c r="Z30" s="112">
        <v>9583</v>
      </c>
      <c r="AB30" s="117">
        <f t="shared" si="2"/>
        <v>7.1504253096552756E-2</v>
      </c>
    </row>
    <row r="31" spans="1:28" x14ac:dyDescent="0.25">
      <c r="S31" s="115" t="s">
        <v>76</v>
      </c>
      <c r="T31" s="115"/>
      <c r="U31" s="116"/>
      <c r="V31" s="116">
        <v>13530</v>
      </c>
      <c r="W31" s="116">
        <v>14209</v>
      </c>
      <c r="X31" s="116">
        <v>14554</v>
      </c>
      <c r="Y31" s="112">
        <v>15817</v>
      </c>
      <c r="Z31" s="112">
        <v>17476</v>
      </c>
      <c r="AB31" s="117">
        <f t="shared" si="2"/>
        <v>0.1303984479928369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1841</v>
      </c>
      <c r="W32" s="116">
        <v>1873</v>
      </c>
      <c r="X32" s="116">
        <v>1989</v>
      </c>
      <c r="Y32" s="112">
        <v>2034</v>
      </c>
      <c r="Z32" s="112">
        <v>2259</v>
      </c>
      <c r="AB32" s="117">
        <f t="shared" si="2"/>
        <v>1.685569318012237E-2</v>
      </c>
    </row>
    <row r="33" spans="19:32" x14ac:dyDescent="0.25">
      <c r="S33" s="115" t="s">
        <v>78</v>
      </c>
      <c r="T33" s="115"/>
      <c r="U33" s="116"/>
      <c r="V33" s="116">
        <v>5188</v>
      </c>
      <c r="W33" s="116">
        <v>5494</v>
      </c>
      <c r="X33" s="116">
        <v>5605</v>
      </c>
      <c r="Y33" s="112">
        <v>5833</v>
      </c>
      <c r="Z33" s="112">
        <v>6163</v>
      </c>
      <c r="AB33" s="117">
        <f t="shared" si="2"/>
        <v>4.5985673780032828E-2</v>
      </c>
    </row>
    <row r="34" spans="19:32" x14ac:dyDescent="0.25">
      <c r="S34" s="118" t="s">
        <v>53</v>
      </c>
      <c r="T34" s="118"/>
      <c r="U34" s="119"/>
      <c r="V34" s="119">
        <v>119801</v>
      </c>
      <c r="W34" s="119">
        <v>120586</v>
      </c>
      <c r="X34" s="119">
        <v>119116</v>
      </c>
      <c r="Y34" s="120">
        <v>124802</v>
      </c>
      <c r="Z34" s="120">
        <v>134020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74882</v>
      </c>
      <c r="W37" s="112">
        <v>74995</v>
      </c>
      <c r="X37" s="112">
        <v>75453</v>
      </c>
      <c r="Y37" s="112">
        <v>76186</v>
      </c>
      <c r="Z37" s="112">
        <v>76930</v>
      </c>
      <c r="AB37" s="132">
        <f>Z37/Z40*100</f>
        <v>83.37668530801578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11968</v>
      </c>
      <c r="W38" s="112">
        <v>12617</v>
      </c>
      <c r="X38" s="112">
        <v>12829</v>
      </c>
      <c r="Y38" s="112">
        <v>13408</v>
      </c>
      <c r="Z38" s="112">
        <v>15338</v>
      </c>
      <c r="AB38" s="132">
        <f>Z38/Z40*100</f>
        <v>16.62331469198422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86850</v>
      </c>
      <c r="W40" s="112">
        <v>87612</v>
      </c>
      <c r="X40" s="112">
        <v>88282</v>
      </c>
      <c r="Y40" s="112">
        <v>89594</v>
      </c>
      <c r="Z40" s="112">
        <v>92268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62</v>
      </c>
      <c r="W44" s="112">
        <v>71</v>
      </c>
      <c r="X44" s="112">
        <v>76</v>
      </c>
      <c r="Y44" s="112">
        <v>101</v>
      </c>
      <c r="Z44" s="112">
        <v>138</v>
      </c>
    </row>
    <row r="45" spans="19:32" x14ac:dyDescent="0.25">
      <c r="S45" s="115" t="s">
        <v>37</v>
      </c>
      <c r="T45" s="115"/>
      <c r="U45" s="112"/>
      <c r="V45" s="112">
        <v>1535</v>
      </c>
      <c r="W45" s="112">
        <v>1613</v>
      </c>
      <c r="X45" s="112">
        <v>1506</v>
      </c>
      <c r="Y45" s="112">
        <v>1795</v>
      </c>
      <c r="Z45" s="112">
        <v>2251</v>
      </c>
    </row>
    <row r="46" spans="19:32" x14ac:dyDescent="0.25">
      <c r="S46" s="115" t="s">
        <v>38</v>
      </c>
      <c r="T46" s="115"/>
      <c r="U46" s="112"/>
      <c r="V46" s="112">
        <v>4525</v>
      </c>
      <c r="W46" s="112">
        <v>4222</v>
      </c>
      <c r="X46" s="112">
        <v>4149</v>
      </c>
      <c r="Y46" s="112">
        <v>4538</v>
      </c>
      <c r="Z46" s="112">
        <v>5139</v>
      </c>
    </row>
    <row r="47" spans="19:32" x14ac:dyDescent="0.25">
      <c r="S47" s="115" t="s">
        <v>39</v>
      </c>
      <c r="T47" s="115"/>
      <c r="U47" s="112"/>
      <c r="V47" s="112">
        <v>5700</v>
      </c>
      <c r="W47" s="112">
        <v>5471</v>
      </c>
      <c r="X47" s="112">
        <v>5233</v>
      </c>
      <c r="Y47" s="112">
        <v>5714</v>
      </c>
      <c r="Z47" s="112">
        <v>6122</v>
      </c>
    </row>
    <row r="48" spans="19:32" x14ac:dyDescent="0.25">
      <c r="S48" s="115" t="s">
        <v>40</v>
      </c>
      <c r="T48" s="115"/>
      <c r="U48" s="112"/>
      <c r="V48" s="112">
        <v>6465</v>
      </c>
      <c r="W48" s="112">
        <v>6437</v>
      </c>
      <c r="X48" s="112">
        <v>6104</v>
      </c>
      <c r="Y48" s="112">
        <v>6174</v>
      </c>
      <c r="Z48" s="112">
        <v>6481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5993</v>
      </c>
      <c r="W49" s="112">
        <v>5893</v>
      </c>
      <c r="X49" s="112">
        <v>5812</v>
      </c>
      <c r="Y49" s="112">
        <v>5979</v>
      </c>
      <c r="Z49" s="112">
        <v>6385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Redland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6055</v>
      </c>
      <c r="W50" s="112">
        <v>6199</v>
      </c>
      <c r="X50" s="112">
        <v>6292</v>
      </c>
      <c r="Y50" s="112">
        <v>6347</v>
      </c>
      <c r="Z50" s="112">
        <v>6452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5808</v>
      </c>
      <c r="W51" s="112">
        <v>5955</v>
      </c>
      <c r="X51" s="112">
        <v>5829</v>
      </c>
      <c r="Y51" s="112">
        <v>5980</v>
      </c>
      <c r="Z51" s="112">
        <v>6318</v>
      </c>
    </row>
    <row r="52" spans="1:26" ht="15" customHeight="1" x14ac:dyDescent="0.25">
      <c r="S52" s="115" t="s">
        <v>44</v>
      </c>
      <c r="T52" s="115"/>
      <c r="U52" s="112"/>
      <c r="V52" s="112">
        <v>6464</v>
      </c>
      <c r="W52" s="112">
        <v>6440</v>
      </c>
      <c r="X52" s="112">
        <v>6299</v>
      </c>
      <c r="Y52" s="112">
        <v>6326</v>
      </c>
      <c r="Z52" s="112">
        <v>6478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5678</v>
      </c>
      <c r="W53" s="112">
        <v>5713</v>
      </c>
      <c r="X53" s="112">
        <v>5707</v>
      </c>
      <c r="Y53" s="112">
        <v>5979</v>
      </c>
      <c r="Z53" s="112">
        <v>6406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5708</v>
      </c>
      <c r="W54" s="112">
        <v>5763</v>
      </c>
      <c r="X54" s="112">
        <v>5745</v>
      </c>
      <c r="Y54" s="112">
        <v>5863</v>
      </c>
      <c r="Z54" s="112">
        <v>5879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4070</v>
      </c>
      <c r="W55" s="112">
        <v>4252</v>
      </c>
      <c r="X55" s="112">
        <v>4229</v>
      </c>
      <c r="Y55" s="112">
        <v>4486</v>
      </c>
      <c r="Z55" s="112">
        <v>4827</v>
      </c>
    </row>
    <row r="56" spans="1:26" ht="15" customHeight="1" x14ac:dyDescent="0.25">
      <c r="S56" s="115" t="s">
        <v>48</v>
      </c>
      <c r="T56" s="115"/>
      <c r="U56" s="112"/>
      <c r="V56" s="112">
        <v>2095</v>
      </c>
      <c r="W56" s="112">
        <v>2106</v>
      </c>
      <c r="X56" s="112">
        <v>2172</v>
      </c>
      <c r="Y56" s="112">
        <v>2335</v>
      </c>
      <c r="Z56" s="112">
        <v>2519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785</v>
      </c>
      <c r="W57" s="112">
        <v>831</v>
      </c>
      <c r="X57" s="112">
        <v>919</v>
      </c>
      <c r="Y57" s="112">
        <v>952</v>
      </c>
      <c r="Z57" s="112">
        <v>989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265</v>
      </c>
      <c r="W58" s="112">
        <v>293</v>
      </c>
      <c r="X58" s="112">
        <v>315</v>
      </c>
      <c r="Y58" s="112">
        <v>324</v>
      </c>
      <c r="Z58" s="112">
        <v>367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122</v>
      </c>
      <c r="W59" s="112">
        <v>110</v>
      </c>
      <c r="X59" s="112">
        <v>116</v>
      </c>
      <c r="Y59" s="112">
        <v>125</v>
      </c>
      <c r="Z59" s="112">
        <v>136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80</v>
      </c>
      <c r="W60" s="112">
        <v>79</v>
      </c>
      <c r="X60" s="112">
        <v>90</v>
      </c>
      <c r="Y60" s="112">
        <v>74</v>
      </c>
      <c r="Z60" s="112">
        <v>81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61424</v>
      </c>
      <c r="W61" s="112">
        <v>61443</v>
      </c>
      <c r="X61" s="112">
        <v>60597</v>
      </c>
      <c r="Y61" s="112">
        <v>63092</v>
      </c>
      <c r="Z61" s="112">
        <v>66977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111</v>
      </c>
      <c r="W63" s="112">
        <v>98</v>
      </c>
      <c r="X63" s="112">
        <v>85</v>
      </c>
      <c r="Y63" s="112">
        <v>200</v>
      </c>
      <c r="Z63" s="112">
        <v>231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1906</v>
      </c>
      <c r="W64" s="112">
        <v>1947</v>
      </c>
      <c r="X64" s="112">
        <v>1830</v>
      </c>
      <c r="Y64" s="112">
        <v>2070</v>
      </c>
      <c r="Z64" s="112">
        <v>2714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Redland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4538</v>
      </c>
      <c r="W65" s="112">
        <v>4424</v>
      </c>
      <c r="X65" s="112">
        <v>4143</v>
      </c>
      <c r="Y65" s="112">
        <v>4423</v>
      </c>
      <c r="Z65" s="112">
        <v>5178</v>
      </c>
    </row>
    <row r="66" spans="1:26" x14ac:dyDescent="0.25">
      <c r="S66" s="115" t="s">
        <v>39</v>
      </c>
      <c r="T66" s="115"/>
      <c r="U66" s="112"/>
      <c r="V66" s="112">
        <v>5374</v>
      </c>
      <c r="W66" s="112">
        <v>5317</v>
      </c>
      <c r="X66" s="112">
        <v>5012</v>
      </c>
      <c r="Y66" s="112">
        <v>5471</v>
      </c>
      <c r="Z66" s="112">
        <v>5695</v>
      </c>
    </row>
    <row r="67" spans="1:26" x14ac:dyDescent="0.25">
      <c r="S67" s="115" t="s">
        <v>40</v>
      </c>
      <c r="T67" s="115"/>
      <c r="U67" s="112"/>
      <c r="V67" s="112">
        <v>5483</v>
      </c>
      <c r="W67" s="112">
        <v>5520</v>
      </c>
      <c r="X67" s="112">
        <v>5436</v>
      </c>
      <c r="Y67" s="112">
        <v>5755</v>
      </c>
      <c r="Z67" s="112">
        <v>5862</v>
      </c>
    </row>
    <row r="68" spans="1:26" x14ac:dyDescent="0.25">
      <c r="S68" s="115" t="s">
        <v>41</v>
      </c>
      <c r="T68" s="115"/>
      <c r="U68" s="112"/>
      <c r="V68" s="112">
        <v>5355</v>
      </c>
      <c r="W68" s="112">
        <v>5440</v>
      </c>
      <c r="X68" s="112">
        <v>5426</v>
      </c>
      <c r="Y68" s="112">
        <v>5609</v>
      </c>
      <c r="Z68" s="112">
        <v>6206</v>
      </c>
    </row>
    <row r="69" spans="1:26" x14ac:dyDescent="0.25">
      <c r="S69" s="115" t="s">
        <v>42</v>
      </c>
      <c r="T69" s="115"/>
      <c r="U69" s="112"/>
      <c r="V69" s="112">
        <v>5432</v>
      </c>
      <c r="W69" s="112">
        <v>5664</v>
      </c>
      <c r="X69" s="112">
        <v>5685</v>
      </c>
      <c r="Y69" s="112">
        <v>6047</v>
      </c>
      <c r="Z69" s="112">
        <v>6586</v>
      </c>
    </row>
    <row r="70" spans="1:26" x14ac:dyDescent="0.25">
      <c r="S70" s="115" t="s">
        <v>43</v>
      </c>
      <c r="T70" s="115"/>
      <c r="U70" s="112"/>
      <c r="V70" s="112">
        <v>5747</v>
      </c>
      <c r="W70" s="112">
        <v>5823</v>
      </c>
      <c r="X70" s="112">
        <v>5699</v>
      </c>
      <c r="Y70" s="112">
        <v>5962</v>
      </c>
      <c r="Z70" s="112">
        <v>6541</v>
      </c>
    </row>
    <row r="71" spans="1:26" x14ac:dyDescent="0.25">
      <c r="S71" s="115" t="s">
        <v>44</v>
      </c>
      <c r="T71" s="115"/>
      <c r="U71" s="112"/>
      <c r="V71" s="112">
        <v>6638</v>
      </c>
      <c r="W71" s="112">
        <v>6661</v>
      </c>
      <c r="X71" s="112">
        <v>6610</v>
      </c>
      <c r="Y71" s="112">
        <v>6640</v>
      </c>
      <c r="Z71" s="112">
        <v>6967</v>
      </c>
    </row>
    <row r="72" spans="1:26" x14ac:dyDescent="0.25">
      <c r="S72" s="115" t="s">
        <v>45</v>
      </c>
      <c r="T72" s="115"/>
      <c r="U72" s="112"/>
      <c r="V72" s="112">
        <v>5877</v>
      </c>
      <c r="W72" s="112">
        <v>5965</v>
      </c>
      <c r="X72" s="112">
        <v>5985</v>
      </c>
      <c r="Y72" s="112">
        <v>6383</v>
      </c>
      <c r="Z72" s="112">
        <v>7033</v>
      </c>
    </row>
    <row r="73" spans="1:26" x14ac:dyDescent="0.25">
      <c r="S73" s="115" t="s">
        <v>46</v>
      </c>
      <c r="T73" s="115"/>
      <c r="U73" s="112"/>
      <c r="V73" s="112">
        <v>5631</v>
      </c>
      <c r="W73" s="112">
        <v>5643</v>
      </c>
      <c r="X73" s="112">
        <v>5691</v>
      </c>
      <c r="Y73" s="112">
        <v>5763</v>
      </c>
      <c r="Z73" s="112">
        <v>6046</v>
      </c>
    </row>
    <row r="74" spans="1:26" x14ac:dyDescent="0.25">
      <c r="S74" s="115" t="s">
        <v>47</v>
      </c>
      <c r="T74" s="115"/>
      <c r="U74" s="112"/>
      <c r="V74" s="112">
        <v>3584</v>
      </c>
      <c r="W74" s="112">
        <v>3855</v>
      </c>
      <c r="X74" s="112">
        <v>3996</v>
      </c>
      <c r="Y74" s="112">
        <v>4246</v>
      </c>
      <c r="Z74" s="112">
        <v>4583</v>
      </c>
    </row>
    <row r="75" spans="1:26" x14ac:dyDescent="0.25">
      <c r="S75" s="115" t="s">
        <v>48</v>
      </c>
      <c r="T75" s="115"/>
      <c r="U75" s="112"/>
      <c r="V75" s="112">
        <v>1634</v>
      </c>
      <c r="W75" s="112">
        <v>1692</v>
      </c>
      <c r="X75" s="112">
        <v>1734</v>
      </c>
      <c r="Y75" s="112">
        <v>1844</v>
      </c>
      <c r="Z75" s="112">
        <v>2012</v>
      </c>
    </row>
    <row r="76" spans="1:26" x14ac:dyDescent="0.25">
      <c r="S76" s="115" t="s">
        <v>49</v>
      </c>
      <c r="T76" s="115"/>
      <c r="U76" s="112"/>
      <c r="V76" s="112">
        <v>550</v>
      </c>
      <c r="W76" s="112">
        <v>607</v>
      </c>
      <c r="X76" s="112">
        <v>696</v>
      </c>
      <c r="Y76" s="112">
        <v>709</v>
      </c>
      <c r="Z76" s="112">
        <v>722</v>
      </c>
    </row>
    <row r="77" spans="1:26" x14ac:dyDescent="0.25">
      <c r="S77" s="115" t="s">
        <v>50</v>
      </c>
      <c r="T77" s="115"/>
      <c r="U77" s="112"/>
      <c r="V77" s="112">
        <v>242</v>
      </c>
      <c r="W77" s="112">
        <v>238</v>
      </c>
      <c r="X77" s="112">
        <v>229</v>
      </c>
      <c r="Y77" s="112">
        <v>252</v>
      </c>
      <c r="Z77" s="112">
        <v>308</v>
      </c>
    </row>
    <row r="78" spans="1:26" x14ac:dyDescent="0.25">
      <c r="S78" s="115" t="s">
        <v>51</v>
      </c>
      <c r="T78" s="115"/>
      <c r="U78" s="112"/>
      <c r="V78" s="112">
        <v>121</v>
      </c>
      <c r="W78" s="112">
        <v>123</v>
      </c>
      <c r="X78" s="112">
        <v>127</v>
      </c>
      <c r="Y78" s="112">
        <v>107</v>
      </c>
      <c r="Z78" s="112">
        <v>111</v>
      </c>
    </row>
    <row r="79" spans="1:26" x14ac:dyDescent="0.25">
      <c r="S79" s="115" t="s">
        <v>52</v>
      </c>
      <c r="T79" s="115"/>
      <c r="U79" s="112"/>
      <c r="V79" s="112">
        <v>146</v>
      </c>
      <c r="W79" s="112">
        <v>119</v>
      </c>
      <c r="X79" s="112">
        <v>123</v>
      </c>
      <c r="Y79" s="112">
        <v>131</v>
      </c>
      <c r="Z79" s="112">
        <v>124</v>
      </c>
    </row>
    <row r="80" spans="1:26" x14ac:dyDescent="0.25">
      <c r="S80" s="118" t="s">
        <v>53</v>
      </c>
      <c r="T80" s="118"/>
      <c r="U80" s="112"/>
      <c r="V80" s="112">
        <v>58375</v>
      </c>
      <c r="W80" s="112">
        <v>59143</v>
      </c>
      <c r="X80" s="112">
        <v>58517</v>
      </c>
      <c r="Y80" s="112">
        <v>61612</v>
      </c>
      <c r="Z80" s="112">
        <v>66921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Redland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6064</v>
      </c>
      <c r="W83" s="112">
        <v>6123</v>
      </c>
      <c r="X83" s="112">
        <v>6335</v>
      </c>
      <c r="Y83" s="112">
        <v>6366</v>
      </c>
      <c r="Z83" s="112">
        <v>6497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5493</v>
      </c>
      <c r="W84" s="112">
        <v>5592</v>
      </c>
      <c r="X84" s="112">
        <v>5698</v>
      </c>
      <c r="Y84" s="112">
        <v>5735</v>
      </c>
      <c r="Z84" s="112">
        <v>5932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9487</v>
      </c>
      <c r="W85" s="112">
        <v>9670</v>
      </c>
      <c r="X85" s="112">
        <v>9654</v>
      </c>
      <c r="Y85" s="112">
        <v>9695</v>
      </c>
      <c r="Z85" s="112">
        <v>9959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134,020</v>
      </c>
      <c r="D86" s="96">
        <f t="shared" ref="D86:D91" si="4">AD4</f>
        <v>7.3860995817374819E-2</v>
      </c>
      <c r="E86" s="97">
        <f t="shared" ref="E86:E91" si="5">AD4</f>
        <v>7.3860995817374819E-2</v>
      </c>
      <c r="F86" s="96">
        <f t="shared" ref="F86:F91" si="6">AF4</f>
        <v>0.11867915393732997</v>
      </c>
      <c r="G86" s="97">
        <f t="shared" ref="G86:G91" si="7">AF4</f>
        <v>0.11867915393732997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2083</v>
      </c>
      <c r="W86" s="112">
        <v>2104</v>
      </c>
      <c r="X86" s="112">
        <v>2192</v>
      </c>
      <c r="Y86" s="112">
        <v>2299</v>
      </c>
      <c r="Z86" s="112">
        <v>2401</v>
      </c>
    </row>
    <row r="87" spans="1:30" ht="15" customHeight="1" x14ac:dyDescent="0.25">
      <c r="A87" s="98" t="s">
        <v>4</v>
      </c>
      <c r="B87" s="49"/>
      <c r="C87" s="57" t="str">
        <f t="shared" si="3"/>
        <v>66,982</v>
      </c>
      <c r="D87" s="96">
        <f t="shared" si="4"/>
        <v>6.1655994420845683E-2</v>
      </c>
      <c r="E87" s="97">
        <f t="shared" si="5"/>
        <v>6.1655994420845683E-2</v>
      </c>
      <c r="F87" s="96">
        <f t="shared" si="6"/>
        <v>9.0539066443073191E-2</v>
      </c>
      <c r="G87" s="97">
        <f t="shared" si="7"/>
        <v>9.0539066443073191E-2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2381</v>
      </c>
      <c r="W87" s="112">
        <v>2425</v>
      </c>
      <c r="X87" s="112">
        <v>2386</v>
      </c>
      <c r="Y87" s="112">
        <v>2412</v>
      </c>
      <c r="Z87" s="112">
        <v>2539</v>
      </c>
    </row>
    <row r="88" spans="1:30" ht="15" customHeight="1" x14ac:dyDescent="0.25">
      <c r="A88" s="98" t="s">
        <v>5</v>
      </c>
      <c r="B88" s="49"/>
      <c r="C88" s="57" t="str">
        <f t="shared" si="3"/>
        <v>66,917</v>
      </c>
      <c r="D88" s="96">
        <f t="shared" si="4"/>
        <v>8.6103356488995697E-2</v>
      </c>
      <c r="E88" s="97">
        <f t="shared" si="5"/>
        <v>8.6103356488995697E-2</v>
      </c>
      <c r="F88" s="96">
        <f t="shared" si="6"/>
        <v>0.14627085545924845</v>
      </c>
      <c r="G88" s="97">
        <f t="shared" si="7"/>
        <v>0.14627085545924845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2363</v>
      </c>
      <c r="W88" s="112">
        <v>2411</v>
      </c>
      <c r="X88" s="112">
        <v>2461</v>
      </c>
      <c r="Y88" s="112">
        <v>2444</v>
      </c>
      <c r="Z88" s="112">
        <v>2563</v>
      </c>
    </row>
    <row r="89" spans="1:30" ht="15" customHeight="1" x14ac:dyDescent="0.25">
      <c r="A89" s="49" t="s">
        <v>6</v>
      </c>
      <c r="B89" s="49"/>
      <c r="C89" s="57" t="str">
        <f t="shared" si="3"/>
        <v>92,270</v>
      </c>
      <c r="D89" s="96">
        <f t="shared" si="4"/>
        <v>2.9879566483988595E-2</v>
      </c>
      <c r="E89" s="97">
        <f t="shared" si="5"/>
        <v>2.9879566483988595E-2</v>
      </c>
      <c r="F89" s="96">
        <f t="shared" si="6"/>
        <v>6.2369751188790179E-2</v>
      </c>
      <c r="G89" s="97">
        <f t="shared" si="7"/>
        <v>6.2369751188790179E-2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4084</v>
      </c>
      <c r="W89" s="112">
        <v>4142</v>
      </c>
      <c r="X89" s="112">
        <v>4102</v>
      </c>
      <c r="Y89" s="112">
        <v>4112</v>
      </c>
      <c r="Z89" s="112">
        <v>4158</v>
      </c>
    </row>
    <row r="90" spans="1:30" ht="15" customHeight="1" x14ac:dyDescent="0.25">
      <c r="A90" s="49" t="s">
        <v>96</v>
      </c>
      <c r="B90" s="49"/>
      <c r="C90" s="57" t="str">
        <f t="shared" si="3"/>
        <v>$51,978</v>
      </c>
      <c r="D90" s="96">
        <f t="shared" si="4"/>
        <v>2.7258093364335378E-2</v>
      </c>
      <c r="E90" s="97">
        <f t="shared" si="5"/>
        <v>2.7258093364335378E-2</v>
      </c>
      <c r="F90" s="96">
        <f t="shared" si="6"/>
        <v>9.7410902795372012E-2</v>
      </c>
      <c r="G90" s="97">
        <f t="shared" si="7"/>
        <v>9.7410902795372012E-2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4697</v>
      </c>
      <c r="W90" s="112">
        <v>4746</v>
      </c>
      <c r="X90" s="112">
        <v>4659</v>
      </c>
      <c r="Y90" s="112">
        <v>4759</v>
      </c>
      <c r="Z90" s="112">
        <v>4857</v>
      </c>
    </row>
    <row r="91" spans="1:30" ht="15" customHeight="1" x14ac:dyDescent="0.25">
      <c r="A91" s="49" t="s">
        <v>7</v>
      </c>
      <c r="B91" s="49"/>
      <c r="C91" s="57" t="str">
        <f t="shared" si="3"/>
        <v>$6,290.4 mil</v>
      </c>
      <c r="D91" s="96">
        <f t="shared" si="4"/>
        <v>7.5253009777862534E-2</v>
      </c>
      <c r="E91" s="97">
        <f t="shared" si="5"/>
        <v>7.5253009777862534E-2</v>
      </c>
      <c r="F91" s="96">
        <f t="shared" si="6"/>
        <v>0.20084800027449945</v>
      </c>
      <c r="G91" s="97">
        <f t="shared" si="7"/>
        <v>0.20084800027449945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44320</v>
      </c>
      <c r="W91" s="112">
        <v>44535</v>
      </c>
      <c r="X91" s="112">
        <v>44752</v>
      </c>
      <c r="Y91" s="112">
        <v>45112</v>
      </c>
      <c r="Z91" s="112">
        <v>46477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4121</v>
      </c>
      <c r="W93" s="112">
        <v>4291</v>
      </c>
      <c r="X93" s="112">
        <v>4450</v>
      </c>
      <c r="Y93" s="112">
        <v>4516</v>
      </c>
      <c r="Z93" s="112">
        <v>4672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7782</v>
      </c>
      <c r="W94" s="112">
        <v>8077</v>
      </c>
      <c r="X94" s="112">
        <v>8410</v>
      </c>
      <c r="Y94" s="112">
        <v>8607</v>
      </c>
      <c r="Z94" s="112">
        <v>8881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1354</v>
      </c>
      <c r="W95" s="112">
        <v>1401</v>
      </c>
      <c r="X95" s="112">
        <v>1440</v>
      </c>
      <c r="Y95" s="112">
        <v>1459</v>
      </c>
      <c r="Z95" s="112">
        <v>1537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6240</v>
      </c>
      <c r="W96" s="112">
        <v>6495</v>
      </c>
      <c r="X96" s="112">
        <v>6584</v>
      </c>
      <c r="Y96" s="112">
        <v>6809</v>
      </c>
      <c r="Z96" s="112">
        <v>7157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9746</v>
      </c>
      <c r="W97" s="112">
        <v>9830</v>
      </c>
      <c r="X97" s="112">
        <v>9665</v>
      </c>
      <c r="Y97" s="112">
        <v>9636</v>
      </c>
      <c r="Z97" s="112">
        <v>9618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4506</v>
      </c>
      <c r="W98" s="112">
        <v>4522</v>
      </c>
      <c r="X98" s="112">
        <v>4468</v>
      </c>
      <c r="Y98" s="112">
        <v>4503</v>
      </c>
      <c r="Z98" s="112">
        <v>4605</v>
      </c>
    </row>
    <row r="99" spans="1:32" ht="15" customHeight="1" x14ac:dyDescent="0.25">
      <c r="S99" s="115" t="s">
        <v>197</v>
      </c>
      <c r="T99" s="115"/>
      <c r="U99" s="112"/>
      <c r="V99" s="112">
        <v>448</v>
      </c>
      <c r="W99" s="112">
        <v>448</v>
      </c>
      <c r="X99" s="112">
        <v>435</v>
      </c>
      <c r="Y99" s="112">
        <v>425</v>
      </c>
      <c r="Z99" s="112">
        <v>505</v>
      </c>
    </row>
    <row r="100" spans="1:32" ht="15" customHeight="1" x14ac:dyDescent="0.25">
      <c r="S100" s="115" t="s">
        <v>58</v>
      </c>
      <c r="T100" s="115"/>
      <c r="U100" s="112"/>
      <c r="V100" s="112">
        <v>2189</v>
      </c>
      <c r="W100" s="112">
        <v>2210</v>
      </c>
      <c r="X100" s="112">
        <v>2237</v>
      </c>
      <c r="Y100" s="112">
        <v>2256</v>
      </c>
      <c r="Z100" s="112">
        <v>2308</v>
      </c>
    </row>
    <row r="101" spans="1:32" x14ac:dyDescent="0.25">
      <c r="A101" s="18"/>
      <c r="S101" s="118" t="s">
        <v>53</v>
      </c>
      <c r="T101" s="118"/>
      <c r="U101" s="112"/>
      <c r="V101" s="112">
        <v>42527</v>
      </c>
      <c r="W101" s="112">
        <v>43079</v>
      </c>
      <c r="X101" s="112">
        <v>43520</v>
      </c>
      <c r="Y101" s="112">
        <v>44397</v>
      </c>
      <c r="Z101" s="112">
        <v>45680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91172</v>
      </c>
      <c r="W104" s="112">
        <v>91928</v>
      </c>
      <c r="X104" s="112">
        <v>96361</v>
      </c>
      <c r="Y104" s="112">
        <v>97391</v>
      </c>
      <c r="Z104" s="112">
        <v>105524</v>
      </c>
      <c r="AB104" s="109" t="str">
        <f>TEXT(Z104,"###,###")</f>
        <v>105,524</v>
      </c>
      <c r="AD104" s="130">
        <f>Z104/($Z$4)*100</f>
        <v>78.737501865393227</v>
      </c>
      <c r="AF104" s="109"/>
    </row>
    <row r="105" spans="1:32" x14ac:dyDescent="0.25">
      <c r="S105" s="115" t="s">
        <v>17</v>
      </c>
      <c r="T105" s="115"/>
      <c r="U105" s="112"/>
      <c r="V105" s="112">
        <v>19701</v>
      </c>
      <c r="W105" s="112">
        <v>20451</v>
      </c>
      <c r="X105" s="112">
        <v>20231</v>
      </c>
      <c r="Y105" s="112">
        <v>20019</v>
      </c>
      <c r="Z105" s="112">
        <v>21167</v>
      </c>
      <c r="AB105" s="109" t="str">
        <f>TEXT(Z105,"###,###")</f>
        <v>21,167</v>
      </c>
      <c r="AD105" s="130">
        <f>Z105/($Z$4)*100</f>
        <v>15.793911356513954</v>
      </c>
      <c r="AF105" s="109"/>
    </row>
    <row r="106" spans="1:32" x14ac:dyDescent="0.25">
      <c r="S106" s="118" t="s">
        <v>53</v>
      </c>
      <c r="T106" s="118"/>
      <c r="U106" s="120"/>
      <c r="V106" s="120">
        <v>110873</v>
      </c>
      <c r="W106" s="120">
        <v>112379</v>
      </c>
      <c r="X106" s="120">
        <v>116592</v>
      </c>
      <c r="Y106" s="120">
        <v>117410</v>
      </c>
      <c r="Z106" s="120">
        <v>126691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19825</v>
      </c>
      <c r="W108" s="112">
        <v>17393</v>
      </c>
      <c r="X108" s="112">
        <v>17810</v>
      </c>
      <c r="Y108" s="112">
        <v>18232</v>
      </c>
      <c r="Z108" s="112">
        <v>18938</v>
      </c>
      <c r="AB108" s="109" t="str">
        <f>TEXT(Z108,"###,###")</f>
        <v>18,938</v>
      </c>
      <c r="AD108" s="130">
        <f>Z108/($Z$4)*100</f>
        <v>14.130726757200417</v>
      </c>
      <c r="AF108" s="109"/>
    </row>
    <row r="109" spans="1:32" x14ac:dyDescent="0.25">
      <c r="S109" s="115" t="s">
        <v>20</v>
      </c>
      <c r="T109" s="115"/>
      <c r="U109" s="112"/>
      <c r="V109" s="112">
        <v>17954</v>
      </c>
      <c r="W109" s="112">
        <v>18162</v>
      </c>
      <c r="X109" s="112">
        <v>17850</v>
      </c>
      <c r="Y109" s="112">
        <v>20393</v>
      </c>
      <c r="Z109" s="112">
        <v>21066</v>
      </c>
      <c r="AB109" s="109" t="str">
        <f>TEXT(Z109,"###,###")</f>
        <v>21,066</v>
      </c>
      <c r="AD109" s="130">
        <f>Z109/($Z$4)*100</f>
        <v>15.718549470228323</v>
      </c>
      <c r="AF109" s="109"/>
    </row>
    <row r="110" spans="1:32" x14ac:dyDescent="0.25">
      <c r="S110" s="115" t="s">
        <v>21</v>
      </c>
      <c r="T110" s="115"/>
      <c r="U110" s="112"/>
      <c r="V110" s="112">
        <v>25387</v>
      </c>
      <c r="W110" s="112">
        <v>26007</v>
      </c>
      <c r="X110" s="112">
        <v>24949</v>
      </c>
      <c r="Y110" s="112">
        <v>27505</v>
      </c>
      <c r="Z110" s="112">
        <v>29542</v>
      </c>
      <c r="AB110" s="109" t="str">
        <f>TEXT(Z110,"###,###")</f>
        <v>29,542</v>
      </c>
      <c r="AD110" s="130">
        <f>Z110/($Z$4)*100</f>
        <v>22.042978659901507</v>
      </c>
      <c r="AF110" s="109"/>
    </row>
    <row r="111" spans="1:32" x14ac:dyDescent="0.25">
      <c r="S111" s="115" t="s">
        <v>22</v>
      </c>
      <c r="T111" s="115"/>
      <c r="U111" s="112"/>
      <c r="V111" s="112">
        <v>48443</v>
      </c>
      <c r="W111" s="112">
        <v>51209</v>
      </c>
      <c r="X111" s="112">
        <v>50500</v>
      </c>
      <c r="Y111" s="112">
        <v>51280</v>
      </c>
      <c r="Z111" s="112">
        <v>57141</v>
      </c>
      <c r="AB111" s="109" t="str">
        <f>TEXT(Z111,"###,###")</f>
        <v>57,141</v>
      </c>
      <c r="AD111" s="130">
        <f>Z111/($Z$4)*100</f>
        <v>42.6361737054171</v>
      </c>
      <c r="AF111" s="109"/>
    </row>
    <row r="112" spans="1:32" x14ac:dyDescent="0.25">
      <c r="S112" s="118" t="s">
        <v>53</v>
      </c>
      <c r="T112" s="118"/>
      <c r="U112" s="112"/>
      <c r="V112" s="112">
        <v>119801</v>
      </c>
      <c r="W112" s="112">
        <v>120588</v>
      </c>
      <c r="X112" s="112">
        <v>119116</v>
      </c>
      <c r="Y112" s="112">
        <v>124802</v>
      </c>
      <c r="Z112" s="112">
        <v>134025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41.74</v>
      </c>
      <c r="W118" s="131">
        <v>41.84</v>
      </c>
      <c r="X118" s="131">
        <v>42.14</v>
      </c>
      <c r="Y118" s="131">
        <v>42.13</v>
      </c>
      <c r="Z118" s="131">
        <v>42.01</v>
      </c>
      <c r="AB118" s="109" t="str">
        <f>TEXT(Z118,"##.0")</f>
        <v>42.0</v>
      </c>
    </row>
    <row r="120" spans="19:32" x14ac:dyDescent="0.25">
      <c r="S120" s="101" t="s">
        <v>98</v>
      </c>
      <c r="T120" s="112"/>
      <c r="U120" s="112"/>
      <c r="V120" s="112">
        <v>76516</v>
      </c>
      <c r="W120" s="112">
        <v>77129</v>
      </c>
      <c r="X120" s="112">
        <v>77597</v>
      </c>
      <c r="Y120" s="112">
        <v>78426</v>
      </c>
      <c r="Z120" s="112">
        <v>80852</v>
      </c>
      <c r="AB120" s="109" t="str">
        <f>TEXT(Z120,"###,###")</f>
        <v>80,852</v>
      </c>
    </row>
    <row r="121" spans="19:32" x14ac:dyDescent="0.25">
      <c r="S121" s="101" t="s">
        <v>99</v>
      </c>
      <c r="T121" s="112"/>
      <c r="U121" s="112"/>
      <c r="V121" s="112">
        <v>5285</v>
      </c>
      <c r="W121" s="112">
        <v>5296</v>
      </c>
      <c r="X121" s="112">
        <v>5337</v>
      </c>
      <c r="Y121" s="112">
        <v>5478</v>
      </c>
      <c r="Z121" s="112">
        <v>5472</v>
      </c>
      <c r="AB121" s="109" t="str">
        <f>TEXT(Z121,"###,###")</f>
        <v>5,472</v>
      </c>
    </row>
    <row r="122" spans="19:32" x14ac:dyDescent="0.25">
      <c r="S122" s="101" t="s">
        <v>100</v>
      </c>
      <c r="T122" s="112"/>
      <c r="U122" s="112"/>
      <c r="V122" s="112">
        <v>5052</v>
      </c>
      <c r="W122" s="112">
        <v>5187</v>
      </c>
      <c r="X122" s="112">
        <v>5337</v>
      </c>
      <c r="Y122" s="112">
        <v>5686</v>
      </c>
      <c r="Z122" s="112">
        <v>5943</v>
      </c>
      <c r="AB122" s="109" t="str">
        <f>TEXT(Z122,"###,###")</f>
        <v>5,943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81568</v>
      </c>
      <c r="W124" s="112">
        <v>82316</v>
      </c>
      <c r="X124" s="112">
        <v>82934</v>
      </c>
      <c r="Y124" s="112">
        <v>84112</v>
      </c>
      <c r="Z124" s="112">
        <v>86795</v>
      </c>
      <c r="AB124" s="109" t="str">
        <f>TEXT(Z124,"###,###")</f>
        <v>86,795</v>
      </c>
      <c r="AD124" s="127">
        <f>Z124/$Z$7*100</f>
        <v>94.066327083559116</v>
      </c>
    </row>
    <row r="125" spans="19:32" x14ac:dyDescent="0.25">
      <c r="S125" s="101" t="s">
        <v>102</v>
      </c>
      <c r="T125" s="112"/>
      <c r="U125" s="112"/>
      <c r="V125" s="112">
        <v>10337</v>
      </c>
      <c r="W125" s="112">
        <v>10483</v>
      </c>
      <c r="X125" s="112">
        <v>10674</v>
      </c>
      <c r="Y125" s="112">
        <v>11164</v>
      </c>
      <c r="Z125" s="112">
        <v>11415</v>
      </c>
      <c r="AB125" s="109" t="str">
        <f>TEXT(Z125,"###,###")</f>
        <v>11,415</v>
      </c>
      <c r="AD125" s="127">
        <f>Z125/$Z$7*100</f>
        <v>12.371301614826054</v>
      </c>
    </row>
    <row r="127" spans="19:32" x14ac:dyDescent="0.25">
      <c r="S127" s="101" t="s">
        <v>103</v>
      </c>
      <c r="T127" s="112"/>
      <c r="U127" s="112"/>
      <c r="V127" s="112">
        <v>44326</v>
      </c>
      <c r="W127" s="112">
        <v>44536</v>
      </c>
      <c r="X127" s="112">
        <v>44752</v>
      </c>
      <c r="Y127" s="112">
        <v>45112</v>
      </c>
      <c r="Z127" s="112">
        <v>46479</v>
      </c>
      <c r="AB127" s="109" t="str">
        <f>TEXT(Z127,"###,###")</f>
        <v>46,479</v>
      </c>
      <c r="AD127" s="127">
        <f>Z127/$Z$7*100</f>
        <v>50.372818901051261</v>
      </c>
    </row>
    <row r="128" spans="19:32" x14ac:dyDescent="0.25">
      <c r="S128" s="101" t="s">
        <v>104</v>
      </c>
      <c r="T128" s="112"/>
      <c r="U128" s="112"/>
      <c r="V128" s="112">
        <v>42529</v>
      </c>
      <c r="W128" s="112">
        <v>43082</v>
      </c>
      <c r="X128" s="112">
        <v>43523</v>
      </c>
      <c r="Y128" s="112">
        <v>44397</v>
      </c>
      <c r="Z128" s="112">
        <v>45686</v>
      </c>
      <c r="AB128" s="109" t="str">
        <f>TEXT(Z128,"###,###")</f>
        <v>45,686</v>
      </c>
      <c r="AD128" s="127">
        <f>Z128/$Z$7*100</f>
        <v>49.513384632058091</v>
      </c>
    </row>
    <row r="130" spans="19:20" x14ac:dyDescent="0.25">
      <c r="S130" s="101" t="s">
        <v>278</v>
      </c>
      <c r="T130" s="127">
        <v>87.625447057548499</v>
      </c>
    </row>
    <row r="131" spans="19:20" x14ac:dyDescent="0.25">
      <c r="S131" s="101" t="s">
        <v>279</v>
      </c>
      <c r="T131" s="127">
        <v>5.9304215888154328</v>
      </c>
    </row>
    <row r="132" spans="19:20" x14ac:dyDescent="0.25">
      <c r="S132" s="101" t="s">
        <v>280</v>
      </c>
      <c r="T132" s="127">
        <v>6.440880026010622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DABEA52-9321-494B-B123-CE84DCF0FB6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B2DA445-EF2A-4ADF-8FAE-90A6BC5C5F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9398CFE-57B1-473A-A28A-1A74D67F77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ACB68A4-CCE4-4081-BE34-C1E88A012D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C5D91-85A4-44BB-89B4-CB2B11665F7F}">
  <sheetPr codeName="Sheet12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169</v>
      </c>
      <c r="T1" s="99"/>
      <c r="U1" s="99"/>
      <c r="V1" s="99"/>
      <c r="W1" s="99"/>
      <c r="X1" s="99"/>
      <c r="Y1" s="100" t="s">
        <v>170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169</v>
      </c>
      <c r="Y3" s="105" t="s">
        <v>170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9.60 Richmond,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855</v>
      </c>
      <c r="W4" s="108">
        <v>674</v>
      </c>
      <c r="X4" s="108">
        <v>968</v>
      </c>
      <c r="Y4" s="108">
        <v>943</v>
      </c>
      <c r="Z4" s="108">
        <v>878</v>
      </c>
      <c r="AB4" s="109" t="str">
        <f>TEXT(Z4,"###,###")</f>
        <v>878</v>
      </c>
      <c r="AD4" s="110">
        <f>Z4/Y4-1</f>
        <v>-6.892895015906686E-2</v>
      </c>
      <c r="AF4" s="110">
        <f>Z4/V4-1</f>
        <v>2.6900584795321647E-2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456</v>
      </c>
      <c r="W5" s="108">
        <v>338</v>
      </c>
      <c r="X5" s="108">
        <v>502</v>
      </c>
      <c r="Y5" s="108">
        <v>515</v>
      </c>
      <c r="Z5" s="108">
        <v>470</v>
      </c>
      <c r="AB5" s="109" t="str">
        <f>TEXT(Z5,"###,###")</f>
        <v>470</v>
      </c>
      <c r="AD5" s="110">
        <f t="shared" ref="AD5:AD9" si="0">Z5/Y5-1</f>
        <v>-8.737864077669899E-2</v>
      </c>
      <c r="AF5" s="110">
        <f t="shared" ref="AF5:AF9" si="1">Z5/V5-1</f>
        <v>3.0701754385964897E-2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399</v>
      </c>
      <c r="W6" s="108">
        <v>343</v>
      </c>
      <c r="X6" s="108">
        <v>463</v>
      </c>
      <c r="Y6" s="108">
        <v>428</v>
      </c>
      <c r="Z6" s="108">
        <v>407</v>
      </c>
      <c r="AB6" s="109" t="str">
        <f>TEXT(Z6,"###,###")</f>
        <v>407</v>
      </c>
      <c r="AD6" s="110">
        <f t="shared" si="0"/>
        <v>-4.9065420560747697E-2</v>
      </c>
      <c r="AF6" s="110">
        <f t="shared" si="1"/>
        <v>2.0050125313283207E-2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555</v>
      </c>
      <c r="W7" s="108">
        <v>410</v>
      </c>
      <c r="X7" s="108">
        <v>609</v>
      </c>
      <c r="Y7" s="108">
        <v>588</v>
      </c>
      <c r="Z7" s="108">
        <v>577</v>
      </c>
      <c r="AB7" s="109" t="str">
        <f>TEXT(Z7,"###,###")</f>
        <v>577</v>
      </c>
      <c r="AD7" s="110">
        <f t="shared" si="0"/>
        <v>-1.8707482993197244E-2</v>
      </c>
      <c r="AF7" s="110">
        <f t="shared" si="1"/>
        <v>3.9639639639639679E-2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878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577</v>
      </c>
      <c r="P8" s="67"/>
      <c r="S8" s="107" t="s">
        <v>83</v>
      </c>
      <c r="T8" s="108"/>
      <c r="U8" s="108"/>
      <c r="V8" s="108">
        <v>38359.83</v>
      </c>
      <c r="W8" s="108">
        <v>46919.32</v>
      </c>
      <c r="X8" s="108">
        <v>39570.54</v>
      </c>
      <c r="Y8" s="108">
        <v>43154.9</v>
      </c>
      <c r="Z8" s="108">
        <v>48625.27</v>
      </c>
      <c r="AB8" s="109" t="str">
        <f>TEXT(Z8,"$###,###")</f>
        <v>$48,625</v>
      </c>
      <c r="AD8" s="110">
        <f t="shared" si="0"/>
        <v>0.12676127160531014</v>
      </c>
      <c r="AF8" s="110">
        <f t="shared" si="1"/>
        <v>0.2676091108850065</v>
      </c>
    </row>
    <row r="9" spans="1:32" x14ac:dyDescent="0.25">
      <c r="A9" s="30" t="s">
        <v>14</v>
      </c>
      <c r="B9" s="71"/>
      <c r="C9" s="72"/>
      <c r="D9" s="73">
        <f>AD104</f>
        <v>57.744874715261965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54.592720970537258</v>
      </c>
      <c r="P9" s="74" t="s">
        <v>84</v>
      </c>
      <c r="S9" s="107" t="s">
        <v>7</v>
      </c>
      <c r="T9" s="108"/>
      <c r="U9" s="108"/>
      <c r="V9" s="108">
        <v>26016963</v>
      </c>
      <c r="W9" s="108">
        <v>21423547</v>
      </c>
      <c r="X9" s="108">
        <v>45669147</v>
      </c>
      <c r="Y9" s="108">
        <v>48795669</v>
      </c>
      <c r="Z9" s="108">
        <v>43679297</v>
      </c>
      <c r="AB9" s="109" t="str">
        <f>TEXT(Z9/1000000,"$#,###.0")&amp;" mil"</f>
        <v>$43.7 mil</v>
      </c>
      <c r="AD9" s="110">
        <f t="shared" si="0"/>
        <v>-0.1048529942278279</v>
      </c>
      <c r="AF9" s="110">
        <f t="shared" si="1"/>
        <v>0.67887762303386445</v>
      </c>
    </row>
    <row r="10" spans="1:32" x14ac:dyDescent="0.25">
      <c r="A10" s="30" t="s">
        <v>17</v>
      </c>
      <c r="B10" s="71"/>
      <c r="C10" s="72"/>
      <c r="D10" s="73">
        <f>AD105</f>
        <v>20.728929384965831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44.887348353552859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60.48526863084922</v>
      </c>
      <c r="P11" s="74" t="s">
        <v>84</v>
      </c>
      <c r="S11" s="107" t="s">
        <v>29</v>
      </c>
      <c r="T11" s="112"/>
      <c r="U11" s="112"/>
      <c r="V11" s="112">
        <v>643</v>
      </c>
      <c r="W11" s="112">
        <v>538</v>
      </c>
      <c r="X11" s="112">
        <v>721</v>
      </c>
      <c r="Y11" s="112">
        <v>713</v>
      </c>
      <c r="Z11" s="112">
        <v>656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21.490467937608319</v>
      </c>
      <c r="P12" s="74" t="s">
        <v>84</v>
      </c>
      <c r="S12" s="107" t="s">
        <v>30</v>
      </c>
      <c r="T12" s="112"/>
      <c r="U12" s="112"/>
      <c r="V12" s="112">
        <v>209</v>
      </c>
      <c r="W12" s="112">
        <v>135</v>
      </c>
      <c r="X12" s="112">
        <v>243</v>
      </c>
      <c r="Y12" s="112">
        <v>230</v>
      </c>
      <c r="Z12" s="112">
        <v>229</v>
      </c>
    </row>
    <row r="13" spans="1:32" ht="15" customHeight="1" x14ac:dyDescent="0.25">
      <c r="A13" s="30" t="s">
        <v>19</v>
      </c>
      <c r="B13" s="72"/>
      <c r="C13" s="72"/>
      <c r="D13" s="73">
        <f>AD108</f>
        <v>18.906605922551254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18.024263431542462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22.779043280182233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42.9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19.134396355353076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15.972222222222221</v>
      </c>
      <c r="P15" s="74" t="s">
        <v>84</v>
      </c>
      <c r="S15" s="115" t="s">
        <v>60</v>
      </c>
      <c r="T15" s="115"/>
      <c r="U15" s="116"/>
      <c r="V15" s="116">
        <v>185</v>
      </c>
      <c r="W15" s="116">
        <v>103</v>
      </c>
      <c r="X15" s="116">
        <v>218</v>
      </c>
      <c r="Y15" s="112">
        <v>215</v>
      </c>
      <c r="Z15" s="112">
        <v>195</v>
      </c>
      <c r="AB15" s="117">
        <f t="shared" ref="AB15:AB34" si="2">IF(Z15="np",0,Z15/$Z$34)</f>
        <v>0.22209567198177677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17.767653758542139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84.027777777777786</v>
      </c>
      <c r="P16" s="37" t="s">
        <v>84</v>
      </c>
      <c r="S16" s="115" t="s">
        <v>61</v>
      </c>
      <c r="T16" s="115"/>
      <c r="U16" s="116"/>
      <c r="V16" s="116">
        <v>4</v>
      </c>
      <c r="W16" s="116">
        <v>11</v>
      </c>
      <c r="X16" s="116">
        <v>10</v>
      </c>
      <c r="Y16" s="112">
        <v>14</v>
      </c>
      <c r="Z16" s="112">
        <v>12</v>
      </c>
      <c r="AB16" s="117">
        <f t="shared" si="2"/>
        <v>1.366742596810934E-2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28</v>
      </c>
      <c r="W17" s="116">
        <v>5</v>
      </c>
      <c r="X17" s="116">
        <v>5</v>
      </c>
      <c r="Y17" s="112">
        <v>8</v>
      </c>
      <c r="Z17" s="112">
        <v>12</v>
      </c>
      <c r="AB17" s="117">
        <f t="shared" si="2"/>
        <v>1.366742596810934E-2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6</v>
      </c>
      <c r="W18" s="116">
        <v>0</v>
      </c>
      <c r="X18" s="116">
        <v>7</v>
      </c>
      <c r="Y18" s="112">
        <v>7</v>
      </c>
      <c r="Z18" s="112">
        <v>10</v>
      </c>
      <c r="AB18" s="117">
        <f t="shared" si="2"/>
        <v>1.1389521640091117E-2</v>
      </c>
    </row>
    <row r="19" spans="1:28" x14ac:dyDescent="0.25">
      <c r="A19" s="63" t="str">
        <f>$S$1&amp;" ("&amp;$V$2&amp;" to "&amp;$Z$2&amp;")"</f>
        <v>Richmond (2017-18 to 2021-22)</v>
      </c>
      <c r="B19" s="63"/>
      <c r="C19" s="63"/>
      <c r="D19" s="63"/>
      <c r="E19" s="63"/>
      <c r="F19" s="63"/>
      <c r="G19" s="63" t="str">
        <f>$S$1&amp;" ("&amp;$V$2&amp;" to "&amp;$Z$2&amp;")"</f>
        <v>Richmond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41</v>
      </c>
      <c r="W19" s="116">
        <v>43</v>
      </c>
      <c r="X19" s="116">
        <v>58</v>
      </c>
      <c r="Y19" s="112">
        <v>70</v>
      </c>
      <c r="Z19" s="112">
        <v>56</v>
      </c>
      <c r="AB19" s="117">
        <f t="shared" si="2"/>
        <v>6.3781321184510256E-2</v>
      </c>
    </row>
    <row r="20" spans="1:28" x14ac:dyDescent="0.25">
      <c r="S20" s="115" t="s">
        <v>65</v>
      </c>
      <c r="T20" s="115"/>
      <c r="U20" s="116"/>
      <c r="V20" s="116">
        <v>37</v>
      </c>
      <c r="W20" s="116">
        <v>29</v>
      </c>
      <c r="X20" s="116">
        <v>50</v>
      </c>
      <c r="Y20" s="112">
        <v>31</v>
      </c>
      <c r="Z20" s="112">
        <v>28</v>
      </c>
      <c r="AB20" s="117">
        <f t="shared" si="2"/>
        <v>3.1890660592255128E-2</v>
      </c>
    </row>
    <row r="21" spans="1:28" x14ac:dyDescent="0.25">
      <c r="S21" s="115" t="s">
        <v>66</v>
      </c>
      <c r="T21" s="115"/>
      <c r="U21" s="116"/>
      <c r="V21" s="116">
        <v>39</v>
      </c>
      <c r="W21" s="116">
        <v>54</v>
      </c>
      <c r="X21" s="116">
        <v>51</v>
      </c>
      <c r="Y21" s="112">
        <v>41</v>
      </c>
      <c r="Z21" s="112">
        <v>52</v>
      </c>
      <c r="AB21" s="117">
        <f t="shared" si="2"/>
        <v>5.9225512528473807E-2</v>
      </c>
    </row>
    <row r="22" spans="1:28" x14ac:dyDescent="0.25">
      <c r="S22" s="115" t="s">
        <v>67</v>
      </c>
      <c r="T22" s="115"/>
      <c r="U22" s="116"/>
      <c r="V22" s="116">
        <v>29</v>
      </c>
      <c r="W22" s="116">
        <v>24</v>
      </c>
      <c r="X22" s="116">
        <v>40</v>
      </c>
      <c r="Y22" s="112">
        <v>35</v>
      </c>
      <c r="Z22" s="112">
        <v>23</v>
      </c>
      <c r="AB22" s="117">
        <f t="shared" si="2"/>
        <v>2.6195899772209569E-2</v>
      </c>
    </row>
    <row r="23" spans="1:28" x14ac:dyDescent="0.25">
      <c r="S23" s="115" t="s">
        <v>68</v>
      </c>
      <c r="T23" s="115"/>
      <c r="U23" s="116"/>
      <c r="V23" s="116">
        <v>36</v>
      </c>
      <c r="W23" s="116">
        <v>23</v>
      </c>
      <c r="X23" s="116">
        <v>27</v>
      </c>
      <c r="Y23" s="112">
        <v>29</v>
      </c>
      <c r="Z23" s="112">
        <v>27</v>
      </c>
      <c r="AB23" s="117">
        <f t="shared" si="2"/>
        <v>3.0751708428246014E-2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6</v>
      </c>
      <c r="X24" s="116">
        <v>0</v>
      </c>
      <c r="Y24" s="112">
        <v>11</v>
      </c>
      <c r="Z24" s="112">
        <v>14</v>
      </c>
      <c r="AB24" s="117">
        <f t="shared" si="2"/>
        <v>1.5945330296127564E-2</v>
      </c>
    </row>
    <row r="25" spans="1:28" x14ac:dyDescent="0.25">
      <c r="S25" s="115" t="s">
        <v>70</v>
      </c>
      <c r="T25" s="115"/>
      <c r="U25" s="116"/>
      <c r="V25" s="116">
        <v>12</v>
      </c>
      <c r="W25" s="116">
        <v>9</v>
      </c>
      <c r="X25" s="116">
        <v>13</v>
      </c>
      <c r="Y25" s="112">
        <v>19</v>
      </c>
      <c r="Z25" s="112">
        <v>21</v>
      </c>
      <c r="AB25" s="117">
        <f t="shared" si="2"/>
        <v>2.3917995444191344E-2</v>
      </c>
    </row>
    <row r="26" spans="1:28" x14ac:dyDescent="0.25">
      <c r="S26" s="115" t="s">
        <v>71</v>
      </c>
      <c r="T26" s="115"/>
      <c r="U26" s="116"/>
      <c r="V26" s="116">
        <v>5</v>
      </c>
      <c r="W26" s="116">
        <v>6</v>
      </c>
      <c r="X26" s="116">
        <v>10</v>
      </c>
      <c r="Y26" s="112">
        <v>16</v>
      </c>
      <c r="Z26" s="112">
        <v>16</v>
      </c>
      <c r="AB26" s="117">
        <f t="shared" si="2"/>
        <v>1.8223234624145785E-2</v>
      </c>
    </row>
    <row r="27" spans="1:28" x14ac:dyDescent="0.25">
      <c r="S27" s="115" t="s">
        <v>72</v>
      </c>
      <c r="T27" s="115"/>
      <c r="U27" s="116"/>
      <c r="V27" s="116">
        <v>19</v>
      </c>
      <c r="W27" s="116">
        <v>13</v>
      </c>
      <c r="X27" s="116">
        <v>20</v>
      </c>
      <c r="Y27" s="112">
        <v>19</v>
      </c>
      <c r="Z27" s="112">
        <v>17</v>
      </c>
      <c r="AB27" s="117">
        <f t="shared" si="2"/>
        <v>1.9362186788154899E-2</v>
      </c>
    </row>
    <row r="28" spans="1:28" x14ac:dyDescent="0.25">
      <c r="S28" s="115" t="s">
        <v>73</v>
      </c>
      <c r="T28" s="115"/>
      <c r="U28" s="116"/>
      <c r="V28" s="116">
        <v>33</v>
      </c>
      <c r="W28" s="116">
        <v>28</v>
      </c>
      <c r="X28" s="116">
        <v>86</v>
      </c>
      <c r="Y28" s="112">
        <v>67</v>
      </c>
      <c r="Z28" s="112">
        <v>43</v>
      </c>
      <c r="AB28" s="117">
        <f t="shared" si="2"/>
        <v>4.8974943052391799E-2</v>
      </c>
    </row>
    <row r="29" spans="1:28" x14ac:dyDescent="0.25">
      <c r="S29" s="115" t="s">
        <v>74</v>
      </c>
      <c r="T29" s="115"/>
      <c r="U29" s="116"/>
      <c r="V29" s="116">
        <v>127</v>
      </c>
      <c r="W29" s="116">
        <v>125</v>
      </c>
      <c r="X29" s="116">
        <v>109</v>
      </c>
      <c r="Y29" s="112">
        <v>108</v>
      </c>
      <c r="Z29" s="112">
        <v>104</v>
      </c>
      <c r="AB29" s="117">
        <f t="shared" si="2"/>
        <v>0.11845102505694761</v>
      </c>
    </row>
    <row r="30" spans="1:28" x14ac:dyDescent="0.25">
      <c r="S30" s="115" t="s">
        <v>75</v>
      </c>
      <c r="T30" s="115"/>
      <c r="U30" s="116"/>
      <c r="V30" s="116">
        <v>36</v>
      </c>
      <c r="W30" s="116">
        <v>38</v>
      </c>
      <c r="X30" s="116">
        <v>43</v>
      </c>
      <c r="Y30" s="112">
        <v>43</v>
      </c>
      <c r="Z30" s="112">
        <v>37</v>
      </c>
      <c r="AB30" s="117">
        <f t="shared" si="2"/>
        <v>4.2141230068337129E-2</v>
      </c>
    </row>
    <row r="31" spans="1:28" x14ac:dyDescent="0.25">
      <c r="S31" s="115" t="s">
        <v>76</v>
      </c>
      <c r="T31" s="115"/>
      <c r="U31" s="116"/>
      <c r="V31" s="116">
        <v>53</v>
      </c>
      <c r="W31" s="116">
        <v>49</v>
      </c>
      <c r="X31" s="116">
        <v>46</v>
      </c>
      <c r="Y31" s="112">
        <v>52</v>
      </c>
      <c r="Z31" s="112">
        <v>55</v>
      </c>
      <c r="AB31" s="117">
        <f t="shared" si="2"/>
        <v>6.2642369020501146E-2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11</v>
      </c>
      <c r="W32" s="116">
        <v>5</v>
      </c>
      <c r="X32" s="116">
        <v>7</v>
      </c>
      <c r="Y32" s="112">
        <v>3</v>
      </c>
      <c r="Z32" s="112">
        <v>7</v>
      </c>
      <c r="AB32" s="117">
        <f t="shared" si="2"/>
        <v>7.972665148063782E-3</v>
      </c>
    </row>
    <row r="33" spans="19:32" x14ac:dyDescent="0.25">
      <c r="S33" s="115" t="s">
        <v>78</v>
      </c>
      <c r="T33" s="115"/>
      <c r="U33" s="116"/>
      <c r="V33" s="116">
        <v>12</v>
      </c>
      <c r="W33" s="116">
        <v>31</v>
      </c>
      <c r="X33" s="116">
        <v>39</v>
      </c>
      <c r="Y33" s="112">
        <v>32</v>
      </c>
      <c r="Z33" s="112">
        <v>31</v>
      </c>
      <c r="AB33" s="117">
        <f t="shared" si="2"/>
        <v>3.530751708428246E-2</v>
      </c>
    </row>
    <row r="34" spans="19:32" x14ac:dyDescent="0.25">
      <c r="S34" s="118" t="s">
        <v>53</v>
      </c>
      <c r="T34" s="118"/>
      <c r="U34" s="119"/>
      <c r="V34" s="119">
        <v>853</v>
      </c>
      <c r="W34" s="119">
        <v>676</v>
      </c>
      <c r="X34" s="119">
        <v>969</v>
      </c>
      <c r="Y34" s="120">
        <v>943</v>
      </c>
      <c r="Z34" s="120">
        <v>878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458</v>
      </c>
      <c r="W37" s="112">
        <v>331</v>
      </c>
      <c r="X37" s="112">
        <v>493</v>
      </c>
      <c r="Y37" s="112">
        <v>469</v>
      </c>
      <c r="Z37" s="112">
        <v>484</v>
      </c>
      <c r="AB37" s="132">
        <f>Z37/Z40*100</f>
        <v>84.027777777777786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96</v>
      </c>
      <c r="W38" s="112">
        <v>80</v>
      </c>
      <c r="X38" s="112">
        <v>121</v>
      </c>
      <c r="Y38" s="112">
        <v>119</v>
      </c>
      <c r="Z38" s="112">
        <v>92</v>
      </c>
      <c r="AB38" s="132">
        <f>Z38/Z40*100</f>
        <v>15.972222222222221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554</v>
      </c>
      <c r="W40" s="112">
        <v>411</v>
      </c>
      <c r="X40" s="112">
        <v>614</v>
      </c>
      <c r="Y40" s="112">
        <v>588</v>
      </c>
      <c r="Z40" s="112">
        <v>576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8</v>
      </c>
      <c r="Y44" s="112">
        <v>5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15</v>
      </c>
      <c r="W45" s="112">
        <v>6</v>
      </c>
      <c r="X45" s="112">
        <v>11</v>
      </c>
      <c r="Y45" s="112">
        <v>3</v>
      </c>
      <c r="Z45" s="112">
        <v>4</v>
      </c>
    </row>
    <row r="46" spans="19:32" x14ac:dyDescent="0.25">
      <c r="S46" s="115" t="s">
        <v>38</v>
      </c>
      <c r="T46" s="115"/>
      <c r="U46" s="112"/>
      <c r="V46" s="112">
        <v>49</v>
      </c>
      <c r="W46" s="112">
        <v>34</v>
      </c>
      <c r="X46" s="112">
        <v>58</v>
      </c>
      <c r="Y46" s="112">
        <v>37</v>
      </c>
      <c r="Z46" s="112">
        <v>25</v>
      </c>
    </row>
    <row r="47" spans="19:32" x14ac:dyDescent="0.25">
      <c r="S47" s="115" t="s">
        <v>39</v>
      </c>
      <c r="T47" s="115"/>
      <c r="U47" s="112"/>
      <c r="V47" s="112">
        <v>30</v>
      </c>
      <c r="W47" s="112">
        <v>29</v>
      </c>
      <c r="X47" s="112">
        <v>47</v>
      </c>
      <c r="Y47" s="112">
        <v>54</v>
      </c>
      <c r="Z47" s="112">
        <v>57</v>
      </c>
    </row>
    <row r="48" spans="19:32" x14ac:dyDescent="0.25">
      <c r="S48" s="115" t="s">
        <v>40</v>
      </c>
      <c r="T48" s="115"/>
      <c r="U48" s="112"/>
      <c r="V48" s="112">
        <v>77</v>
      </c>
      <c r="W48" s="112">
        <v>57</v>
      </c>
      <c r="X48" s="112">
        <v>73</v>
      </c>
      <c r="Y48" s="112">
        <v>63</v>
      </c>
      <c r="Z48" s="112">
        <v>50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49</v>
      </c>
      <c r="W49" s="112">
        <v>40</v>
      </c>
      <c r="X49" s="112">
        <v>62</v>
      </c>
      <c r="Y49" s="112">
        <v>67</v>
      </c>
      <c r="Z49" s="112">
        <v>63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Richmond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37</v>
      </c>
      <c r="W50" s="112">
        <v>24</v>
      </c>
      <c r="X50" s="112">
        <v>53</v>
      </c>
      <c r="Y50" s="112">
        <v>56</v>
      </c>
      <c r="Z50" s="112">
        <v>41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18</v>
      </c>
      <c r="W51" s="112">
        <v>16</v>
      </c>
      <c r="X51" s="112">
        <v>23</v>
      </c>
      <c r="Y51" s="112">
        <v>25</v>
      </c>
      <c r="Z51" s="112">
        <v>33</v>
      </c>
    </row>
    <row r="52" spans="1:26" ht="15" customHeight="1" x14ac:dyDescent="0.25">
      <c r="S52" s="115" t="s">
        <v>44</v>
      </c>
      <c r="T52" s="115"/>
      <c r="U52" s="112"/>
      <c r="V52" s="112">
        <v>35</v>
      </c>
      <c r="W52" s="112">
        <v>26</v>
      </c>
      <c r="X52" s="112">
        <v>30</v>
      </c>
      <c r="Y52" s="112">
        <v>46</v>
      </c>
      <c r="Z52" s="112">
        <v>39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30</v>
      </c>
      <c r="W53" s="112">
        <v>25</v>
      </c>
      <c r="X53" s="112">
        <v>36</v>
      </c>
      <c r="Y53" s="112">
        <v>33</v>
      </c>
      <c r="Z53" s="112">
        <v>36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43</v>
      </c>
      <c r="W54" s="112">
        <v>30</v>
      </c>
      <c r="X54" s="112">
        <v>33</v>
      </c>
      <c r="Y54" s="112">
        <v>37</v>
      </c>
      <c r="Z54" s="112">
        <v>34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34</v>
      </c>
      <c r="W55" s="112">
        <v>22</v>
      </c>
      <c r="X55" s="112">
        <v>35</v>
      </c>
      <c r="Y55" s="112">
        <v>40</v>
      </c>
      <c r="Z55" s="112">
        <v>36</v>
      </c>
    </row>
    <row r="56" spans="1:26" ht="15" customHeight="1" x14ac:dyDescent="0.25">
      <c r="S56" s="115" t="s">
        <v>48</v>
      </c>
      <c r="T56" s="115"/>
      <c r="U56" s="112"/>
      <c r="V56" s="112">
        <v>23</v>
      </c>
      <c r="W56" s="112">
        <v>20</v>
      </c>
      <c r="X56" s="112">
        <v>23</v>
      </c>
      <c r="Y56" s="112">
        <v>34</v>
      </c>
      <c r="Z56" s="112">
        <v>30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</v>
      </c>
      <c r="W57" s="112">
        <v>6</v>
      </c>
      <c r="X57" s="112">
        <v>5</v>
      </c>
      <c r="Y57" s="112">
        <v>5</v>
      </c>
      <c r="Z57" s="112">
        <v>12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</v>
      </c>
      <c r="W58" s="112">
        <v>4</v>
      </c>
      <c r="X58" s="112">
        <v>7</v>
      </c>
      <c r="Y58" s="112">
        <v>6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</v>
      </c>
      <c r="W59" s="112">
        <v>0</v>
      </c>
      <c r="X59" s="112">
        <v>3</v>
      </c>
      <c r="Y59" s="112">
        <v>4</v>
      </c>
      <c r="Z59" s="112">
        <v>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456</v>
      </c>
      <c r="W61" s="112">
        <v>335</v>
      </c>
      <c r="X61" s="112">
        <v>499</v>
      </c>
      <c r="Y61" s="112">
        <v>515</v>
      </c>
      <c r="Z61" s="112">
        <v>474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7</v>
      </c>
      <c r="Y63" s="112">
        <v>1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</v>
      </c>
      <c r="W64" s="112">
        <v>9</v>
      </c>
      <c r="X64" s="112">
        <v>11</v>
      </c>
      <c r="Y64" s="112">
        <v>8</v>
      </c>
      <c r="Z64" s="112">
        <v>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Richmond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23</v>
      </c>
      <c r="W65" s="112">
        <v>19</v>
      </c>
      <c r="X65" s="112">
        <v>41</v>
      </c>
      <c r="Y65" s="112">
        <v>26</v>
      </c>
      <c r="Z65" s="112">
        <v>25</v>
      </c>
    </row>
    <row r="66" spans="1:26" x14ac:dyDescent="0.25">
      <c r="S66" s="115" t="s">
        <v>39</v>
      </c>
      <c r="T66" s="115"/>
      <c r="U66" s="112"/>
      <c r="V66" s="112">
        <v>45</v>
      </c>
      <c r="W66" s="112">
        <v>29</v>
      </c>
      <c r="X66" s="112">
        <v>46</v>
      </c>
      <c r="Y66" s="112">
        <v>45</v>
      </c>
      <c r="Z66" s="112">
        <v>42</v>
      </c>
    </row>
    <row r="67" spans="1:26" x14ac:dyDescent="0.25">
      <c r="S67" s="115" t="s">
        <v>40</v>
      </c>
      <c r="T67" s="115"/>
      <c r="U67" s="112"/>
      <c r="V67" s="112">
        <v>58</v>
      </c>
      <c r="W67" s="112">
        <v>49</v>
      </c>
      <c r="X67" s="112">
        <v>69</v>
      </c>
      <c r="Y67" s="112">
        <v>57</v>
      </c>
      <c r="Z67" s="112">
        <v>35</v>
      </c>
    </row>
    <row r="68" spans="1:26" x14ac:dyDescent="0.25">
      <c r="S68" s="115" t="s">
        <v>41</v>
      </c>
      <c r="T68" s="115"/>
      <c r="U68" s="112"/>
      <c r="V68" s="112">
        <v>44</v>
      </c>
      <c r="W68" s="112">
        <v>35</v>
      </c>
      <c r="X68" s="112">
        <v>62</v>
      </c>
      <c r="Y68" s="112">
        <v>62</v>
      </c>
      <c r="Z68" s="112">
        <v>54</v>
      </c>
    </row>
    <row r="69" spans="1:26" x14ac:dyDescent="0.25">
      <c r="S69" s="115" t="s">
        <v>42</v>
      </c>
      <c r="T69" s="115"/>
      <c r="U69" s="112"/>
      <c r="V69" s="112">
        <v>21</v>
      </c>
      <c r="W69" s="112">
        <v>23</v>
      </c>
      <c r="X69" s="112">
        <v>25</v>
      </c>
      <c r="Y69" s="112">
        <v>36</v>
      </c>
      <c r="Z69" s="112">
        <v>50</v>
      </c>
    </row>
    <row r="70" spans="1:26" x14ac:dyDescent="0.25">
      <c r="S70" s="115" t="s">
        <v>43</v>
      </c>
      <c r="T70" s="115"/>
      <c r="U70" s="112"/>
      <c r="V70" s="112">
        <v>27</v>
      </c>
      <c r="W70" s="112">
        <v>30</v>
      </c>
      <c r="X70" s="112">
        <v>35</v>
      </c>
      <c r="Y70" s="112">
        <v>27</v>
      </c>
      <c r="Z70" s="112">
        <v>22</v>
      </c>
    </row>
    <row r="71" spans="1:26" x14ac:dyDescent="0.25">
      <c r="S71" s="115" t="s">
        <v>44</v>
      </c>
      <c r="T71" s="115"/>
      <c r="U71" s="112"/>
      <c r="V71" s="112">
        <v>44</v>
      </c>
      <c r="W71" s="112">
        <v>30</v>
      </c>
      <c r="X71" s="112">
        <v>28</v>
      </c>
      <c r="Y71" s="112">
        <v>24</v>
      </c>
      <c r="Z71" s="112">
        <v>26</v>
      </c>
    </row>
    <row r="72" spans="1:26" x14ac:dyDescent="0.25">
      <c r="S72" s="115" t="s">
        <v>45</v>
      </c>
      <c r="T72" s="115"/>
      <c r="U72" s="112"/>
      <c r="V72" s="112">
        <v>42</v>
      </c>
      <c r="W72" s="112">
        <v>29</v>
      </c>
      <c r="X72" s="112">
        <v>39</v>
      </c>
      <c r="Y72" s="112">
        <v>36</v>
      </c>
      <c r="Z72" s="112">
        <v>30</v>
      </c>
    </row>
    <row r="73" spans="1:26" x14ac:dyDescent="0.25">
      <c r="S73" s="115" t="s">
        <v>46</v>
      </c>
      <c r="T73" s="115"/>
      <c r="U73" s="112"/>
      <c r="V73" s="112">
        <v>38</v>
      </c>
      <c r="W73" s="112">
        <v>40</v>
      </c>
      <c r="X73" s="112">
        <v>49</v>
      </c>
      <c r="Y73" s="112">
        <v>42</v>
      </c>
      <c r="Z73" s="112">
        <v>44</v>
      </c>
    </row>
    <row r="74" spans="1:26" x14ac:dyDescent="0.25">
      <c r="S74" s="115" t="s">
        <v>47</v>
      </c>
      <c r="T74" s="115"/>
      <c r="U74" s="112"/>
      <c r="V74" s="112">
        <v>30</v>
      </c>
      <c r="W74" s="112">
        <v>19</v>
      </c>
      <c r="X74" s="112">
        <v>29</v>
      </c>
      <c r="Y74" s="112">
        <v>36</v>
      </c>
      <c r="Z74" s="112">
        <v>31</v>
      </c>
    </row>
    <row r="75" spans="1:26" x14ac:dyDescent="0.25">
      <c r="S75" s="115" t="s">
        <v>48</v>
      </c>
      <c r="T75" s="115"/>
      <c r="U75" s="112"/>
      <c r="V75" s="112">
        <v>14</v>
      </c>
      <c r="W75" s="112">
        <v>7</v>
      </c>
      <c r="X75" s="112">
        <v>11</v>
      </c>
      <c r="Y75" s="112">
        <v>15</v>
      </c>
      <c r="Z75" s="112">
        <v>12</v>
      </c>
    </row>
    <row r="76" spans="1:26" x14ac:dyDescent="0.25">
      <c r="S76" s="115" t="s">
        <v>49</v>
      </c>
      <c r="T76" s="115"/>
      <c r="U76" s="112"/>
      <c r="V76" s="112">
        <v>7</v>
      </c>
      <c r="W76" s="112">
        <v>5</v>
      </c>
      <c r="X76" s="112">
        <v>9</v>
      </c>
      <c r="Y76" s="112">
        <v>5</v>
      </c>
      <c r="Z76" s="112">
        <v>9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6</v>
      </c>
      <c r="Y77" s="112">
        <v>5</v>
      </c>
      <c r="Z77" s="112">
        <v>7</v>
      </c>
    </row>
    <row r="78" spans="1:26" x14ac:dyDescent="0.25">
      <c r="S78" s="115" t="s">
        <v>51</v>
      </c>
      <c r="T78" s="115"/>
      <c r="U78" s="112"/>
      <c r="V78" s="112">
        <v>4</v>
      </c>
      <c r="W78" s="112">
        <v>4</v>
      </c>
      <c r="X78" s="112">
        <v>0</v>
      </c>
      <c r="Y78" s="112">
        <v>3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399</v>
      </c>
      <c r="W80" s="112">
        <v>338</v>
      </c>
      <c r="X80" s="112">
        <v>466</v>
      </c>
      <c r="Y80" s="112">
        <v>428</v>
      </c>
      <c r="Z80" s="112">
        <v>411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Richmond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33</v>
      </c>
      <c r="W83" s="112">
        <v>21</v>
      </c>
      <c r="X83" s="112">
        <v>35</v>
      </c>
      <c r="Y83" s="112">
        <v>38</v>
      </c>
      <c r="Z83" s="112">
        <v>34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11</v>
      </c>
      <c r="W84" s="112">
        <v>8</v>
      </c>
      <c r="X84" s="112">
        <v>15</v>
      </c>
      <c r="Y84" s="112">
        <v>17</v>
      </c>
      <c r="Z84" s="112">
        <v>12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25</v>
      </c>
      <c r="W85" s="112">
        <v>34</v>
      </c>
      <c r="X85" s="112">
        <v>33</v>
      </c>
      <c r="Y85" s="112">
        <v>30</v>
      </c>
      <c r="Z85" s="112">
        <v>41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878</v>
      </c>
      <c r="D86" s="96">
        <f t="shared" ref="D86:D91" si="4">AD4</f>
        <v>-6.892895015906686E-2</v>
      </c>
      <c r="E86" s="97">
        <f t="shared" ref="E86:E91" si="5">AD4</f>
        <v>-6.892895015906686E-2</v>
      </c>
      <c r="F86" s="96">
        <f t="shared" ref="F86:F91" si="6">AF4</f>
        <v>2.6900584795321647E-2</v>
      </c>
      <c r="G86" s="97">
        <f t="shared" ref="G86:G91" si="7">AF4</f>
        <v>2.6900584795321647E-2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8</v>
      </c>
      <c r="W86" s="112">
        <v>5</v>
      </c>
      <c r="X86" s="112">
        <v>3</v>
      </c>
      <c r="Y86" s="112">
        <v>5</v>
      </c>
      <c r="Z86" s="112">
        <v>9</v>
      </c>
    </row>
    <row r="87" spans="1:30" ht="15" customHeight="1" x14ac:dyDescent="0.25">
      <c r="A87" s="98" t="s">
        <v>4</v>
      </c>
      <c r="B87" s="49"/>
      <c r="C87" s="57" t="str">
        <f t="shared" si="3"/>
        <v>470</v>
      </c>
      <c r="D87" s="96">
        <f t="shared" si="4"/>
        <v>-8.737864077669899E-2</v>
      </c>
      <c r="E87" s="97">
        <f t="shared" si="5"/>
        <v>-8.737864077669899E-2</v>
      </c>
      <c r="F87" s="96">
        <f t="shared" si="6"/>
        <v>3.0701754385964897E-2</v>
      </c>
      <c r="G87" s="97">
        <f t="shared" si="7"/>
        <v>3.0701754385964897E-2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3</v>
      </c>
      <c r="W87" s="112">
        <v>0</v>
      </c>
      <c r="X87" s="112">
        <v>6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407</v>
      </c>
      <c r="D88" s="96">
        <f t="shared" si="4"/>
        <v>-4.9065420560747697E-2</v>
      </c>
      <c r="E88" s="97">
        <f t="shared" si="5"/>
        <v>-4.9065420560747697E-2</v>
      </c>
      <c r="F88" s="96">
        <f t="shared" si="6"/>
        <v>2.0050125313283207E-2</v>
      </c>
      <c r="G88" s="97">
        <f t="shared" si="7"/>
        <v>2.0050125313283207E-2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5</v>
      </c>
      <c r="W88" s="112">
        <v>0</v>
      </c>
      <c r="X88" s="112">
        <v>6</v>
      </c>
      <c r="Y88" s="112">
        <v>0</v>
      </c>
      <c r="Z88" s="112">
        <v>4</v>
      </c>
    </row>
    <row r="89" spans="1:30" ht="15" customHeight="1" x14ac:dyDescent="0.25">
      <c r="A89" s="49" t="s">
        <v>6</v>
      </c>
      <c r="B89" s="49"/>
      <c r="C89" s="57" t="str">
        <f t="shared" si="3"/>
        <v>577</v>
      </c>
      <c r="D89" s="96">
        <f t="shared" si="4"/>
        <v>-1.8707482993197244E-2</v>
      </c>
      <c r="E89" s="97">
        <f t="shared" si="5"/>
        <v>-1.8707482993197244E-2</v>
      </c>
      <c r="F89" s="96">
        <f t="shared" si="6"/>
        <v>3.9639639639639679E-2</v>
      </c>
      <c r="G89" s="97">
        <f t="shared" si="7"/>
        <v>3.9639639639639679E-2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34</v>
      </c>
      <c r="W89" s="112">
        <v>32</v>
      </c>
      <c r="X89" s="112">
        <v>49</v>
      </c>
      <c r="Y89" s="112">
        <v>50</v>
      </c>
      <c r="Z89" s="112">
        <v>49</v>
      </c>
    </row>
    <row r="90" spans="1:30" ht="15" customHeight="1" x14ac:dyDescent="0.25">
      <c r="A90" s="49" t="s">
        <v>96</v>
      </c>
      <c r="B90" s="49"/>
      <c r="C90" s="57" t="str">
        <f t="shared" si="3"/>
        <v>$48,625</v>
      </c>
      <c r="D90" s="96">
        <f t="shared" si="4"/>
        <v>0.12676127160531014</v>
      </c>
      <c r="E90" s="97">
        <f t="shared" si="5"/>
        <v>0.12676127160531014</v>
      </c>
      <c r="F90" s="96">
        <f t="shared" si="6"/>
        <v>0.2676091108850065</v>
      </c>
      <c r="G90" s="97">
        <f t="shared" si="7"/>
        <v>0.2676091108850065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75</v>
      </c>
      <c r="W90" s="112">
        <v>47</v>
      </c>
      <c r="X90" s="112">
        <v>62</v>
      </c>
      <c r="Y90" s="112">
        <v>64</v>
      </c>
      <c r="Z90" s="112">
        <v>63</v>
      </c>
    </row>
    <row r="91" spans="1:30" ht="15" customHeight="1" x14ac:dyDescent="0.25">
      <c r="A91" s="49" t="s">
        <v>7</v>
      </c>
      <c r="B91" s="49"/>
      <c r="C91" s="57" t="str">
        <f t="shared" si="3"/>
        <v>$43.7 mil</v>
      </c>
      <c r="D91" s="96">
        <f t="shared" si="4"/>
        <v>-0.1048529942278279</v>
      </c>
      <c r="E91" s="97">
        <f t="shared" si="5"/>
        <v>-0.1048529942278279</v>
      </c>
      <c r="F91" s="96">
        <f t="shared" si="6"/>
        <v>0.67887762303386445</v>
      </c>
      <c r="G91" s="97">
        <f t="shared" si="7"/>
        <v>0.67887762303386445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306</v>
      </c>
      <c r="W91" s="112">
        <v>209</v>
      </c>
      <c r="X91" s="112">
        <v>327</v>
      </c>
      <c r="Y91" s="112">
        <v>320</v>
      </c>
      <c r="Z91" s="112">
        <v>319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20</v>
      </c>
      <c r="W93" s="112">
        <v>14</v>
      </c>
      <c r="X93" s="112">
        <v>23</v>
      </c>
      <c r="Y93" s="112">
        <v>23</v>
      </c>
      <c r="Z93" s="112">
        <v>34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28</v>
      </c>
      <c r="W94" s="112">
        <v>23</v>
      </c>
      <c r="X94" s="112">
        <v>26</v>
      </c>
      <c r="Y94" s="112">
        <v>22</v>
      </c>
      <c r="Z94" s="112">
        <v>21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10</v>
      </c>
      <c r="W95" s="112">
        <v>3</v>
      </c>
      <c r="X95" s="112">
        <v>4</v>
      </c>
      <c r="Y95" s="112">
        <v>3</v>
      </c>
      <c r="Z95" s="112">
        <v>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31</v>
      </c>
      <c r="W96" s="112">
        <v>25</v>
      </c>
      <c r="X96" s="112">
        <v>34</v>
      </c>
      <c r="Y96" s="112">
        <v>35</v>
      </c>
      <c r="Z96" s="112">
        <v>33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38</v>
      </c>
      <c r="W97" s="112">
        <v>34</v>
      </c>
      <c r="X97" s="112">
        <v>41</v>
      </c>
      <c r="Y97" s="112">
        <v>42</v>
      </c>
      <c r="Z97" s="112">
        <v>39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16</v>
      </c>
      <c r="W98" s="112">
        <v>29</v>
      </c>
      <c r="X98" s="112">
        <v>21</v>
      </c>
      <c r="Y98" s="112">
        <v>24</v>
      </c>
      <c r="Z98" s="112">
        <v>19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3</v>
      </c>
      <c r="X99" s="112">
        <v>5</v>
      </c>
      <c r="Y99" s="112">
        <v>5</v>
      </c>
      <c r="Z99" s="112">
        <v>7</v>
      </c>
    </row>
    <row r="100" spans="1:32" ht="15" customHeight="1" x14ac:dyDescent="0.25">
      <c r="S100" s="115" t="s">
        <v>58</v>
      </c>
      <c r="T100" s="115"/>
      <c r="U100" s="112"/>
      <c r="V100" s="112">
        <v>33</v>
      </c>
      <c r="W100" s="112">
        <v>28</v>
      </c>
      <c r="X100" s="112">
        <v>45</v>
      </c>
      <c r="Y100" s="112">
        <v>52</v>
      </c>
      <c r="Z100" s="112">
        <v>48</v>
      </c>
    </row>
    <row r="101" spans="1:32" x14ac:dyDescent="0.25">
      <c r="A101" s="18"/>
      <c r="S101" s="118" t="s">
        <v>53</v>
      </c>
      <c r="T101" s="118"/>
      <c r="U101" s="112"/>
      <c r="V101" s="112">
        <v>251</v>
      </c>
      <c r="W101" s="112">
        <v>197</v>
      </c>
      <c r="X101" s="112">
        <v>287</v>
      </c>
      <c r="Y101" s="112">
        <v>270</v>
      </c>
      <c r="Z101" s="112">
        <v>262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471</v>
      </c>
      <c r="W104" s="112">
        <v>473</v>
      </c>
      <c r="X104" s="112">
        <v>563</v>
      </c>
      <c r="Y104" s="112">
        <v>559</v>
      </c>
      <c r="Z104" s="112">
        <v>507</v>
      </c>
      <c r="AB104" s="109" t="str">
        <f>TEXT(Z104,"###,###")</f>
        <v>507</v>
      </c>
      <c r="AD104" s="130">
        <f>Z104/($Z$4)*100</f>
        <v>57.744874715261965</v>
      </c>
      <c r="AF104" s="109"/>
    </row>
    <row r="105" spans="1:32" x14ac:dyDescent="0.25">
      <c r="S105" s="115" t="s">
        <v>17</v>
      </c>
      <c r="T105" s="115"/>
      <c r="U105" s="112"/>
      <c r="V105" s="112">
        <v>204</v>
      </c>
      <c r="W105" s="112">
        <v>202</v>
      </c>
      <c r="X105" s="112">
        <v>182</v>
      </c>
      <c r="Y105" s="112">
        <v>196</v>
      </c>
      <c r="Z105" s="112">
        <v>182</v>
      </c>
      <c r="AB105" s="109" t="str">
        <f>TEXT(Z105,"###,###")</f>
        <v>182</v>
      </c>
      <c r="AD105" s="130">
        <f>Z105/($Z$4)*100</f>
        <v>20.728929384965831</v>
      </c>
      <c r="AF105" s="109"/>
    </row>
    <row r="106" spans="1:32" x14ac:dyDescent="0.25">
      <c r="S106" s="118" t="s">
        <v>53</v>
      </c>
      <c r="T106" s="118"/>
      <c r="U106" s="120"/>
      <c r="V106" s="120">
        <v>675</v>
      </c>
      <c r="W106" s="120">
        <v>675</v>
      </c>
      <c r="X106" s="120">
        <v>745</v>
      </c>
      <c r="Y106" s="120">
        <v>755</v>
      </c>
      <c r="Z106" s="120">
        <v>689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185</v>
      </c>
      <c r="W108" s="112">
        <v>137</v>
      </c>
      <c r="X108" s="112">
        <v>258</v>
      </c>
      <c r="Y108" s="112">
        <v>192</v>
      </c>
      <c r="Z108" s="112">
        <v>166</v>
      </c>
      <c r="AB108" s="109" t="str">
        <f>TEXT(Z108,"###,###")</f>
        <v>166</v>
      </c>
      <c r="AD108" s="130">
        <f>Z108/($Z$4)*100</f>
        <v>18.906605922551254</v>
      </c>
      <c r="AF108" s="109"/>
    </row>
    <row r="109" spans="1:32" x14ac:dyDescent="0.25">
      <c r="S109" s="115" t="s">
        <v>20</v>
      </c>
      <c r="T109" s="115"/>
      <c r="U109" s="112"/>
      <c r="V109" s="112">
        <v>171</v>
      </c>
      <c r="W109" s="112">
        <v>124</v>
      </c>
      <c r="X109" s="112">
        <v>163</v>
      </c>
      <c r="Y109" s="112">
        <v>177</v>
      </c>
      <c r="Z109" s="112">
        <v>200</v>
      </c>
      <c r="AB109" s="109" t="str">
        <f>TEXT(Z109,"###,###")</f>
        <v>200</v>
      </c>
      <c r="AD109" s="130">
        <f>Z109/($Z$4)*100</f>
        <v>22.779043280182233</v>
      </c>
      <c r="AF109" s="109"/>
    </row>
    <row r="110" spans="1:32" x14ac:dyDescent="0.25">
      <c r="S110" s="115" t="s">
        <v>21</v>
      </c>
      <c r="T110" s="115"/>
      <c r="U110" s="112"/>
      <c r="V110" s="112">
        <v>176</v>
      </c>
      <c r="W110" s="112">
        <v>160</v>
      </c>
      <c r="X110" s="112">
        <v>187</v>
      </c>
      <c r="Y110" s="112">
        <v>226</v>
      </c>
      <c r="Z110" s="112">
        <v>168</v>
      </c>
      <c r="AB110" s="109" t="str">
        <f>TEXT(Z110,"###,###")</f>
        <v>168</v>
      </c>
      <c r="AD110" s="130">
        <f>Z110/($Z$4)*100</f>
        <v>19.134396355353076</v>
      </c>
      <c r="AF110" s="109"/>
    </row>
    <row r="111" spans="1:32" x14ac:dyDescent="0.25">
      <c r="S111" s="115" t="s">
        <v>22</v>
      </c>
      <c r="T111" s="115"/>
      <c r="U111" s="112"/>
      <c r="V111" s="112">
        <v>148</v>
      </c>
      <c r="W111" s="112">
        <v>138</v>
      </c>
      <c r="X111" s="112">
        <v>153</v>
      </c>
      <c r="Y111" s="112">
        <v>160</v>
      </c>
      <c r="Z111" s="112">
        <v>156</v>
      </c>
      <c r="AB111" s="109" t="str">
        <f>TEXT(Z111,"###,###")</f>
        <v>156</v>
      </c>
      <c r="AD111" s="130">
        <f>Z111/($Z$4)*100</f>
        <v>17.767653758542139</v>
      </c>
      <c r="AF111" s="109"/>
    </row>
    <row r="112" spans="1:32" x14ac:dyDescent="0.25">
      <c r="S112" s="118" t="s">
        <v>53</v>
      </c>
      <c r="T112" s="118"/>
      <c r="U112" s="112"/>
      <c r="V112" s="112">
        <v>852</v>
      </c>
      <c r="W112" s="112">
        <v>677</v>
      </c>
      <c r="X112" s="112">
        <v>963</v>
      </c>
      <c r="Y112" s="112">
        <v>943</v>
      </c>
      <c r="Z112" s="112">
        <v>882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41.62</v>
      </c>
      <c r="W118" s="131">
        <v>40.78</v>
      </c>
      <c r="X118" s="131">
        <v>41.05</v>
      </c>
      <c r="Y118" s="131">
        <v>42.34</v>
      </c>
      <c r="Z118" s="131">
        <v>42.9</v>
      </c>
      <c r="AB118" s="109" t="str">
        <f>TEXT(Z118,"##.0")</f>
        <v>42.9</v>
      </c>
    </row>
    <row r="120" spans="19:32" x14ac:dyDescent="0.25">
      <c r="S120" s="101" t="s">
        <v>98</v>
      </c>
      <c r="T120" s="112"/>
      <c r="U120" s="112"/>
      <c r="V120" s="112">
        <v>344</v>
      </c>
      <c r="W120" s="112">
        <v>275</v>
      </c>
      <c r="X120" s="112">
        <v>371</v>
      </c>
      <c r="Y120" s="112">
        <v>364</v>
      </c>
      <c r="Z120" s="112">
        <v>349</v>
      </c>
      <c r="AB120" s="109" t="str">
        <f>TEXT(Z120,"###,###")</f>
        <v>349</v>
      </c>
    </row>
    <row r="121" spans="19:32" x14ac:dyDescent="0.25">
      <c r="S121" s="101" t="s">
        <v>99</v>
      </c>
      <c r="T121" s="112"/>
      <c r="U121" s="112"/>
      <c r="V121" s="112">
        <v>112</v>
      </c>
      <c r="W121" s="112">
        <v>49</v>
      </c>
      <c r="X121" s="112">
        <v>126</v>
      </c>
      <c r="Y121" s="112">
        <v>120</v>
      </c>
      <c r="Z121" s="112">
        <v>124</v>
      </c>
      <c r="AB121" s="109" t="str">
        <f>TEXT(Z121,"###,###")</f>
        <v>124</v>
      </c>
    </row>
    <row r="122" spans="19:32" x14ac:dyDescent="0.25">
      <c r="S122" s="101" t="s">
        <v>100</v>
      </c>
      <c r="T122" s="112"/>
      <c r="U122" s="112"/>
      <c r="V122" s="112">
        <v>101</v>
      </c>
      <c r="W122" s="112">
        <v>88</v>
      </c>
      <c r="X122" s="112">
        <v>112</v>
      </c>
      <c r="Y122" s="112">
        <v>108</v>
      </c>
      <c r="Z122" s="112">
        <v>104</v>
      </c>
      <c r="AB122" s="109" t="str">
        <f>TEXT(Z122,"###,###")</f>
        <v>104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445</v>
      </c>
      <c r="W124" s="112">
        <v>363</v>
      </c>
      <c r="X124" s="112">
        <v>483</v>
      </c>
      <c r="Y124" s="112">
        <v>472</v>
      </c>
      <c r="Z124" s="112">
        <v>453</v>
      </c>
      <c r="AB124" s="109" t="str">
        <f>TEXT(Z124,"###,###")</f>
        <v>453</v>
      </c>
      <c r="AD124" s="127">
        <f>Z124/$Z$7*100</f>
        <v>78.509532062391685</v>
      </c>
    </row>
    <row r="125" spans="19:32" x14ac:dyDescent="0.25">
      <c r="S125" s="101" t="s">
        <v>102</v>
      </c>
      <c r="T125" s="112"/>
      <c r="U125" s="112"/>
      <c r="V125" s="112">
        <v>213</v>
      </c>
      <c r="W125" s="112">
        <v>137</v>
      </c>
      <c r="X125" s="112">
        <v>238</v>
      </c>
      <c r="Y125" s="112">
        <v>228</v>
      </c>
      <c r="Z125" s="112">
        <v>228</v>
      </c>
      <c r="AB125" s="109" t="str">
        <f>TEXT(Z125,"###,###")</f>
        <v>228</v>
      </c>
      <c r="AD125" s="127">
        <f>Z125/$Z$7*100</f>
        <v>39.51473136915078</v>
      </c>
    </row>
    <row r="127" spans="19:32" x14ac:dyDescent="0.25">
      <c r="S127" s="101" t="s">
        <v>103</v>
      </c>
      <c r="T127" s="112"/>
      <c r="U127" s="112"/>
      <c r="V127" s="112">
        <v>304</v>
      </c>
      <c r="W127" s="112">
        <v>211</v>
      </c>
      <c r="X127" s="112">
        <v>323</v>
      </c>
      <c r="Y127" s="112">
        <v>318</v>
      </c>
      <c r="Z127" s="112">
        <v>315</v>
      </c>
      <c r="AB127" s="109" t="str">
        <f>TEXT(Z127,"###,###")</f>
        <v>315</v>
      </c>
      <c r="AD127" s="127">
        <f>Z127/$Z$7*100</f>
        <v>54.592720970537258</v>
      </c>
    </row>
    <row r="128" spans="19:32" x14ac:dyDescent="0.25">
      <c r="S128" s="101" t="s">
        <v>104</v>
      </c>
      <c r="T128" s="112"/>
      <c r="U128" s="112"/>
      <c r="V128" s="112">
        <v>255</v>
      </c>
      <c r="W128" s="112">
        <v>200</v>
      </c>
      <c r="X128" s="112">
        <v>287</v>
      </c>
      <c r="Y128" s="112">
        <v>270</v>
      </c>
      <c r="Z128" s="112">
        <v>259</v>
      </c>
      <c r="AB128" s="109" t="str">
        <f>TEXT(Z128,"###,###")</f>
        <v>259</v>
      </c>
      <c r="AD128" s="127">
        <f>Z128/$Z$7*100</f>
        <v>44.887348353552859</v>
      </c>
    </row>
    <row r="130" spans="19:20" x14ac:dyDescent="0.25">
      <c r="S130" s="101" t="s">
        <v>278</v>
      </c>
      <c r="T130" s="127">
        <v>60.48526863084922</v>
      </c>
    </row>
    <row r="131" spans="19:20" x14ac:dyDescent="0.25">
      <c r="S131" s="101" t="s">
        <v>279</v>
      </c>
      <c r="T131" s="127">
        <v>21.490467937608319</v>
      </c>
    </row>
    <row r="132" spans="19:20" x14ac:dyDescent="0.25">
      <c r="S132" s="101" t="s">
        <v>280</v>
      </c>
      <c r="T132" s="127">
        <v>18.024263431542462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B13B1B3-2C06-4DEB-8F27-23564DA920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56B80A3-656E-4960-A042-F8D50ACE3A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F66DB50-0326-4148-87FE-5B1589F5CE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4D7DE17-3FFE-457E-8271-EE1E79D479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2C3E4-2398-43E9-BDC9-ABEAC852BEF4}">
  <sheetPr codeName="Sheet12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171</v>
      </c>
      <c r="T1" s="99"/>
      <c r="U1" s="99"/>
      <c r="V1" s="99"/>
      <c r="W1" s="99"/>
      <c r="X1" s="99"/>
      <c r="Y1" s="100" t="s">
        <v>256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171</v>
      </c>
      <c r="Y3" s="105" t="s">
        <v>256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9.61 Rockhampton,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60427</v>
      </c>
      <c r="W4" s="108">
        <v>60778</v>
      </c>
      <c r="X4" s="108">
        <v>61743</v>
      </c>
      <c r="Y4" s="108">
        <v>66473</v>
      </c>
      <c r="Z4" s="108">
        <v>71047</v>
      </c>
      <c r="AB4" s="109" t="str">
        <f>TEXT(Z4,"###,###")</f>
        <v>71,047</v>
      </c>
      <c r="AD4" s="110">
        <f>Z4/Y4-1</f>
        <v>6.8809892738405098E-2</v>
      </c>
      <c r="AF4" s="110">
        <f>Z4/V4-1</f>
        <v>0.17574925116255979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32649</v>
      </c>
      <c r="W5" s="108">
        <v>32455</v>
      </c>
      <c r="X5" s="108">
        <v>32728</v>
      </c>
      <c r="Y5" s="108">
        <v>34614</v>
      </c>
      <c r="Z5" s="108">
        <v>37133</v>
      </c>
      <c r="AB5" s="109" t="str">
        <f>TEXT(Z5,"###,###")</f>
        <v>37,133</v>
      </c>
      <c r="AD5" s="110">
        <f t="shared" ref="AD5:AD9" si="0">Z5/Y5-1</f>
        <v>7.2774022071993905E-2</v>
      </c>
      <c r="AF5" s="110">
        <f t="shared" ref="AF5:AF9" si="1">Z5/V5-1</f>
        <v>0.13733958161046278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27773</v>
      </c>
      <c r="W6" s="108">
        <v>28330</v>
      </c>
      <c r="X6" s="108">
        <v>29013</v>
      </c>
      <c r="Y6" s="108">
        <v>31771</v>
      </c>
      <c r="Z6" s="108">
        <v>33815</v>
      </c>
      <c r="AB6" s="109" t="str">
        <f>TEXT(Z6,"###,###")</f>
        <v>33,815</v>
      </c>
      <c r="AD6" s="110">
        <f t="shared" si="0"/>
        <v>6.4335400207736537E-2</v>
      </c>
      <c r="AF6" s="110">
        <f t="shared" si="1"/>
        <v>0.21754941849998199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42516</v>
      </c>
      <c r="W7" s="108">
        <v>42929</v>
      </c>
      <c r="X7" s="108">
        <v>44121</v>
      </c>
      <c r="Y7" s="108">
        <v>45278</v>
      </c>
      <c r="Z7" s="108">
        <v>47005</v>
      </c>
      <c r="AB7" s="109" t="str">
        <f>TEXT(Z7,"###,###")</f>
        <v>47,005</v>
      </c>
      <c r="AD7" s="110">
        <f t="shared" si="0"/>
        <v>3.8142144087636387E-2</v>
      </c>
      <c r="AF7" s="110">
        <f t="shared" si="1"/>
        <v>0.10558378022391568</v>
      </c>
    </row>
    <row r="8" spans="1:32" ht="17.25" customHeight="1" x14ac:dyDescent="0.25">
      <c r="A8" s="64" t="s">
        <v>12</v>
      </c>
      <c r="B8" s="65"/>
      <c r="C8" s="29"/>
      <c r="D8" s="66" t="str">
        <f>AB4</f>
        <v>71,047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47,005</v>
      </c>
      <c r="P8" s="67"/>
      <c r="S8" s="107" t="s">
        <v>83</v>
      </c>
      <c r="T8" s="108"/>
      <c r="U8" s="108"/>
      <c r="V8" s="108">
        <v>46428.39</v>
      </c>
      <c r="W8" s="108">
        <v>48533.66</v>
      </c>
      <c r="X8" s="108">
        <v>48233.85</v>
      </c>
      <c r="Y8" s="108">
        <v>48108.28</v>
      </c>
      <c r="Z8" s="108">
        <v>49683</v>
      </c>
      <c r="AB8" s="109" t="str">
        <f>TEXT(Z8,"$###,###")</f>
        <v>$49,683</v>
      </c>
      <c r="AD8" s="110">
        <f t="shared" si="0"/>
        <v>3.2732826864731113E-2</v>
      </c>
      <c r="AF8" s="110">
        <f t="shared" si="1"/>
        <v>7.0099566235228172E-2</v>
      </c>
    </row>
    <row r="9" spans="1:32" x14ac:dyDescent="0.25">
      <c r="A9" s="30" t="s">
        <v>14</v>
      </c>
      <c r="B9" s="71"/>
      <c r="C9" s="72"/>
      <c r="D9" s="73">
        <f>AD104</f>
        <v>75.289597027319942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51.905116476970534</v>
      </c>
      <c r="P9" s="74" t="s">
        <v>84</v>
      </c>
      <c r="S9" s="107" t="s">
        <v>7</v>
      </c>
      <c r="T9" s="108"/>
      <c r="U9" s="108"/>
      <c r="V9" s="108">
        <v>2517836859</v>
      </c>
      <c r="W9" s="108">
        <v>2627640561</v>
      </c>
      <c r="X9" s="108">
        <v>2790326052</v>
      </c>
      <c r="Y9" s="108">
        <v>2964613642</v>
      </c>
      <c r="Z9" s="108">
        <v>3155319045</v>
      </c>
      <c r="AB9" s="109" t="str">
        <f>TEXT(Z9/1000000,"$#,###.0")&amp;" mil"</f>
        <v>$3,155.3 mil</v>
      </c>
      <c r="AD9" s="110">
        <f t="shared" si="0"/>
        <v>6.4327236540457022E-2</v>
      </c>
      <c r="AF9" s="110">
        <f t="shared" si="1"/>
        <v>0.25318645396794559</v>
      </c>
    </row>
    <row r="10" spans="1:32" x14ac:dyDescent="0.25">
      <c r="A10" s="30" t="s">
        <v>17</v>
      </c>
      <c r="B10" s="71"/>
      <c r="C10" s="72"/>
      <c r="D10" s="73">
        <f>AD105</f>
        <v>19.761566287105719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47.935326029145834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88.730986065312194</v>
      </c>
      <c r="P11" s="74" t="s">
        <v>84</v>
      </c>
      <c r="S11" s="107" t="s">
        <v>29</v>
      </c>
      <c r="T11" s="112"/>
      <c r="U11" s="112"/>
      <c r="V11" s="112">
        <v>55513</v>
      </c>
      <c r="W11" s="112">
        <v>55997</v>
      </c>
      <c r="X11" s="112">
        <v>56747</v>
      </c>
      <c r="Y11" s="112">
        <v>61354</v>
      </c>
      <c r="Z11" s="112">
        <v>65742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4.6675885544091056</v>
      </c>
      <c r="P12" s="74" t="s">
        <v>84</v>
      </c>
      <c r="S12" s="107" t="s">
        <v>30</v>
      </c>
      <c r="T12" s="112"/>
      <c r="U12" s="112"/>
      <c r="V12" s="112">
        <v>4918</v>
      </c>
      <c r="W12" s="112">
        <v>4779</v>
      </c>
      <c r="X12" s="112">
        <v>4994</v>
      </c>
      <c r="Y12" s="112">
        <v>5119</v>
      </c>
      <c r="Z12" s="112">
        <v>5301</v>
      </c>
    </row>
    <row r="13" spans="1:32" ht="15" customHeight="1" x14ac:dyDescent="0.25">
      <c r="A13" s="30" t="s">
        <v>19</v>
      </c>
      <c r="B13" s="72"/>
      <c r="C13" s="72"/>
      <c r="D13" s="73">
        <f>AD108</f>
        <v>11.400903627176376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6.6078076800340391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13.824651287176096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40.0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22.828550114712794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19.294177710651152</v>
      </c>
      <c r="P15" s="74" t="s">
        <v>84</v>
      </c>
      <c r="S15" s="115" t="s">
        <v>60</v>
      </c>
      <c r="T15" s="115"/>
      <c r="U15" s="116"/>
      <c r="V15" s="116">
        <v>1263</v>
      </c>
      <c r="W15" s="116">
        <v>1285</v>
      </c>
      <c r="X15" s="116">
        <v>1383</v>
      </c>
      <c r="Y15" s="112">
        <v>1426</v>
      </c>
      <c r="Z15" s="112">
        <v>1387</v>
      </c>
      <c r="AB15" s="117">
        <f t="shared" ref="AB15:AB34" si="2">IF(Z15="np",0,Z15/$Z$34)</f>
        <v>1.9522288062831648E-2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46.998465804326713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80.705822289348845</v>
      </c>
      <c r="P16" s="37" t="s">
        <v>84</v>
      </c>
      <c r="S16" s="115" t="s">
        <v>61</v>
      </c>
      <c r="T16" s="115"/>
      <c r="U16" s="116"/>
      <c r="V16" s="116">
        <v>1649</v>
      </c>
      <c r="W16" s="116">
        <v>1879</v>
      </c>
      <c r="X16" s="116">
        <v>2106</v>
      </c>
      <c r="Y16" s="112">
        <v>2071</v>
      </c>
      <c r="Z16" s="112">
        <v>2483</v>
      </c>
      <c r="AB16" s="117">
        <f t="shared" si="2"/>
        <v>3.4948695933677706E-2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3604</v>
      </c>
      <c r="W17" s="116">
        <v>3521</v>
      </c>
      <c r="X17" s="116">
        <v>3518</v>
      </c>
      <c r="Y17" s="112">
        <v>3514</v>
      </c>
      <c r="Z17" s="112">
        <v>3657</v>
      </c>
      <c r="AB17" s="117">
        <f t="shared" si="2"/>
        <v>5.1472968598251859E-2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1008</v>
      </c>
      <c r="W18" s="116">
        <v>1093</v>
      </c>
      <c r="X18" s="116">
        <v>1136</v>
      </c>
      <c r="Y18" s="112">
        <v>1197</v>
      </c>
      <c r="Z18" s="112">
        <v>1240</v>
      </c>
      <c r="AB18" s="117">
        <f t="shared" si="2"/>
        <v>1.7453235182344082E-2</v>
      </c>
    </row>
    <row r="19" spans="1:28" x14ac:dyDescent="0.25">
      <c r="A19" s="63" t="str">
        <f>$S$1&amp;" ("&amp;$V$2&amp;" to "&amp;$Z$2&amp;")"</f>
        <v>Rockhampton (2017-18 to 2021-22)</v>
      </c>
      <c r="B19" s="63"/>
      <c r="C19" s="63"/>
      <c r="D19" s="63"/>
      <c r="E19" s="63"/>
      <c r="F19" s="63"/>
      <c r="G19" s="63" t="str">
        <f>$S$1&amp;" ("&amp;$V$2&amp;" to "&amp;$Z$2&amp;")"</f>
        <v>Rockhampton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4759</v>
      </c>
      <c r="W19" s="116">
        <v>4603</v>
      </c>
      <c r="X19" s="116">
        <v>4512</v>
      </c>
      <c r="Y19" s="112">
        <v>5270</v>
      </c>
      <c r="Z19" s="112">
        <v>5406</v>
      </c>
      <c r="AB19" s="117">
        <f t="shared" si="2"/>
        <v>7.6090475319154929E-2</v>
      </c>
    </row>
    <row r="20" spans="1:28" x14ac:dyDescent="0.25">
      <c r="S20" s="115" t="s">
        <v>65</v>
      </c>
      <c r="T20" s="115"/>
      <c r="U20" s="116"/>
      <c r="V20" s="116">
        <v>1710</v>
      </c>
      <c r="W20" s="116">
        <v>1898</v>
      </c>
      <c r="X20" s="116">
        <v>1959</v>
      </c>
      <c r="Y20" s="112">
        <v>1987</v>
      </c>
      <c r="Z20" s="112">
        <v>2096</v>
      </c>
      <c r="AB20" s="117">
        <f t="shared" si="2"/>
        <v>2.9501597534026772E-2</v>
      </c>
    </row>
    <row r="21" spans="1:28" x14ac:dyDescent="0.25">
      <c r="S21" s="115" t="s">
        <v>66</v>
      </c>
      <c r="T21" s="115"/>
      <c r="U21" s="116"/>
      <c r="V21" s="116">
        <v>5852</v>
      </c>
      <c r="W21" s="116">
        <v>5789</v>
      </c>
      <c r="X21" s="116">
        <v>5846</v>
      </c>
      <c r="Y21" s="112">
        <v>6344</v>
      </c>
      <c r="Z21" s="112">
        <v>6977</v>
      </c>
      <c r="AB21" s="117">
        <f t="shared" si="2"/>
        <v>9.8202598280011821E-2</v>
      </c>
    </row>
    <row r="22" spans="1:28" x14ac:dyDescent="0.25">
      <c r="S22" s="115" t="s">
        <v>67</v>
      </c>
      <c r="T22" s="115"/>
      <c r="U22" s="116"/>
      <c r="V22" s="116">
        <v>4609</v>
      </c>
      <c r="W22" s="116">
        <v>4659</v>
      </c>
      <c r="X22" s="116">
        <v>4725</v>
      </c>
      <c r="Y22" s="112">
        <v>5688</v>
      </c>
      <c r="Z22" s="112">
        <v>6013</v>
      </c>
      <c r="AB22" s="117">
        <f t="shared" si="2"/>
        <v>8.4634115444705615E-2</v>
      </c>
    </row>
    <row r="23" spans="1:28" x14ac:dyDescent="0.25">
      <c r="S23" s="115" t="s">
        <v>68</v>
      </c>
      <c r="T23" s="115"/>
      <c r="U23" s="116"/>
      <c r="V23" s="116">
        <v>3368</v>
      </c>
      <c r="W23" s="116">
        <v>3200</v>
      </c>
      <c r="X23" s="116">
        <v>3164</v>
      </c>
      <c r="Y23" s="112">
        <v>3353</v>
      </c>
      <c r="Z23" s="112">
        <v>3638</v>
      </c>
      <c r="AB23" s="117">
        <f t="shared" si="2"/>
        <v>5.1205539994651425E-2</v>
      </c>
    </row>
    <row r="24" spans="1:28" x14ac:dyDescent="0.25">
      <c r="S24" s="115" t="s">
        <v>69</v>
      </c>
      <c r="T24" s="115"/>
      <c r="U24" s="116"/>
      <c r="V24" s="116">
        <v>289</v>
      </c>
      <c r="W24" s="116">
        <v>272</v>
      </c>
      <c r="X24" s="116">
        <v>269</v>
      </c>
      <c r="Y24" s="112">
        <v>270</v>
      </c>
      <c r="Z24" s="112">
        <v>281</v>
      </c>
      <c r="AB24" s="117">
        <f t="shared" si="2"/>
        <v>3.9551282953537801E-3</v>
      </c>
    </row>
    <row r="25" spans="1:28" x14ac:dyDescent="0.25">
      <c r="S25" s="115" t="s">
        <v>70</v>
      </c>
      <c r="T25" s="115"/>
      <c r="U25" s="116"/>
      <c r="V25" s="116">
        <v>1594</v>
      </c>
      <c r="W25" s="116">
        <v>1534</v>
      </c>
      <c r="X25" s="116">
        <v>1510</v>
      </c>
      <c r="Y25" s="112">
        <v>1638</v>
      </c>
      <c r="Z25" s="112">
        <v>1670</v>
      </c>
      <c r="AB25" s="117">
        <f t="shared" si="2"/>
        <v>2.3505566737511786E-2</v>
      </c>
    </row>
    <row r="26" spans="1:28" x14ac:dyDescent="0.25">
      <c r="S26" s="115" t="s">
        <v>71</v>
      </c>
      <c r="T26" s="115"/>
      <c r="U26" s="116"/>
      <c r="V26" s="116">
        <v>991</v>
      </c>
      <c r="W26" s="116">
        <v>973</v>
      </c>
      <c r="X26" s="116">
        <v>984</v>
      </c>
      <c r="Y26" s="112">
        <v>1082</v>
      </c>
      <c r="Z26" s="112">
        <v>1268</v>
      </c>
      <c r="AB26" s="117">
        <f t="shared" si="2"/>
        <v>1.7847340492913141E-2</v>
      </c>
    </row>
    <row r="27" spans="1:28" x14ac:dyDescent="0.25">
      <c r="S27" s="115" t="s">
        <v>72</v>
      </c>
      <c r="T27" s="115"/>
      <c r="U27" s="116"/>
      <c r="V27" s="116">
        <v>2421</v>
      </c>
      <c r="W27" s="116">
        <v>2531</v>
      </c>
      <c r="X27" s="116">
        <v>2619</v>
      </c>
      <c r="Y27" s="112">
        <v>2810</v>
      </c>
      <c r="Z27" s="112">
        <v>3118</v>
      </c>
      <c r="AB27" s="117">
        <f t="shared" si="2"/>
        <v>4.3886441369797455E-2</v>
      </c>
    </row>
    <row r="28" spans="1:28" x14ac:dyDescent="0.25">
      <c r="S28" s="115" t="s">
        <v>73</v>
      </c>
      <c r="T28" s="115"/>
      <c r="U28" s="116"/>
      <c r="V28" s="116">
        <v>4980</v>
      </c>
      <c r="W28" s="116">
        <v>4820</v>
      </c>
      <c r="X28" s="116">
        <v>4891</v>
      </c>
      <c r="Y28" s="112">
        <v>5336</v>
      </c>
      <c r="Z28" s="112">
        <v>5749</v>
      </c>
      <c r="AB28" s="117">
        <f t="shared" si="2"/>
        <v>8.0918265373625911E-2</v>
      </c>
    </row>
    <row r="29" spans="1:28" x14ac:dyDescent="0.25">
      <c r="S29" s="115" t="s">
        <v>74</v>
      </c>
      <c r="T29" s="115"/>
      <c r="U29" s="116"/>
      <c r="V29" s="116">
        <v>3119</v>
      </c>
      <c r="W29" s="116">
        <v>3535</v>
      </c>
      <c r="X29" s="116">
        <v>3262</v>
      </c>
      <c r="Y29" s="112">
        <v>3441</v>
      </c>
      <c r="Z29" s="112">
        <v>3600</v>
      </c>
      <c r="AB29" s="117">
        <f t="shared" si="2"/>
        <v>5.0670682787450558E-2</v>
      </c>
    </row>
    <row r="30" spans="1:28" x14ac:dyDescent="0.25">
      <c r="S30" s="115" t="s">
        <v>75</v>
      </c>
      <c r="T30" s="115"/>
      <c r="U30" s="116"/>
      <c r="V30" s="116">
        <v>4889</v>
      </c>
      <c r="W30" s="116">
        <v>5143</v>
      </c>
      <c r="X30" s="116">
        <v>5176</v>
      </c>
      <c r="Y30" s="112">
        <v>5362</v>
      </c>
      <c r="Z30" s="112">
        <v>5481</v>
      </c>
      <c r="AB30" s="117">
        <f t="shared" si="2"/>
        <v>7.7146114543893474E-2</v>
      </c>
    </row>
    <row r="31" spans="1:28" x14ac:dyDescent="0.25">
      <c r="S31" s="115" t="s">
        <v>76</v>
      </c>
      <c r="T31" s="115"/>
      <c r="U31" s="116"/>
      <c r="V31" s="116">
        <v>8226</v>
      </c>
      <c r="W31" s="116">
        <v>8377</v>
      </c>
      <c r="X31" s="116">
        <v>8854</v>
      </c>
      <c r="Y31" s="112">
        <v>9970</v>
      </c>
      <c r="Z31" s="112">
        <v>11111</v>
      </c>
      <c r="AB31" s="117">
        <f t="shared" si="2"/>
        <v>0.15638943234760089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678</v>
      </c>
      <c r="W32" s="116">
        <v>704</v>
      </c>
      <c r="X32" s="116">
        <v>759</v>
      </c>
      <c r="Y32" s="112">
        <v>761</v>
      </c>
      <c r="Z32" s="112">
        <v>870</v>
      </c>
      <c r="AB32" s="117">
        <f t="shared" si="2"/>
        <v>1.2245415006967219E-2</v>
      </c>
    </row>
    <row r="33" spans="19:32" x14ac:dyDescent="0.25">
      <c r="S33" s="115" t="s">
        <v>78</v>
      </c>
      <c r="T33" s="115"/>
      <c r="U33" s="116"/>
      <c r="V33" s="116">
        <v>2758</v>
      </c>
      <c r="W33" s="116">
        <v>2820</v>
      </c>
      <c r="X33" s="116">
        <v>3001</v>
      </c>
      <c r="Y33" s="112">
        <v>3173</v>
      </c>
      <c r="Z33" s="112">
        <v>3417</v>
      </c>
      <c r="AB33" s="117">
        <f t="shared" si="2"/>
        <v>4.809492307908849E-2</v>
      </c>
    </row>
    <row r="34" spans="19:32" x14ac:dyDescent="0.25">
      <c r="S34" s="118" t="s">
        <v>53</v>
      </c>
      <c r="T34" s="118"/>
      <c r="U34" s="119"/>
      <c r="V34" s="119">
        <v>60428</v>
      </c>
      <c r="W34" s="119">
        <v>60784</v>
      </c>
      <c r="X34" s="119">
        <v>61741</v>
      </c>
      <c r="Y34" s="120">
        <v>66473</v>
      </c>
      <c r="Z34" s="120">
        <v>71047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35893</v>
      </c>
      <c r="W37" s="112">
        <v>35853</v>
      </c>
      <c r="X37" s="112">
        <v>36533</v>
      </c>
      <c r="Y37" s="112">
        <v>36864</v>
      </c>
      <c r="Z37" s="112">
        <v>37939</v>
      </c>
      <c r="AB37" s="132">
        <f>Z37/Z40*100</f>
        <v>80.705822289348845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6623</v>
      </c>
      <c r="W38" s="112">
        <v>7075</v>
      </c>
      <c r="X38" s="112">
        <v>7591</v>
      </c>
      <c r="Y38" s="112">
        <v>8414</v>
      </c>
      <c r="Z38" s="112">
        <v>9070</v>
      </c>
      <c r="AB38" s="132">
        <f>Z38/Z40*100</f>
        <v>19.294177710651152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42516</v>
      </c>
      <c r="W40" s="112">
        <v>42928</v>
      </c>
      <c r="X40" s="112">
        <v>44124</v>
      </c>
      <c r="Y40" s="112">
        <v>45278</v>
      </c>
      <c r="Z40" s="112">
        <v>47009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44</v>
      </c>
      <c r="W44" s="112">
        <v>54</v>
      </c>
      <c r="X44" s="112">
        <v>58</v>
      </c>
      <c r="Y44" s="112">
        <v>83</v>
      </c>
      <c r="Z44" s="112">
        <v>100</v>
      </c>
    </row>
    <row r="45" spans="19:32" x14ac:dyDescent="0.25">
      <c r="S45" s="115" t="s">
        <v>37</v>
      </c>
      <c r="T45" s="115"/>
      <c r="U45" s="112"/>
      <c r="V45" s="112">
        <v>858</v>
      </c>
      <c r="W45" s="112">
        <v>877</v>
      </c>
      <c r="X45" s="112">
        <v>865</v>
      </c>
      <c r="Y45" s="112">
        <v>1094</v>
      </c>
      <c r="Z45" s="112">
        <v>1242</v>
      </c>
    </row>
    <row r="46" spans="19:32" x14ac:dyDescent="0.25">
      <c r="S46" s="115" t="s">
        <v>38</v>
      </c>
      <c r="T46" s="115"/>
      <c r="U46" s="112"/>
      <c r="V46" s="112">
        <v>2188</v>
      </c>
      <c r="W46" s="112">
        <v>2145</v>
      </c>
      <c r="X46" s="112">
        <v>2135</v>
      </c>
      <c r="Y46" s="112">
        <v>2379</v>
      </c>
      <c r="Z46" s="112">
        <v>2645</v>
      </c>
    </row>
    <row r="47" spans="19:32" x14ac:dyDescent="0.25">
      <c r="S47" s="115" t="s">
        <v>39</v>
      </c>
      <c r="T47" s="115"/>
      <c r="U47" s="112"/>
      <c r="V47" s="112">
        <v>3240</v>
      </c>
      <c r="W47" s="112">
        <v>3129</v>
      </c>
      <c r="X47" s="112">
        <v>3001</v>
      </c>
      <c r="Y47" s="112">
        <v>3352</v>
      </c>
      <c r="Z47" s="112">
        <v>3540</v>
      </c>
    </row>
    <row r="48" spans="19:32" x14ac:dyDescent="0.25">
      <c r="S48" s="115" t="s">
        <v>40</v>
      </c>
      <c r="T48" s="115"/>
      <c r="U48" s="112"/>
      <c r="V48" s="112">
        <v>4179</v>
      </c>
      <c r="W48" s="112">
        <v>4150</v>
      </c>
      <c r="X48" s="112">
        <v>4114</v>
      </c>
      <c r="Y48" s="112">
        <v>4358</v>
      </c>
      <c r="Z48" s="112">
        <v>4830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3956</v>
      </c>
      <c r="W49" s="112">
        <v>3919</v>
      </c>
      <c r="X49" s="112">
        <v>3937</v>
      </c>
      <c r="Y49" s="112">
        <v>4113</v>
      </c>
      <c r="Z49" s="112">
        <v>4390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Rockhampton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3470</v>
      </c>
      <c r="W50" s="112">
        <v>3477</v>
      </c>
      <c r="X50" s="112">
        <v>3652</v>
      </c>
      <c r="Y50" s="112">
        <v>3838</v>
      </c>
      <c r="Z50" s="112">
        <v>4096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2952</v>
      </c>
      <c r="W51" s="112">
        <v>2986</v>
      </c>
      <c r="X51" s="112">
        <v>2984</v>
      </c>
      <c r="Y51" s="112">
        <v>3180</v>
      </c>
      <c r="Z51" s="112">
        <v>3476</v>
      </c>
    </row>
    <row r="52" spans="1:26" ht="15" customHeight="1" x14ac:dyDescent="0.25">
      <c r="S52" s="115" t="s">
        <v>44</v>
      </c>
      <c r="T52" s="115"/>
      <c r="U52" s="112"/>
      <c r="V52" s="112">
        <v>3029</v>
      </c>
      <c r="W52" s="112">
        <v>2973</v>
      </c>
      <c r="X52" s="112">
        <v>3061</v>
      </c>
      <c r="Y52" s="112">
        <v>3046</v>
      </c>
      <c r="Z52" s="112">
        <v>3068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2682</v>
      </c>
      <c r="W53" s="112">
        <v>2582</v>
      </c>
      <c r="X53" s="112">
        <v>2665</v>
      </c>
      <c r="Y53" s="112">
        <v>2751</v>
      </c>
      <c r="Z53" s="112">
        <v>3021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2743</v>
      </c>
      <c r="W54" s="112">
        <v>2734</v>
      </c>
      <c r="X54" s="112">
        <v>2649</v>
      </c>
      <c r="Y54" s="112">
        <v>2629</v>
      </c>
      <c r="Z54" s="112">
        <v>2644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1869</v>
      </c>
      <c r="W55" s="112">
        <v>1988</v>
      </c>
      <c r="X55" s="112">
        <v>2062</v>
      </c>
      <c r="Y55" s="112">
        <v>2155</v>
      </c>
      <c r="Z55" s="112">
        <v>2320</v>
      </c>
    </row>
    <row r="56" spans="1:26" ht="15" customHeight="1" x14ac:dyDescent="0.25">
      <c r="S56" s="115" t="s">
        <v>48</v>
      </c>
      <c r="T56" s="115"/>
      <c r="U56" s="112"/>
      <c r="V56" s="112">
        <v>855</v>
      </c>
      <c r="W56" s="112">
        <v>889</v>
      </c>
      <c r="X56" s="112">
        <v>971</v>
      </c>
      <c r="Y56" s="112">
        <v>1031</v>
      </c>
      <c r="Z56" s="112">
        <v>1135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331</v>
      </c>
      <c r="W57" s="112">
        <v>322</v>
      </c>
      <c r="X57" s="112">
        <v>331</v>
      </c>
      <c r="Y57" s="112">
        <v>391</v>
      </c>
      <c r="Z57" s="112">
        <v>403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138</v>
      </c>
      <c r="W58" s="112">
        <v>122</v>
      </c>
      <c r="X58" s="112">
        <v>134</v>
      </c>
      <c r="Y58" s="112">
        <v>124</v>
      </c>
      <c r="Z58" s="112">
        <v>132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69</v>
      </c>
      <c r="W59" s="112">
        <v>71</v>
      </c>
      <c r="X59" s="112">
        <v>62</v>
      </c>
      <c r="Y59" s="112">
        <v>53</v>
      </c>
      <c r="Z59" s="112">
        <v>64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46</v>
      </c>
      <c r="W60" s="112">
        <v>32</v>
      </c>
      <c r="X60" s="112">
        <v>41</v>
      </c>
      <c r="Y60" s="112">
        <v>37</v>
      </c>
      <c r="Z60" s="112">
        <v>27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32649</v>
      </c>
      <c r="W61" s="112">
        <v>32456</v>
      </c>
      <c r="X61" s="112">
        <v>32727</v>
      </c>
      <c r="Y61" s="112">
        <v>34614</v>
      </c>
      <c r="Z61" s="112">
        <v>37130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63</v>
      </c>
      <c r="W63" s="112">
        <v>70</v>
      </c>
      <c r="X63" s="112">
        <v>78</v>
      </c>
      <c r="Y63" s="112">
        <v>104</v>
      </c>
      <c r="Z63" s="112">
        <v>138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1018</v>
      </c>
      <c r="W64" s="112">
        <v>1038</v>
      </c>
      <c r="X64" s="112">
        <v>924</v>
      </c>
      <c r="Y64" s="112">
        <v>1106</v>
      </c>
      <c r="Z64" s="112">
        <v>1356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Rockhampton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2209</v>
      </c>
      <c r="W65" s="112">
        <v>2127</v>
      </c>
      <c r="X65" s="112">
        <v>2231</v>
      </c>
      <c r="Y65" s="112">
        <v>2619</v>
      </c>
      <c r="Z65" s="112">
        <v>2672</v>
      </c>
    </row>
    <row r="66" spans="1:26" x14ac:dyDescent="0.25">
      <c r="S66" s="115" t="s">
        <v>39</v>
      </c>
      <c r="T66" s="115"/>
      <c r="U66" s="112"/>
      <c r="V66" s="112">
        <v>2769</v>
      </c>
      <c r="W66" s="112">
        <v>2858</v>
      </c>
      <c r="X66" s="112">
        <v>2902</v>
      </c>
      <c r="Y66" s="112">
        <v>3286</v>
      </c>
      <c r="Z66" s="112">
        <v>3434</v>
      </c>
    </row>
    <row r="67" spans="1:26" x14ac:dyDescent="0.25">
      <c r="S67" s="115" t="s">
        <v>40</v>
      </c>
      <c r="T67" s="115"/>
      <c r="U67" s="112"/>
      <c r="V67" s="112">
        <v>3255</v>
      </c>
      <c r="W67" s="112">
        <v>3337</v>
      </c>
      <c r="X67" s="112">
        <v>3454</v>
      </c>
      <c r="Y67" s="112">
        <v>3740</v>
      </c>
      <c r="Z67" s="112">
        <v>4058</v>
      </c>
    </row>
    <row r="68" spans="1:26" x14ac:dyDescent="0.25">
      <c r="S68" s="115" t="s">
        <v>41</v>
      </c>
      <c r="T68" s="115"/>
      <c r="U68" s="112"/>
      <c r="V68" s="112">
        <v>3029</v>
      </c>
      <c r="W68" s="112">
        <v>3115</v>
      </c>
      <c r="X68" s="112">
        <v>3020</v>
      </c>
      <c r="Y68" s="112">
        <v>3377</v>
      </c>
      <c r="Z68" s="112">
        <v>3635</v>
      </c>
    </row>
    <row r="69" spans="1:26" x14ac:dyDescent="0.25">
      <c r="S69" s="115" t="s">
        <v>42</v>
      </c>
      <c r="T69" s="115"/>
      <c r="U69" s="112"/>
      <c r="V69" s="112">
        <v>2598</v>
      </c>
      <c r="W69" s="112">
        <v>2777</v>
      </c>
      <c r="X69" s="112">
        <v>3025</v>
      </c>
      <c r="Y69" s="112">
        <v>3245</v>
      </c>
      <c r="Z69" s="112">
        <v>3583</v>
      </c>
    </row>
    <row r="70" spans="1:26" x14ac:dyDescent="0.25">
      <c r="S70" s="115" t="s">
        <v>43</v>
      </c>
      <c r="T70" s="115"/>
      <c r="U70" s="112"/>
      <c r="V70" s="112">
        <v>2526</v>
      </c>
      <c r="W70" s="112">
        <v>2556</v>
      </c>
      <c r="X70" s="112">
        <v>2647</v>
      </c>
      <c r="Y70" s="112">
        <v>2903</v>
      </c>
      <c r="Z70" s="112">
        <v>3196</v>
      </c>
    </row>
    <row r="71" spans="1:26" x14ac:dyDescent="0.25">
      <c r="S71" s="115" t="s">
        <v>44</v>
      </c>
      <c r="T71" s="115"/>
      <c r="U71" s="112"/>
      <c r="V71" s="112">
        <v>2840</v>
      </c>
      <c r="W71" s="112">
        <v>2849</v>
      </c>
      <c r="X71" s="112">
        <v>2859</v>
      </c>
      <c r="Y71" s="112">
        <v>2899</v>
      </c>
      <c r="Z71" s="112">
        <v>2903</v>
      </c>
    </row>
    <row r="72" spans="1:26" x14ac:dyDescent="0.25">
      <c r="S72" s="115" t="s">
        <v>45</v>
      </c>
      <c r="T72" s="115"/>
      <c r="U72" s="112"/>
      <c r="V72" s="112">
        <v>2480</v>
      </c>
      <c r="W72" s="112">
        <v>2446</v>
      </c>
      <c r="X72" s="112">
        <v>2445</v>
      </c>
      <c r="Y72" s="112">
        <v>2743</v>
      </c>
      <c r="Z72" s="112">
        <v>2979</v>
      </c>
    </row>
    <row r="73" spans="1:26" x14ac:dyDescent="0.25">
      <c r="S73" s="115" t="s">
        <v>46</v>
      </c>
      <c r="T73" s="115"/>
      <c r="U73" s="112"/>
      <c r="V73" s="112">
        <v>2383</v>
      </c>
      <c r="W73" s="112">
        <v>2428</v>
      </c>
      <c r="X73" s="112">
        <v>2455</v>
      </c>
      <c r="Y73" s="112">
        <v>2465</v>
      </c>
      <c r="Z73" s="112">
        <v>2490</v>
      </c>
    </row>
    <row r="74" spans="1:26" x14ac:dyDescent="0.25">
      <c r="S74" s="115" t="s">
        <v>47</v>
      </c>
      <c r="T74" s="115"/>
      <c r="U74" s="112"/>
      <c r="V74" s="112">
        <v>1515</v>
      </c>
      <c r="W74" s="112">
        <v>1603</v>
      </c>
      <c r="X74" s="112">
        <v>1714</v>
      </c>
      <c r="Y74" s="112">
        <v>1927</v>
      </c>
      <c r="Z74" s="112">
        <v>1949</v>
      </c>
    </row>
    <row r="75" spans="1:26" x14ac:dyDescent="0.25">
      <c r="S75" s="115" t="s">
        <v>48</v>
      </c>
      <c r="T75" s="115"/>
      <c r="U75" s="112"/>
      <c r="V75" s="112">
        <v>591</v>
      </c>
      <c r="W75" s="112">
        <v>662</v>
      </c>
      <c r="X75" s="112">
        <v>747</v>
      </c>
      <c r="Y75" s="112">
        <v>863</v>
      </c>
      <c r="Z75" s="112">
        <v>914</v>
      </c>
    </row>
    <row r="76" spans="1:26" x14ac:dyDescent="0.25">
      <c r="S76" s="115" t="s">
        <v>49</v>
      </c>
      <c r="T76" s="115"/>
      <c r="U76" s="112"/>
      <c r="V76" s="112">
        <v>240</v>
      </c>
      <c r="W76" s="112">
        <v>256</v>
      </c>
      <c r="X76" s="112">
        <v>284</v>
      </c>
      <c r="Y76" s="112">
        <v>273</v>
      </c>
      <c r="Z76" s="112">
        <v>296</v>
      </c>
    </row>
    <row r="77" spans="1:26" x14ac:dyDescent="0.25">
      <c r="S77" s="115" t="s">
        <v>50</v>
      </c>
      <c r="T77" s="115"/>
      <c r="U77" s="112"/>
      <c r="V77" s="112">
        <v>138</v>
      </c>
      <c r="W77" s="112">
        <v>109</v>
      </c>
      <c r="X77" s="112">
        <v>105</v>
      </c>
      <c r="Y77" s="112">
        <v>108</v>
      </c>
      <c r="Z77" s="112">
        <v>101</v>
      </c>
    </row>
    <row r="78" spans="1:26" x14ac:dyDescent="0.25">
      <c r="S78" s="115" t="s">
        <v>51</v>
      </c>
      <c r="T78" s="115"/>
      <c r="U78" s="112"/>
      <c r="V78" s="112">
        <v>59</v>
      </c>
      <c r="W78" s="112">
        <v>64</v>
      </c>
      <c r="X78" s="112">
        <v>74</v>
      </c>
      <c r="Y78" s="112">
        <v>66</v>
      </c>
      <c r="Z78" s="112">
        <v>68</v>
      </c>
    </row>
    <row r="79" spans="1:26" x14ac:dyDescent="0.25">
      <c r="S79" s="115" t="s">
        <v>52</v>
      </c>
      <c r="T79" s="115"/>
      <c r="U79" s="112"/>
      <c r="V79" s="112">
        <v>46</v>
      </c>
      <c r="W79" s="112">
        <v>42</v>
      </c>
      <c r="X79" s="112">
        <v>50</v>
      </c>
      <c r="Y79" s="112">
        <v>47</v>
      </c>
      <c r="Z79" s="112">
        <v>45</v>
      </c>
    </row>
    <row r="80" spans="1:26" x14ac:dyDescent="0.25">
      <c r="S80" s="118" t="s">
        <v>53</v>
      </c>
      <c r="T80" s="118"/>
      <c r="U80" s="112"/>
      <c r="V80" s="112">
        <v>27774</v>
      </c>
      <c r="W80" s="112">
        <v>28326</v>
      </c>
      <c r="X80" s="112">
        <v>29017</v>
      </c>
      <c r="Y80" s="112">
        <v>31771</v>
      </c>
      <c r="Z80" s="112">
        <v>33817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Rockhampton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1459</v>
      </c>
      <c r="W83" s="112">
        <v>1446</v>
      </c>
      <c r="X83" s="112">
        <v>1534</v>
      </c>
      <c r="Y83" s="112">
        <v>1485</v>
      </c>
      <c r="Z83" s="112">
        <v>1528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2161</v>
      </c>
      <c r="W84" s="112">
        <v>2157</v>
      </c>
      <c r="X84" s="112">
        <v>2214</v>
      </c>
      <c r="Y84" s="112">
        <v>2242</v>
      </c>
      <c r="Z84" s="112">
        <v>2257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5023</v>
      </c>
      <c r="W85" s="112">
        <v>5112</v>
      </c>
      <c r="X85" s="112">
        <v>5137</v>
      </c>
      <c r="Y85" s="112">
        <v>5181</v>
      </c>
      <c r="Z85" s="112">
        <v>5388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71,047</v>
      </c>
      <c r="D86" s="96">
        <f t="shared" ref="D86:D91" si="4">AD4</f>
        <v>6.8809892738405098E-2</v>
      </c>
      <c r="E86" s="97">
        <f t="shared" ref="E86:E91" si="5">AD4</f>
        <v>6.8809892738405098E-2</v>
      </c>
      <c r="F86" s="96">
        <f t="shared" ref="F86:F91" si="6">AF4</f>
        <v>0.17574925116255979</v>
      </c>
      <c r="G86" s="97">
        <f t="shared" ref="G86:G91" si="7">AF4</f>
        <v>0.17574925116255979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1320</v>
      </c>
      <c r="W86" s="112">
        <v>1413</v>
      </c>
      <c r="X86" s="112">
        <v>1483</v>
      </c>
      <c r="Y86" s="112">
        <v>1619</v>
      </c>
      <c r="Z86" s="112">
        <v>1724</v>
      </c>
    </row>
    <row r="87" spans="1:30" ht="15" customHeight="1" x14ac:dyDescent="0.25">
      <c r="A87" s="98" t="s">
        <v>4</v>
      </c>
      <c r="B87" s="49"/>
      <c r="C87" s="57" t="str">
        <f t="shared" si="3"/>
        <v>37,133</v>
      </c>
      <c r="D87" s="96">
        <f t="shared" si="4"/>
        <v>7.2774022071993905E-2</v>
      </c>
      <c r="E87" s="97">
        <f t="shared" si="5"/>
        <v>7.2774022071993905E-2</v>
      </c>
      <c r="F87" s="96">
        <f t="shared" si="6"/>
        <v>0.13733958161046278</v>
      </c>
      <c r="G87" s="97">
        <f t="shared" si="7"/>
        <v>0.13733958161046278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797</v>
      </c>
      <c r="W87" s="112">
        <v>804</v>
      </c>
      <c r="X87" s="112">
        <v>771</v>
      </c>
      <c r="Y87" s="112">
        <v>773</v>
      </c>
      <c r="Z87" s="112">
        <v>773</v>
      </c>
    </row>
    <row r="88" spans="1:30" ht="15" customHeight="1" x14ac:dyDescent="0.25">
      <c r="A88" s="98" t="s">
        <v>5</v>
      </c>
      <c r="B88" s="49"/>
      <c r="C88" s="57" t="str">
        <f t="shared" si="3"/>
        <v>33,815</v>
      </c>
      <c r="D88" s="96">
        <f t="shared" si="4"/>
        <v>6.4335400207736537E-2</v>
      </c>
      <c r="E88" s="97">
        <f t="shared" si="5"/>
        <v>6.4335400207736537E-2</v>
      </c>
      <c r="F88" s="96">
        <f t="shared" si="6"/>
        <v>0.21754941849998199</v>
      </c>
      <c r="G88" s="97">
        <f t="shared" si="7"/>
        <v>0.21754941849998199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1125</v>
      </c>
      <c r="W88" s="112">
        <v>1166</v>
      </c>
      <c r="X88" s="112">
        <v>1184</v>
      </c>
      <c r="Y88" s="112">
        <v>1247</v>
      </c>
      <c r="Z88" s="112">
        <v>1370</v>
      </c>
    </row>
    <row r="89" spans="1:30" ht="15" customHeight="1" x14ac:dyDescent="0.25">
      <c r="A89" s="49" t="s">
        <v>6</v>
      </c>
      <c r="B89" s="49"/>
      <c r="C89" s="57" t="str">
        <f t="shared" si="3"/>
        <v>47,005</v>
      </c>
      <c r="D89" s="96">
        <f t="shared" si="4"/>
        <v>3.8142144087636387E-2</v>
      </c>
      <c r="E89" s="97">
        <f t="shared" si="5"/>
        <v>3.8142144087636387E-2</v>
      </c>
      <c r="F89" s="96">
        <f t="shared" si="6"/>
        <v>0.10558378022391568</v>
      </c>
      <c r="G89" s="97">
        <f t="shared" si="7"/>
        <v>0.10558378022391568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3166</v>
      </c>
      <c r="W89" s="112">
        <v>3298</v>
      </c>
      <c r="X89" s="112">
        <v>3428</v>
      </c>
      <c r="Y89" s="112">
        <v>3509</v>
      </c>
      <c r="Z89" s="112">
        <v>3595</v>
      </c>
    </row>
    <row r="90" spans="1:30" ht="15" customHeight="1" x14ac:dyDescent="0.25">
      <c r="A90" s="49" t="s">
        <v>96</v>
      </c>
      <c r="B90" s="49"/>
      <c r="C90" s="57" t="str">
        <f t="shared" si="3"/>
        <v>$49,683</v>
      </c>
      <c r="D90" s="96">
        <f t="shared" si="4"/>
        <v>3.2732826864731113E-2</v>
      </c>
      <c r="E90" s="97">
        <f t="shared" si="5"/>
        <v>3.2732826864731113E-2</v>
      </c>
      <c r="F90" s="96">
        <f t="shared" si="6"/>
        <v>7.0099566235228172E-2</v>
      </c>
      <c r="G90" s="97">
        <f t="shared" si="7"/>
        <v>7.0099566235228172E-2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3456</v>
      </c>
      <c r="W90" s="112">
        <v>3532</v>
      </c>
      <c r="X90" s="112">
        <v>3650</v>
      </c>
      <c r="Y90" s="112">
        <v>3746</v>
      </c>
      <c r="Z90" s="112">
        <v>3932</v>
      </c>
    </row>
    <row r="91" spans="1:30" ht="15" customHeight="1" x14ac:dyDescent="0.25">
      <c r="A91" s="49" t="s">
        <v>7</v>
      </c>
      <c r="B91" s="49"/>
      <c r="C91" s="57" t="str">
        <f t="shared" si="3"/>
        <v>$3,155.3 mil</v>
      </c>
      <c r="D91" s="96">
        <f t="shared" si="4"/>
        <v>6.4327236540457022E-2</v>
      </c>
      <c r="E91" s="97">
        <f t="shared" si="5"/>
        <v>6.4327236540457022E-2</v>
      </c>
      <c r="F91" s="96">
        <f t="shared" si="6"/>
        <v>0.25318645396794559</v>
      </c>
      <c r="G91" s="97">
        <f t="shared" si="7"/>
        <v>0.25318645396794559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22317</v>
      </c>
      <c r="W91" s="112">
        <v>22408</v>
      </c>
      <c r="X91" s="112">
        <v>23029</v>
      </c>
      <c r="Y91" s="112">
        <v>23496</v>
      </c>
      <c r="Z91" s="112">
        <v>24399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1278</v>
      </c>
      <c r="W93" s="112">
        <v>1257</v>
      </c>
      <c r="X93" s="112">
        <v>1301</v>
      </c>
      <c r="Y93" s="112">
        <v>1328</v>
      </c>
      <c r="Z93" s="112">
        <v>1396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3593</v>
      </c>
      <c r="W94" s="112">
        <v>3721</v>
      </c>
      <c r="X94" s="112">
        <v>3832</v>
      </c>
      <c r="Y94" s="112">
        <v>3909</v>
      </c>
      <c r="Z94" s="112">
        <v>4030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608</v>
      </c>
      <c r="W95" s="112">
        <v>625</v>
      </c>
      <c r="X95" s="112">
        <v>661</v>
      </c>
      <c r="Y95" s="112">
        <v>690</v>
      </c>
      <c r="Z95" s="112">
        <v>726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3470</v>
      </c>
      <c r="W96" s="112">
        <v>3648</v>
      </c>
      <c r="X96" s="112">
        <v>3808</v>
      </c>
      <c r="Y96" s="112">
        <v>4053</v>
      </c>
      <c r="Z96" s="112">
        <v>4257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3971</v>
      </c>
      <c r="W97" s="112">
        <v>4021</v>
      </c>
      <c r="X97" s="112">
        <v>4028</v>
      </c>
      <c r="Y97" s="112">
        <v>4035</v>
      </c>
      <c r="Z97" s="112">
        <v>4102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2235</v>
      </c>
      <c r="W98" s="112">
        <v>2285</v>
      </c>
      <c r="X98" s="112">
        <v>2368</v>
      </c>
      <c r="Y98" s="112">
        <v>2446</v>
      </c>
      <c r="Z98" s="112">
        <v>2509</v>
      </c>
    </row>
    <row r="99" spans="1:32" ht="15" customHeight="1" x14ac:dyDescent="0.25">
      <c r="S99" s="115" t="s">
        <v>197</v>
      </c>
      <c r="T99" s="115"/>
      <c r="U99" s="112"/>
      <c r="V99" s="112">
        <v>282</v>
      </c>
      <c r="W99" s="112">
        <v>326</v>
      </c>
      <c r="X99" s="112">
        <v>373</v>
      </c>
      <c r="Y99" s="112">
        <v>380</v>
      </c>
      <c r="Z99" s="112">
        <v>396</v>
      </c>
    </row>
    <row r="100" spans="1:32" ht="15" customHeight="1" x14ac:dyDescent="0.25">
      <c r="S100" s="115" t="s">
        <v>58</v>
      </c>
      <c r="T100" s="115"/>
      <c r="U100" s="112"/>
      <c r="V100" s="112">
        <v>1722</v>
      </c>
      <c r="W100" s="112">
        <v>1811</v>
      </c>
      <c r="X100" s="112">
        <v>1932</v>
      </c>
      <c r="Y100" s="112">
        <v>2025</v>
      </c>
      <c r="Z100" s="112">
        <v>2089</v>
      </c>
    </row>
    <row r="101" spans="1:32" x14ac:dyDescent="0.25">
      <c r="A101" s="18"/>
      <c r="S101" s="118" t="s">
        <v>53</v>
      </c>
      <c r="T101" s="118"/>
      <c r="U101" s="112"/>
      <c r="V101" s="112">
        <v>20202</v>
      </c>
      <c r="W101" s="112">
        <v>20524</v>
      </c>
      <c r="X101" s="112">
        <v>21096</v>
      </c>
      <c r="Y101" s="112">
        <v>21710</v>
      </c>
      <c r="Z101" s="112">
        <v>22528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43499</v>
      </c>
      <c r="W104" s="112">
        <v>43629</v>
      </c>
      <c r="X104" s="112">
        <v>48102</v>
      </c>
      <c r="Y104" s="112">
        <v>49419</v>
      </c>
      <c r="Z104" s="112">
        <v>53491</v>
      </c>
      <c r="AB104" s="109" t="str">
        <f>TEXT(Z104,"###,###")</f>
        <v>53,491</v>
      </c>
      <c r="AD104" s="130">
        <f>Z104/($Z$4)*100</f>
        <v>75.289597027319942</v>
      </c>
      <c r="AF104" s="109"/>
    </row>
    <row r="105" spans="1:32" x14ac:dyDescent="0.25">
      <c r="S105" s="115" t="s">
        <v>17</v>
      </c>
      <c r="T105" s="115"/>
      <c r="U105" s="112"/>
      <c r="V105" s="112">
        <v>12844</v>
      </c>
      <c r="W105" s="112">
        <v>13568</v>
      </c>
      <c r="X105" s="112">
        <v>13454</v>
      </c>
      <c r="Y105" s="112">
        <v>13559</v>
      </c>
      <c r="Z105" s="112">
        <v>14040</v>
      </c>
      <c r="AB105" s="109" t="str">
        <f>TEXT(Z105,"###,###")</f>
        <v>14,040</v>
      </c>
      <c r="AD105" s="130">
        <f>Z105/($Z$4)*100</f>
        <v>19.761566287105719</v>
      </c>
      <c r="AF105" s="109"/>
    </row>
    <row r="106" spans="1:32" x14ac:dyDescent="0.25">
      <c r="S106" s="118" t="s">
        <v>53</v>
      </c>
      <c r="T106" s="118"/>
      <c r="U106" s="120"/>
      <c r="V106" s="120">
        <v>56343</v>
      </c>
      <c r="W106" s="120">
        <v>57197</v>
      </c>
      <c r="X106" s="120">
        <v>61556</v>
      </c>
      <c r="Y106" s="120">
        <v>62978</v>
      </c>
      <c r="Z106" s="120">
        <v>67531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8275</v>
      </c>
      <c r="W108" s="112">
        <v>6983</v>
      </c>
      <c r="X108" s="112">
        <v>7345</v>
      </c>
      <c r="Y108" s="112">
        <v>7657</v>
      </c>
      <c r="Z108" s="112">
        <v>8100</v>
      </c>
      <c r="AB108" s="109" t="str">
        <f>TEXT(Z108,"###,###")</f>
        <v>8,100</v>
      </c>
      <c r="AD108" s="130">
        <f>Z108/($Z$4)*100</f>
        <v>11.400903627176376</v>
      </c>
      <c r="AF108" s="109"/>
    </row>
    <row r="109" spans="1:32" x14ac:dyDescent="0.25">
      <c r="S109" s="115" t="s">
        <v>20</v>
      </c>
      <c r="T109" s="115"/>
      <c r="U109" s="112"/>
      <c r="V109" s="112">
        <v>8648</v>
      </c>
      <c r="W109" s="112">
        <v>7934</v>
      </c>
      <c r="X109" s="112">
        <v>8452</v>
      </c>
      <c r="Y109" s="112">
        <v>9626</v>
      </c>
      <c r="Z109" s="112">
        <v>9822</v>
      </c>
      <c r="AB109" s="109" t="str">
        <f>TEXT(Z109,"###,###")</f>
        <v>9,822</v>
      </c>
      <c r="AD109" s="130">
        <f>Z109/($Z$4)*100</f>
        <v>13.824651287176096</v>
      </c>
      <c r="AF109" s="109"/>
    </row>
    <row r="110" spans="1:32" x14ac:dyDescent="0.25">
      <c r="S110" s="115" t="s">
        <v>21</v>
      </c>
      <c r="T110" s="115"/>
      <c r="U110" s="112"/>
      <c r="V110" s="112">
        <v>12414</v>
      </c>
      <c r="W110" s="112">
        <v>13322</v>
      </c>
      <c r="X110" s="112">
        <v>12798</v>
      </c>
      <c r="Y110" s="112">
        <v>15485</v>
      </c>
      <c r="Z110" s="112">
        <v>16219</v>
      </c>
      <c r="AB110" s="109" t="str">
        <f>TEXT(Z110,"###,###")</f>
        <v>16,219</v>
      </c>
      <c r="AD110" s="130">
        <f>Z110/($Z$4)*100</f>
        <v>22.828550114712794</v>
      </c>
      <c r="AF110" s="109"/>
    </row>
    <row r="111" spans="1:32" x14ac:dyDescent="0.25">
      <c r="S111" s="115" t="s">
        <v>22</v>
      </c>
      <c r="T111" s="115"/>
      <c r="U111" s="112"/>
      <c r="V111" s="112">
        <v>27259</v>
      </c>
      <c r="W111" s="112">
        <v>28860</v>
      </c>
      <c r="X111" s="112">
        <v>29388</v>
      </c>
      <c r="Y111" s="112">
        <v>30210</v>
      </c>
      <c r="Z111" s="112">
        <v>33391</v>
      </c>
      <c r="AB111" s="109" t="str">
        <f>TEXT(Z111,"###,###")</f>
        <v>33,391</v>
      </c>
      <c r="AD111" s="130">
        <f>Z111/($Z$4)*100</f>
        <v>46.998465804326713</v>
      </c>
      <c r="AF111" s="109"/>
    </row>
    <row r="112" spans="1:32" x14ac:dyDescent="0.25">
      <c r="S112" s="118" t="s">
        <v>53</v>
      </c>
      <c r="T112" s="118"/>
      <c r="U112" s="112"/>
      <c r="V112" s="112">
        <v>60425</v>
      </c>
      <c r="W112" s="112">
        <v>60784</v>
      </c>
      <c r="X112" s="112">
        <v>61740</v>
      </c>
      <c r="Y112" s="112">
        <v>66473</v>
      </c>
      <c r="Z112" s="112">
        <v>71044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40.18</v>
      </c>
      <c r="W118" s="131">
        <v>40.15</v>
      </c>
      <c r="X118" s="131">
        <v>40.270000000000003</v>
      </c>
      <c r="Y118" s="131">
        <v>40.1</v>
      </c>
      <c r="Z118" s="131">
        <v>39.979999999999997</v>
      </c>
      <c r="AB118" s="109" t="str">
        <f>TEXT(Z118,"##.0")</f>
        <v>40.0</v>
      </c>
    </row>
    <row r="120" spans="19:32" x14ac:dyDescent="0.25">
      <c r="S120" s="101" t="s">
        <v>98</v>
      </c>
      <c r="T120" s="112"/>
      <c r="U120" s="112"/>
      <c r="V120" s="112">
        <v>37603</v>
      </c>
      <c r="W120" s="112">
        <v>38149</v>
      </c>
      <c r="X120" s="112">
        <v>39130</v>
      </c>
      <c r="Y120" s="112">
        <v>40162</v>
      </c>
      <c r="Z120" s="112">
        <v>41708</v>
      </c>
      <c r="AB120" s="109" t="str">
        <f>TEXT(Z120,"###,###")</f>
        <v>41,708</v>
      </c>
    </row>
    <row r="121" spans="19:32" x14ac:dyDescent="0.25">
      <c r="S121" s="101" t="s">
        <v>99</v>
      </c>
      <c r="T121" s="112"/>
      <c r="U121" s="112"/>
      <c r="V121" s="112">
        <v>2341</v>
      </c>
      <c r="W121" s="112">
        <v>2157</v>
      </c>
      <c r="X121" s="112">
        <v>2280</v>
      </c>
      <c r="Y121" s="112">
        <v>2270</v>
      </c>
      <c r="Z121" s="112">
        <v>2194</v>
      </c>
      <c r="AB121" s="109" t="str">
        <f>TEXT(Z121,"###,###")</f>
        <v>2,194</v>
      </c>
    </row>
    <row r="122" spans="19:32" x14ac:dyDescent="0.25">
      <c r="S122" s="101" t="s">
        <v>100</v>
      </c>
      <c r="T122" s="112"/>
      <c r="U122" s="112"/>
      <c r="V122" s="112">
        <v>2576</v>
      </c>
      <c r="W122" s="112">
        <v>2626</v>
      </c>
      <c r="X122" s="112">
        <v>2716</v>
      </c>
      <c r="Y122" s="112">
        <v>2853</v>
      </c>
      <c r="Z122" s="112">
        <v>3106</v>
      </c>
      <c r="AB122" s="109" t="str">
        <f>TEXT(Z122,"###,###")</f>
        <v>3,106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40179</v>
      </c>
      <c r="W124" s="112">
        <v>40775</v>
      </c>
      <c r="X124" s="112">
        <v>41846</v>
      </c>
      <c r="Y124" s="112">
        <v>43015</v>
      </c>
      <c r="Z124" s="112">
        <v>44814</v>
      </c>
      <c r="AB124" s="109" t="str">
        <f>TEXT(Z124,"###,###")</f>
        <v>44,814</v>
      </c>
      <c r="AD124" s="127">
        <f>Z124/$Z$7*100</f>
        <v>95.338793745346237</v>
      </c>
    </row>
    <row r="125" spans="19:32" x14ac:dyDescent="0.25">
      <c r="S125" s="101" t="s">
        <v>102</v>
      </c>
      <c r="T125" s="112"/>
      <c r="U125" s="112"/>
      <c r="V125" s="112">
        <v>4917</v>
      </c>
      <c r="W125" s="112">
        <v>4783</v>
      </c>
      <c r="X125" s="112">
        <v>4996</v>
      </c>
      <c r="Y125" s="112">
        <v>5123</v>
      </c>
      <c r="Z125" s="112">
        <v>5300</v>
      </c>
      <c r="AB125" s="109" t="str">
        <f>TEXT(Z125,"###,###")</f>
        <v>5,300</v>
      </c>
      <c r="AD125" s="127">
        <f>Z125/$Z$7*100</f>
        <v>11.275396234443145</v>
      </c>
    </row>
    <row r="127" spans="19:32" x14ac:dyDescent="0.25">
      <c r="S127" s="101" t="s">
        <v>103</v>
      </c>
      <c r="T127" s="112"/>
      <c r="U127" s="112"/>
      <c r="V127" s="112">
        <v>22316</v>
      </c>
      <c r="W127" s="112">
        <v>22404</v>
      </c>
      <c r="X127" s="112">
        <v>23029</v>
      </c>
      <c r="Y127" s="112">
        <v>23501</v>
      </c>
      <c r="Z127" s="112">
        <v>24398</v>
      </c>
      <c r="AB127" s="109" t="str">
        <f>TEXT(Z127,"###,###")</f>
        <v>24,398</v>
      </c>
      <c r="AD127" s="127">
        <f>Z127/$Z$7*100</f>
        <v>51.905116476970534</v>
      </c>
    </row>
    <row r="128" spans="19:32" x14ac:dyDescent="0.25">
      <c r="S128" s="101" t="s">
        <v>104</v>
      </c>
      <c r="T128" s="112"/>
      <c r="U128" s="112"/>
      <c r="V128" s="112">
        <v>20200</v>
      </c>
      <c r="W128" s="112">
        <v>20525</v>
      </c>
      <c r="X128" s="112">
        <v>21098</v>
      </c>
      <c r="Y128" s="112">
        <v>21710</v>
      </c>
      <c r="Z128" s="112">
        <v>22532</v>
      </c>
      <c r="AB128" s="109" t="str">
        <f>TEXT(Z128,"###,###")</f>
        <v>22,532</v>
      </c>
      <c r="AD128" s="127">
        <f>Z128/$Z$7*100</f>
        <v>47.935326029145834</v>
      </c>
    </row>
    <row r="130" spans="19:20" x14ac:dyDescent="0.25">
      <c r="S130" s="101" t="s">
        <v>278</v>
      </c>
      <c r="T130" s="127">
        <v>88.730986065312194</v>
      </c>
    </row>
    <row r="131" spans="19:20" x14ac:dyDescent="0.25">
      <c r="S131" s="101" t="s">
        <v>279</v>
      </c>
      <c r="T131" s="127">
        <v>4.6675885544091056</v>
      </c>
    </row>
    <row r="132" spans="19:20" x14ac:dyDescent="0.25">
      <c r="S132" s="101" t="s">
        <v>280</v>
      </c>
      <c r="T132" s="127">
        <v>6.6078076800340391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8755125-CAC0-416B-AED7-6BF485582E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5FD2B1B-C8CA-4357-AE43-21CC53D1F1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B103E7B-C405-4CD8-AF3D-21021B85AE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2E88617-A4FE-4B52-8100-608B40C154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173E8-A92A-43CA-BF14-7C28B9D23364}">
  <sheetPr codeName="Sheet12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172</v>
      </c>
      <c r="T1" s="99"/>
      <c r="U1" s="99"/>
      <c r="V1" s="99"/>
      <c r="W1" s="99"/>
      <c r="X1" s="99"/>
      <c r="Y1" s="100" t="s">
        <v>257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172</v>
      </c>
      <c r="Y3" s="105" t="s">
        <v>257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9.62 Scenic Rim,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31006</v>
      </c>
      <c r="W4" s="108">
        <v>31078</v>
      </c>
      <c r="X4" s="108">
        <v>31217</v>
      </c>
      <c r="Y4" s="108">
        <v>32580</v>
      </c>
      <c r="Z4" s="108">
        <v>35761</v>
      </c>
      <c r="AB4" s="109" t="str">
        <f>TEXT(Z4,"###,###")</f>
        <v>35,761</v>
      </c>
      <c r="AD4" s="110">
        <f>Z4/Y4-1</f>
        <v>9.7636586863106167E-2</v>
      </c>
      <c r="AF4" s="110">
        <f>Z4/V4-1</f>
        <v>0.15335741469393027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16170</v>
      </c>
      <c r="W5" s="108">
        <v>16063</v>
      </c>
      <c r="X5" s="108">
        <v>16102</v>
      </c>
      <c r="Y5" s="108">
        <v>16679</v>
      </c>
      <c r="Z5" s="108">
        <v>18010</v>
      </c>
      <c r="AB5" s="109" t="str">
        <f>TEXT(Z5,"###,###")</f>
        <v>18,010</v>
      </c>
      <c r="AD5" s="110">
        <f t="shared" ref="AD5:AD9" si="0">Z5/Y5-1</f>
        <v>7.980094729899867E-2</v>
      </c>
      <c r="AF5" s="110">
        <f t="shared" ref="AF5:AF9" si="1">Z5/V5-1</f>
        <v>0.11379097093382806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14833</v>
      </c>
      <c r="W6" s="108">
        <v>15009</v>
      </c>
      <c r="X6" s="108">
        <v>15119</v>
      </c>
      <c r="Y6" s="108">
        <v>15868</v>
      </c>
      <c r="Z6" s="108">
        <v>17721</v>
      </c>
      <c r="AB6" s="109" t="str">
        <f>TEXT(Z6,"###,###")</f>
        <v>17,721</v>
      </c>
      <c r="AD6" s="110">
        <f t="shared" si="0"/>
        <v>0.11677590118477443</v>
      </c>
      <c r="AF6" s="110">
        <f t="shared" si="1"/>
        <v>0.19470100451695549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22193</v>
      </c>
      <c r="W7" s="108">
        <v>22117</v>
      </c>
      <c r="X7" s="108">
        <v>22543</v>
      </c>
      <c r="Y7" s="108">
        <v>22959</v>
      </c>
      <c r="Z7" s="108">
        <v>24195</v>
      </c>
      <c r="AB7" s="109" t="str">
        <f>TEXT(Z7,"###,###")</f>
        <v>24,195</v>
      </c>
      <c r="AD7" s="110">
        <f t="shared" si="0"/>
        <v>5.3835097347445515E-2</v>
      </c>
      <c r="AF7" s="110">
        <f t="shared" si="1"/>
        <v>9.0208624341008514E-2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35,761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24,195</v>
      </c>
      <c r="P8" s="67"/>
      <c r="S8" s="107" t="s">
        <v>83</v>
      </c>
      <c r="T8" s="108"/>
      <c r="U8" s="108"/>
      <c r="V8" s="108">
        <v>41381</v>
      </c>
      <c r="W8" s="108">
        <v>42242</v>
      </c>
      <c r="X8" s="108">
        <v>42021.87</v>
      </c>
      <c r="Y8" s="108">
        <v>44492</v>
      </c>
      <c r="Z8" s="108">
        <v>45047.95</v>
      </c>
      <c r="AB8" s="109" t="str">
        <f>TEXT(Z8,"$###,###")</f>
        <v>$45,048</v>
      </c>
      <c r="AD8" s="110">
        <f t="shared" si="0"/>
        <v>1.2495504809853397E-2</v>
      </c>
      <c r="AF8" s="110">
        <f t="shared" si="1"/>
        <v>8.8614339914453444E-2</v>
      </c>
    </row>
    <row r="9" spans="1:32" x14ac:dyDescent="0.25">
      <c r="A9" s="30" t="s">
        <v>14</v>
      </c>
      <c r="B9" s="71"/>
      <c r="C9" s="72"/>
      <c r="D9" s="73">
        <f>AD104</f>
        <v>74.203741506110006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51.175862781566437</v>
      </c>
      <c r="P9" s="74" t="s">
        <v>84</v>
      </c>
      <c r="S9" s="107" t="s">
        <v>7</v>
      </c>
      <c r="T9" s="108"/>
      <c r="U9" s="108"/>
      <c r="V9" s="108">
        <v>1072087343</v>
      </c>
      <c r="W9" s="108">
        <v>1100256265</v>
      </c>
      <c r="X9" s="108">
        <v>1142273732</v>
      </c>
      <c r="Y9" s="108">
        <v>1236294585</v>
      </c>
      <c r="Z9" s="108">
        <v>1338971960</v>
      </c>
      <c r="AB9" s="109" t="str">
        <f>TEXT(Z9/1000000,"$#,###.0")&amp;" mil"</f>
        <v>$1,339.0 mil</v>
      </c>
      <c r="AD9" s="110">
        <f t="shared" si="0"/>
        <v>8.3052515351751621E-2</v>
      </c>
      <c r="AF9" s="110">
        <f t="shared" si="1"/>
        <v>0.24893924804035295</v>
      </c>
    </row>
    <row r="10" spans="1:32" x14ac:dyDescent="0.25">
      <c r="A10" s="30" t="s">
        <v>17</v>
      </c>
      <c r="B10" s="71"/>
      <c r="C10" s="72"/>
      <c r="D10" s="73">
        <f>AD105</f>
        <v>15.737814938061016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48.737342426121103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77.706137631742095</v>
      </c>
      <c r="P11" s="74" t="s">
        <v>84</v>
      </c>
      <c r="S11" s="107" t="s">
        <v>29</v>
      </c>
      <c r="T11" s="112"/>
      <c r="U11" s="112"/>
      <c r="V11" s="112">
        <v>25925</v>
      </c>
      <c r="W11" s="112">
        <v>26091</v>
      </c>
      <c r="X11" s="112">
        <v>26223</v>
      </c>
      <c r="Y11" s="112">
        <v>27343</v>
      </c>
      <c r="Z11" s="112">
        <v>30362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12.2587311427981</v>
      </c>
      <c r="P12" s="74" t="s">
        <v>84</v>
      </c>
      <c r="S12" s="107" t="s">
        <v>30</v>
      </c>
      <c r="T12" s="112"/>
      <c r="U12" s="112"/>
      <c r="V12" s="112">
        <v>5084</v>
      </c>
      <c r="W12" s="112">
        <v>4982</v>
      </c>
      <c r="X12" s="112">
        <v>4993</v>
      </c>
      <c r="Y12" s="112">
        <v>5237</v>
      </c>
      <c r="Z12" s="112">
        <v>5394</v>
      </c>
    </row>
    <row r="13" spans="1:32" ht="15" customHeight="1" x14ac:dyDescent="0.25">
      <c r="A13" s="30" t="s">
        <v>19</v>
      </c>
      <c r="B13" s="72"/>
      <c r="C13" s="72"/>
      <c r="D13" s="73">
        <f>AD108</f>
        <v>18.12868767651911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10.055796652200868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17.36528620564302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21.674449819635917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16.739669421487605</v>
      </c>
      <c r="P15" s="74" t="s">
        <v>84</v>
      </c>
      <c r="S15" s="115" t="s">
        <v>60</v>
      </c>
      <c r="T15" s="115"/>
      <c r="U15" s="116"/>
      <c r="V15" s="116">
        <v>1636</v>
      </c>
      <c r="W15" s="116">
        <v>1762</v>
      </c>
      <c r="X15" s="116">
        <v>1861</v>
      </c>
      <c r="Y15" s="112">
        <v>1891</v>
      </c>
      <c r="Z15" s="112">
        <v>1930</v>
      </c>
      <c r="AB15" s="117">
        <f t="shared" ref="AB15:AB34" si="2">IF(Z15="np",0,Z15/$Z$34)</f>
        <v>5.3975445367340662E-2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32.778725427141296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83.260330578512395</v>
      </c>
      <c r="P16" s="37" t="s">
        <v>84</v>
      </c>
      <c r="S16" s="115" t="s">
        <v>61</v>
      </c>
      <c r="T16" s="115"/>
      <c r="U16" s="116"/>
      <c r="V16" s="116">
        <v>254</v>
      </c>
      <c r="W16" s="116">
        <v>253</v>
      </c>
      <c r="X16" s="116">
        <v>250</v>
      </c>
      <c r="Y16" s="112">
        <v>244</v>
      </c>
      <c r="Z16" s="112">
        <v>303</v>
      </c>
      <c r="AB16" s="117">
        <f t="shared" si="2"/>
        <v>8.4738652571524457E-3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2129</v>
      </c>
      <c r="W17" s="116">
        <v>1891</v>
      </c>
      <c r="X17" s="116">
        <v>1909</v>
      </c>
      <c r="Y17" s="112">
        <v>1986</v>
      </c>
      <c r="Z17" s="112">
        <v>2149</v>
      </c>
      <c r="AB17" s="117">
        <f t="shared" si="2"/>
        <v>6.0100120256173617E-2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306</v>
      </c>
      <c r="W18" s="116">
        <v>313</v>
      </c>
      <c r="X18" s="116">
        <v>315</v>
      </c>
      <c r="Y18" s="112">
        <v>350</v>
      </c>
      <c r="Z18" s="112">
        <v>340</v>
      </c>
      <c r="AB18" s="117">
        <f t="shared" si="2"/>
        <v>9.5086276812931733E-3</v>
      </c>
    </row>
    <row r="19" spans="1:28" x14ac:dyDescent="0.25">
      <c r="A19" s="63" t="str">
        <f>$S$1&amp;" ("&amp;$V$2&amp;" to "&amp;$Z$2&amp;")"</f>
        <v>Scenic Rim (2017-18 to 2021-22)</v>
      </c>
      <c r="B19" s="63"/>
      <c r="C19" s="63"/>
      <c r="D19" s="63"/>
      <c r="E19" s="63"/>
      <c r="F19" s="63"/>
      <c r="G19" s="63" t="str">
        <f>$S$1&amp;" ("&amp;$V$2&amp;" to "&amp;$Z$2&amp;")"</f>
        <v>Scenic Rim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2889</v>
      </c>
      <c r="W19" s="116">
        <v>2861</v>
      </c>
      <c r="X19" s="116">
        <v>2892</v>
      </c>
      <c r="Y19" s="112">
        <v>3009</v>
      </c>
      <c r="Z19" s="112">
        <v>3377</v>
      </c>
      <c r="AB19" s="117">
        <f t="shared" si="2"/>
        <v>9.4443046116844259E-2</v>
      </c>
    </row>
    <row r="20" spans="1:28" x14ac:dyDescent="0.25">
      <c r="S20" s="115" t="s">
        <v>65</v>
      </c>
      <c r="T20" s="115"/>
      <c r="U20" s="116"/>
      <c r="V20" s="116">
        <v>1077</v>
      </c>
      <c r="W20" s="116">
        <v>1276</v>
      </c>
      <c r="X20" s="116">
        <v>1258</v>
      </c>
      <c r="Y20" s="112">
        <v>1337</v>
      </c>
      <c r="Z20" s="112">
        <v>1381</v>
      </c>
      <c r="AB20" s="117">
        <f t="shared" si="2"/>
        <v>3.8621808317252565E-2</v>
      </c>
    </row>
    <row r="21" spans="1:28" x14ac:dyDescent="0.25">
      <c r="S21" s="115" t="s">
        <v>66</v>
      </c>
      <c r="T21" s="115"/>
      <c r="U21" s="116"/>
      <c r="V21" s="116">
        <v>2443</v>
      </c>
      <c r="W21" s="116">
        <v>2424</v>
      </c>
      <c r="X21" s="116">
        <v>2437</v>
      </c>
      <c r="Y21" s="112">
        <v>2680</v>
      </c>
      <c r="Z21" s="112">
        <v>2928</v>
      </c>
      <c r="AB21" s="117">
        <f t="shared" si="2"/>
        <v>8.1886064267136502E-2</v>
      </c>
    </row>
    <row r="22" spans="1:28" x14ac:dyDescent="0.25">
      <c r="S22" s="115" t="s">
        <v>67</v>
      </c>
      <c r="T22" s="115"/>
      <c r="U22" s="116"/>
      <c r="V22" s="116">
        <v>1957</v>
      </c>
      <c r="W22" s="116">
        <v>1978</v>
      </c>
      <c r="X22" s="116">
        <v>1959</v>
      </c>
      <c r="Y22" s="112">
        <v>2011</v>
      </c>
      <c r="Z22" s="112">
        <v>2355</v>
      </c>
      <c r="AB22" s="117">
        <f t="shared" si="2"/>
        <v>6.586122996895713E-2</v>
      </c>
    </row>
    <row r="23" spans="1:28" x14ac:dyDescent="0.25">
      <c r="S23" s="115" t="s">
        <v>68</v>
      </c>
      <c r="T23" s="115"/>
      <c r="U23" s="116"/>
      <c r="V23" s="116">
        <v>1208</v>
      </c>
      <c r="W23" s="116">
        <v>1217</v>
      </c>
      <c r="X23" s="116">
        <v>1272</v>
      </c>
      <c r="Y23" s="112">
        <v>1302</v>
      </c>
      <c r="Z23" s="112">
        <v>1433</v>
      </c>
      <c r="AB23" s="117">
        <f t="shared" si="2"/>
        <v>4.0076069021450347E-2</v>
      </c>
    </row>
    <row r="24" spans="1:28" x14ac:dyDescent="0.25">
      <c r="S24" s="115" t="s">
        <v>69</v>
      </c>
      <c r="T24" s="115"/>
      <c r="U24" s="116"/>
      <c r="V24" s="116">
        <v>351</v>
      </c>
      <c r="W24" s="116">
        <v>415</v>
      </c>
      <c r="X24" s="116">
        <v>328</v>
      </c>
      <c r="Y24" s="112">
        <v>397</v>
      </c>
      <c r="Z24" s="112">
        <v>533</v>
      </c>
      <c r="AB24" s="117">
        <f t="shared" si="2"/>
        <v>1.4906172218027239E-2</v>
      </c>
    </row>
    <row r="25" spans="1:28" x14ac:dyDescent="0.25">
      <c r="S25" s="115" t="s">
        <v>70</v>
      </c>
      <c r="T25" s="115"/>
      <c r="U25" s="116"/>
      <c r="V25" s="116">
        <v>966</v>
      </c>
      <c r="W25" s="116">
        <v>903</v>
      </c>
      <c r="X25" s="116">
        <v>889</v>
      </c>
      <c r="Y25" s="112">
        <v>980</v>
      </c>
      <c r="Z25" s="112">
        <v>1070</v>
      </c>
      <c r="AB25" s="117">
        <f t="shared" si="2"/>
        <v>2.9924210644069693E-2</v>
      </c>
    </row>
    <row r="26" spans="1:28" x14ac:dyDescent="0.25">
      <c r="S26" s="115" t="s">
        <v>71</v>
      </c>
      <c r="T26" s="115"/>
      <c r="U26" s="116"/>
      <c r="V26" s="116">
        <v>695</v>
      </c>
      <c r="W26" s="116">
        <v>668</v>
      </c>
      <c r="X26" s="116">
        <v>706</v>
      </c>
      <c r="Y26" s="112">
        <v>745</v>
      </c>
      <c r="Z26" s="112">
        <v>865</v>
      </c>
      <c r="AB26" s="117">
        <f t="shared" si="2"/>
        <v>2.4191067483289985E-2</v>
      </c>
    </row>
    <row r="27" spans="1:28" x14ac:dyDescent="0.25">
      <c r="S27" s="115" t="s">
        <v>72</v>
      </c>
      <c r="T27" s="115"/>
      <c r="U27" s="116"/>
      <c r="V27" s="116">
        <v>1531</v>
      </c>
      <c r="W27" s="116">
        <v>1675</v>
      </c>
      <c r="X27" s="116">
        <v>1805</v>
      </c>
      <c r="Y27" s="112">
        <v>1985</v>
      </c>
      <c r="Z27" s="112">
        <v>2214</v>
      </c>
      <c r="AB27" s="117">
        <f t="shared" si="2"/>
        <v>6.1917946136420841E-2</v>
      </c>
    </row>
    <row r="28" spans="1:28" x14ac:dyDescent="0.25">
      <c r="S28" s="115" t="s">
        <v>73</v>
      </c>
      <c r="T28" s="115"/>
      <c r="U28" s="116"/>
      <c r="V28" s="116">
        <v>2041</v>
      </c>
      <c r="W28" s="116">
        <v>1923</v>
      </c>
      <c r="X28" s="116">
        <v>2054</v>
      </c>
      <c r="Y28" s="112">
        <v>2238</v>
      </c>
      <c r="Z28" s="112">
        <v>2573</v>
      </c>
      <c r="AB28" s="117">
        <f t="shared" si="2"/>
        <v>7.1957938305786284E-2</v>
      </c>
    </row>
    <row r="29" spans="1:28" x14ac:dyDescent="0.25">
      <c r="S29" s="115" t="s">
        <v>74</v>
      </c>
      <c r="T29" s="115"/>
      <c r="U29" s="116"/>
      <c r="V29" s="116">
        <v>1667</v>
      </c>
      <c r="W29" s="116">
        <v>1819</v>
      </c>
      <c r="X29" s="116">
        <v>1734</v>
      </c>
      <c r="Y29" s="112">
        <v>1676</v>
      </c>
      <c r="Z29" s="112">
        <v>1839</v>
      </c>
      <c r="AB29" s="117">
        <f t="shared" si="2"/>
        <v>5.1430489134994546E-2</v>
      </c>
    </row>
    <row r="30" spans="1:28" x14ac:dyDescent="0.25">
      <c r="S30" s="115" t="s">
        <v>75</v>
      </c>
      <c r="T30" s="115"/>
      <c r="U30" s="116"/>
      <c r="V30" s="116">
        <v>2388</v>
      </c>
      <c r="W30" s="116">
        <v>2426</v>
      </c>
      <c r="X30" s="116">
        <v>2417</v>
      </c>
      <c r="Y30" s="112">
        <v>2415</v>
      </c>
      <c r="Z30" s="112">
        <v>2536</v>
      </c>
      <c r="AB30" s="117">
        <f t="shared" si="2"/>
        <v>7.0923175881645553E-2</v>
      </c>
    </row>
    <row r="31" spans="1:28" x14ac:dyDescent="0.25">
      <c r="S31" s="115" t="s">
        <v>76</v>
      </c>
      <c r="T31" s="115"/>
      <c r="U31" s="116"/>
      <c r="V31" s="116">
        <v>2795</v>
      </c>
      <c r="W31" s="116">
        <v>2960</v>
      </c>
      <c r="X31" s="116">
        <v>3020</v>
      </c>
      <c r="Y31" s="112">
        <v>3299</v>
      </c>
      <c r="Z31" s="112">
        <v>3732</v>
      </c>
      <c r="AB31" s="117">
        <f t="shared" si="2"/>
        <v>0.10437117207819448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603</v>
      </c>
      <c r="W32" s="116">
        <v>611</v>
      </c>
      <c r="X32" s="116">
        <v>622</v>
      </c>
      <c r="Y32" s="112">
        <v>612</v>
      </c>
      <c r="Z32" s="112">
        <v>671</v>
      </c>
      <c r="AB32" s="117">
        <f t="shared" si="2"/>
        <v>1.8765556394552116E-2</v>
      </c>
    </row>
    <row r="33" spans="19:32" x14ac:dyDescent="0.25">
      <c r="S33" s="115" t="s">
        <v>78</v>
      </c>
      <c r="T33" s="115"/>
      <c r="U33" s="116"/>
      <c r="V33" s="116">
        <v>1249</v>
      </c>
      <c r="W33" s="116">
        <v>1370</v>
      </c>
      <c r="X33" s="116">
        <v>1395</v>
      </c>
      <c r="Y33" s="112">
        <v>1445</v>
      </c>
      <c r="Z33" s="112">
        <v>1632</v>
      </c>
      <c r="AB33" s="117">
        <f t="shared" si="2"/>
        <v>4.5641412870207232E-2</v>
      </c>
    </row>
    <row r="34" spans="19:32" x14ac:dyDescent="0.25">
      <c r="S34" s="118" t="s">
        <v>53</v>
      </c>
      <c r="T34" s="118"/>
      <c r="U34" s="119"/>
      <c r="V34" s="119">
        <v>31003</v>
      </c>
      <c r="W34" s="119">
        <v>31077</v>
      </c>
      <c r="X34" s="119">
        <v>31221</v>
      </c>
      <c r="Y34" s="120">
        <v>32580</v>
      </c>
      <c r="Z34" s="120">
        <v>35757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19174</v>
      </c>
      <c r="W37" s="112">
        <v>18784</v>
      </c>
      <c r="X37" s="112">
        <v>19096</v>
      </c>
      <c r="Y37" s="112">
        <v>19484</v>
      </c>
      <c r="Z37" s="112">
        <v>20149</v>
      </c>
      <c r="AB37" s="132">
        <f>Z37/Z40*100</f>
        <v>83.260330578512395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3015</v>
      </c>
      <c r="W38" s="112">
        <v>3330</v>
      </c>
      <c r="X38" s="112">
        <v>3446</v>
      </c>
      <c r="Y38" s="112">
        <v>3478</v>
      </c>
      <c r="Z38" s="112">
        <v>4051</v>
      </c>
      <c r="AB38" s="132">
        <f>Z38/Z40*100</f>
        <v>16.739669421487605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22189</v>
      </c>
      <c r="W40" s="112">
        <v>22114</v>
      </c>
      <c r="X40" s="112">
        <v>22542</v>
      </c>
      <c r="Y40" s="112">
        <v>22962</v>
      </c>
      <c r="Z40" s="112">
        <v>24200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19</v>
      </c>
      <c r="W44" s="112">
        <v>30</v>
      </c>
      <c r="X44" s="112">
        <v>30</v>
      </c>
      <c r="Y44" s="112">
        <v>39</v>
      </c>
      <c r="Z44" s="112">
        <v>73</v>
      </c>
    </row>
    <row r="45" spans="19:32" x14ac:dyDescent="0.25">
      <c r="S45" s="115" t="s">
        <v>37</v>
      </c>
      <c r="T45" s="115"/>
      <c r="U45" s="112"/>
      <c r="V45" s="112">
        <v>425</v>
      </c>
      <c r="W45" s="112">
        <v>421</v>
      </c>
      <c r="X45" s="112">
        <v>434</v>
      </c>
      <c r="Y45" s="112">
        <v>510</v>
      </c>
      <c r="Z45" s="112">
        <v>679</v>
      </c>
    </row>
    <row r="46" spans="19:32" x14ac:dyDescent="0.25">
      <c r="S46" s="115" t="s">
        <v>38</v>
      </c>
      <c r="T46" s="115"/>
      <c r="U46" s="112"/>
      <c r="V46" s="112">
        <v>1014</v>
      </c>
      <c r="W46" s="112">
        <v>1038</v>
      </c>
      <c r="X46" s="112">
        <v>991</v>
      </c>
      <c r="Y46" s="112">
        <v>1068</v>
      </c>
      <c r="Z46" s="112">
        <v>1192</v>
      </c>
    </row>
    <row r="47" spans="19:32" x14ac:dyDescent="0.25">
      <c r="S47" s="115" t="s">
        <v>39</v>
      </c>
      <c r="T47" s="115"/>
      <c r="U47" s="112"/>
      <c r="V47" s="112">
        <v>1299</v>
      </c>
      <c r="W47" s="112">
        <v>1253</v>
      </c>
      <c r="X47" s="112">
        <v>1179</v>
      </c>
      <c r="Y47" s="112">
        <v>1176</v>
      </c>
      <c r="Z47" s="112">
        <v>1398</v>
      </c>
    </row>
    <row r="48" spans="19:32" x14ac:dyDescent="0.25">
      <c r="S48" s="115" t="s">
        <v>40</v>
      </c>
      <c r="T48" s="115"/>
      <c r="U48" s="112"/>
      <c r="V48" s="112">
        <v>1411</v>
      </c>
      <c r="W48" s="112">
        <v>1348</v>
      </c>
      <c r="X48" s="112">
        <v>1551</v>
      </c>
      <c r="Y48" s="112">
        <v>1581</v>
      </c>
      <c r="Z48" s="112">
        <v>1610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1286</v>
      </c>
      <c r="W49" s="112">
        <v>1344</v>
      </c>
      <c r="X49" s="112">
        <v>1302</v>
      </c>
      <c r="Y49" s="112">
        <v>1368</v>
      </c>
      <c r="Z49" s="112">
        <v>1526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Scenic Rim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1482</v>
      </c>
      <c r="W50" s="112">
        <v>1444</v>
      </c>
      <c r="X50" s="112">
        <v>1454</v>
      </c>
      <c r="Y50" s="112">
        <v>1494</v>
      </c>
      <c r="Z50" s="112">
        <v>1603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1512</v>
      </c>
      <c r="W51" s="112">
        <v>1491</v>
      </c>
      <c r="X51" s="112">
        <v>1465</v>
      </c>
      <c r="Y51" s="112">
        <v>1591</v>
      </c>
      <c r="Z51" s="112">
        <v>1628</v>
      </c>
    </row>
    <row r="52" spans="1:26" ht="15" customHeight="1" x14ac:dyDescent="0.25">
      <c r="S52" s="115" t="s">
        <v>44</v>
      </c>
      <c r="T52" s="115"/>
      <c r="U52" s="112"/>
      <c r="V52" s="112">
        <v>1844</v>
      </c>
      <c r="W52" s="112">
        <v>1783</v>
      </c>
      <c r="X52" s="112">
        <v>1784</v>
      </c>
      <c r="Y52" s="112">
        <v>1633</v>
      </c>
      <c r="Z52" s="112">
        <v>1755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1612</v>
      </c>
      <c r="W53" s="112">
        <v>1624</v>
      </c>
      <c r="X53" s="112">
        <v>1578</v>
      </c>
      <c r="Y53" s="112">
        <v>1733</v>
      </c>
      <c r="Z53" s="112">
        <v>1771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1615</v>
      </c>
      <c r="W54" s="112">
        <v>1576</v>
      </c>
      <c r="X54" s="112">
        <v>1591</v>
      </c>
      <c r="Y54" s="112">
        <v>1619</v>
      </c>
      <c r="Z54" s="112">
        <v>1709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1281</v>
      </c>
      <c r="W55" s="112">
        <v>1315</v>
      </c>
      <c r="X55" s="112">
        <v>1295</v>
      </c>
      <c r="Y55" s="112">
        <v>1343</v>
      </c>
      <c r="Z55" s="112">
        <v>1452</v>
      </c>
    </row>
    <row r="56" spans="1:26" ht="15" customHeight="1" x14ac:dyDescent="0.25">
      <c r="S56" s="115" t="s">
        <v>48</v>
      </c>
      <c r="T56" s="115"/>
      <c r="U56" s="112"/>
      <c r="V56" s="112">
        <v>688</v>
      </c>
      <c r="W56" s="112">
        <v>741</v>
      </c>
      <c r="X56" s="112">
        <v>747</v>
      </c>
      <c r="Y56" s="112">
        <v>796</v>
      </c>
      <c r="Z56" s="112">
        <v>889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407</v>
      </c>
      <c r="W57" s="112">
        <v>381</v>
      </c>
      <c r="X57" s="112">
        <v>410</v>
      </c>
      <c r="Y57" s="112">
        <v>404</v>
      </c>
      <c r="Z57" s="112">
        <v>378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153</v>
      </c>
      <c r="W58" s="112">
        <v>149</v>
      </c>
      <c r="X58" s="112">
        <v>175</v>
      </c>
      <c r="Y58" s="112">
        <v>194</v>
      </c>
      <c r="Z58" s="112">
        <v>235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68</v>
      </c>
      <c r="W59" s="112">
        <v>77</v>
      </c>
      <c r="X59" s="112">
        <v>84</v>
      </c>
      <c r="Y59" s="112">
        <v>83</v>
      </c>
      <c r="Z59" s="112">
        <v>82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45</v>
      </c>
      <c r="W60" s="112">
        <v>38</v>
      </c>
      <c r="X60" s="112">
        <v>42</v>
      </c>
      <c r="Y60" s="112">
        <v>47</v>
      </c>
      <c r="Z60" s="112">
        <v>51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16173</v>
      </c>
      <c r="W61" s="112">
        <v>16064</v>
      </c>
      <c r="X61" s="112">
        <v>16107</v>
      </c>
      <c r="Y61" s="112">
        <v>16679</v>
      </c>
      <c r="Z61" s="112">
        <v>18007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37</v>
      </c>
      <c r="W63" s="112">
        <v>37</v>
      </c>
      <c r="X63" s="112">
        <v>48</v>
      </c>
      <c r="Y63" s="112">
        <v>57</v>
      </c>
      <c r="Z63" s="112">
        <v>70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422</v>
      </c>
      <c r="W64" s="112">
        <v>458</v>
      </c>
      <c r="X64" s="112">
        <v>442</v>
      </c>
      <c r="Y64" s="112">
        <v>544</v>
      </c>
      <c r="Z64" s="112">
        <v>759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Scenic Rim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983</v>
      </c>
      <c r="W65" s="112">
        <v>992</v>
      </c>
      <c r="X65" s="112">
        <v>984</v>
      </c>
      <c r="Y65" s="112">
        <v>1068</v>
      </c>
      <c r="Z65" s="112">
        <v>1241</v>
      </c>
    </row>
    <row r="66" spans="1:26" x14ac:dyDescent="0.25">
      <c r="S66" s="115" t="s">
        <v>39</v>
      </c>
      <c r="T66" s="115"/>
      <c r="U66" s="112"/>
      <c r="V66" s="112">
        <v>1243</v>
      </c>
      <c r="W66" s="112">
        <v>1178</v>
      </c>
      <c r="X66" s="112">
        <v>1171</v>
      </c>
      <c r="Y66" s="112">
        <v>1204</v>
      </c>
      <c r="Z66" s="112">
        <v>1432</v>
      </c>
    </row>
    <row r="67" spans="1:26" x14ac:dyDescent="0.25">
      <c r="S67" s="115" t="s">
        <v>40</v>
      </c>
      <c r="T67" s="115"/>
      <c r="U67" s="112"/>
      <c r="V67" s="112">
        <v>1237</v>
      </c>
      <c r="W67" s="112">
        <v>1286</v>
      </c>
      <c r="X67" s="112">
        <v>1365</v>
      </c>
      <c r="Y67" s="112">
        <v>1332</v>
      </c>
      <c r="Z67" s="112">
        <v>1425</v>
      </c>
    </row>
    <row r="68" spans="1:26" x14ac:dyDescent="0.25">
      <c r="S68" s="115" t="s">
        <v>41</v>
      </c>
      <c r="T68" s="115"/>
      <c r="U68" s="112"/>
      <c r="V68" s="112">
        <v>1091</v>
      </c>
      <c r="W68" s="112">
        <v>1149</v>
      </c>
      <c r="X68" s="112">
        <v>1175</v>
      </c>
      <c r="Y68" s="112">
        <v>1268</v>
      </c>
      <c r="Z68" s="112">
        <v>1425</v>
      </c>
    </row>
    <row r="69" spans="1:26" x14ac:dyDescent="0.25">
      <c r="S69" s="115" t="s">
        <v>42</v>
      </c>
      <c r="T69" s="115"/>
      <c r="U69" s="112"/>
      <c r="V69" s="112">
        <v>1301</v>
      </c>
      <c r="W69" s="112">
        <v>1313</v>
      </c>
      <c r="X69" s="112">
        <v>1343</v>
      </c>
      <c r="Y69" s="112">
        <v>1399</v>
      </c>
      <c r="Z69" s="112">
        <v>1555</v>
      </c>
    </row>
    <row r="70" spans="1:26" x14ac:dyDescent="0.25">
      <c r="S70" s="115" t="s">
        <v>43</v>
      </c>
      <c r="T70" s="115"/>
      <c r="U70" s="112"/>
      <c r="V70" s="112">
        <v>1441</v>
      </c>
      <c r="W70" s="112">
        <v>1507</v>
      </c>
      <c r="X70" s="112">
        <v>1437</v>
      </c>
      <c r="Y70" s="112">
        <v>1451</v>
      </c>
      <c r="Z70" s="112">
        <v>1624</v>
      </c>
    </row>
    <row r="71" spans="1:26" x14ac:dyDescent="0.25">
      <c r="S71" s="115" t="s">
        <v>44</v>
      </c>
      <c r="T71" s="115"/>
      <c r="U71" s="112"/>
      <c r="V71" s="112">
        <v>1838</v>
      </c>
      <c r="W71" s="112">
        <v>1851</v>
      </c>
      <c r="X71" s="112">
        <v>1735</v>
      </c>
      <c r="Y71" s="112">
        <v>1811</v>
      </c>
      <c r="Z71" s="112">
        <v>1912</v>
      </c>
    </row>
    <row r="72" spans="1:26" x14ac:dyDescent="0.25">
      <c r="S72" s="115" t="s">
        <v>45</v>
      </c>
      <c r="T72" s="115"/>
      <c r="U72" s="112"/>
      <c r="V72" s="112">
        <v>1655</v>
      </c>
      <c r="W72" s="112">
        <v>1664</v>
      </c>
      <c r="X72" s="112">
        <v>1709</v>
      </c>
      <c r="Y72" s="112">
        <v>1735</v>
      </c>
      <c r="Z72" s="112">
        <v>1927</v>
      </c>
    </row>
    <row r="73" spans="1:26" x14ac:dyDescent="0.25">
      <c r="S73" s="115" t="s">
        <v>46</v>
      </c>
      <c r="T73" s="115"/>
      <c r="U73" s="112"/>
      <c r="V73" s="112">
        <v>1491</v>
      </c>
      <c r="W73" s="112">
        <v>1505</v>
      </c>
      <c r="X73" s="112">
        <v>1519</v>
      </c>
      <c r="Y73" s="112">
        <v>1625</v>
      </c>
      <c r="Z73" s="112">
        <v>1751</v>
      </c>
    </row>
    <row r="74" spans="1:26" x14ac:dyDescent="0.25">
      <c r="S74" s="115" t="s">
        <v>47</v>
      </c>
      <c r="T74" s="115"/>
      <c r="U74" s="112"/>
      <c r="V74" s="112">
        <v>1049</v>
      </c>
      <c r="W74" s="112">
        <v>1066</v>
      </c>
      <c r="X74" s="112">
        <v>1115</v>
      </c>
      <c r="Y74" s="112">
        <v>1221</v>
      </c>
      <c r="Z74" s="112">
        <v>1359</v>
      </c>
    </row>
    <row r="75" spans="1:26" x14ac:dyDescent="0.25">
      <c r="S75" s="115" t="s">
        <v>48</v>
      </c>
      <c r="T75" s="115"/>
      <c r="U75" s="112"/>
      <c r="V75" s="112">
        <v>558</v>
      </c>
      <c r="W75" s="112">
        <v>560</v>
      </c>
      <c r="X75" s="112">
        <v>595</v>
      </c>
      <c r="Y75" s="112">
        <v>627</v>
      </c>
      <c r="Z75" s="112">
        <v>693</v>
      </c>
    </row>
    <row r="76" spans="1:26" x14ac:dyDescent="0.25">
      <c r="S76" s="115" t="s">
        <v>49</v>
      </c>
      <c r="T76" s="115"/>
      <c r="U76" s="112"/>
      <c r="V76" s="112">
        <v>272</v>
      </c>
      <c r="W76" s="112">
        <v>261</v>
      </c>
      <c r="X76" s="112">
        <v>273</v>
      </c>
      <c r="Y76" s="112">
        <v>308</v>
      </c>
      <c r="Z76" s="112">
        <v>302</v>
      </c>
    </row>
    <row r="77" spans="1:26" x14ac:dyDescent="0.25">
      <c r="S77" s="115" t="s">
        <v>50</v>
      </c>
      <c r="T77" s="115"/>
      <c r="U77" s="112"/>
      <c r="V77" s="112">
        <v>107</v>
      </c>
      <c r="W77" s="112">
        <v>102</v>
      </c>
      <c r="X77" s="112">
        <v>119</v>
      </c>
      <c r="Y77" s="112">
        <v>134</v>
      </c>
      <c r="Z77" s="112">
        <v>150</v>
      </c>
    </row>
    <row r="78" spans="1:26" x14ac:dyDescent="0.25">
      <c r="S78" s="115" t="s">
        <v>51</v>
      </c>
      <c r="T78" s="115"/>
      <c r="U78" s="112"/>
      <c r="V78" s="112">
        <v>73</v>
      </c>
      <c r="W78" s="112">
        <v>62</v>
      </c>
      <c r="X78" s="112">
        <v>69</v>
      </c>
      <c r="Y78" s="112">
        <v>57</v>
      </c>
      <c r="Z78" s="112">
        <v>61</v>
      </c>
    </row>
    <row r="79" spans="1:26" x14ac:dyDescent="0.25">
      <c r="S79" s="115" t="s">
        <v>52</v>
      </c>
      <c r="T79" s="115"/>
      <c r="U79" s="112"/>
      <c r="V79" s="112">
        <v>30</v>
      </c>
      <c r="W79" s="112">
        <v>29</v>
      </c>
      <c r="X79" s="112">
        <v>29</v>
      </c>
      <c r="Y79" s="112">
        <v>27</v>
      </c>
      <c r="Z79" s="112">
        <v>35</v>
      </c>
    </row>
    <row r="80" spans="1:26" x14ac:dyDescent="0.25">
      <c r="S80" s="118" t="s">
        <v>53</v>
      </c>
      <c r="T80" s="118"/>
      <c r="U80" s="112"/>
      <c r="V80" s="112">
        <v>14833</v>
      </c>
      <c r="W80" s="112">
        <v>15011</v>
      </c>
      <c r="X80" s="112">
        <v>15114</v>
      </c>
      <c r="Y80" s="112">
        <v>15868</v>
      </c>
      <c r="Z80" s="112">
        <v>17717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Scenic Rim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1210</v>
      </c>
      <c r="W83" s="112">
        <v>1272</v>
      </c>
      <c r="X83" s="112">
        <v>1316</v>
      </c>
      <c r="Y83" s="112">
        <v>1329</v>
      </c>
      <c r="Z83" s="112">
        <v>1347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951</v>
      </c>
      <c r="W84" s="112">
        <v>980</v>
      </c>
      <c r="X84" s="112">
        <v>980</v>
      </c>
      <c r="Y84" s="112">
        <v>1022</v>
      </c>
      <c r="Z84" s="112">
        <v>1102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2096</v>
      </c>
      <c r="W85" s="112">
        <v>2117</v>
      </c>
      <c r="X85" s="112">
        <v>2169</v>
      </c>
      <c r="Y85" s="112">
        <v>2203</v>
      </c>
      <c r="Z85" s="112">
        <v>2376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35,761</v>
      </c>
      <c r="D86" s="96">
        <f t="shared" ref="D86:D91" si="4">AD4</f>
        <v>9.7636586863106167E-2</v>
      </c>
      <c r="E86" s="97">
        <f t="shared" ref="E86:E91" si="5">AD4</f>
        <v>9.7636586863106167E-2</v>
      </c>
      <c r="F86" s="96">
        <f t="shared" ref="F86:F91" si="6">AF4</f>
        <v>0.15335741469393027</v>
      </c>
      <c r="G86" s="97">
        <f t="shared" ref="G86:G91" si="7">AF4</f>
        <v>0.15335741469393027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552</v>
      </c>
      <c r="W86" s="112">
        <v>567</v>
      </c>
      <c r="X86" s="112">
        <v>580</v>
      </c>
      <c r="Y86" s="112">
        <v>612</v>
      </c>
      <c r="Z86" s="112">
        <v>641</v>
      </c>
    </row>
    <row r="87" spans="1:30" ht="15" customHeight="1" x14ac:dyDescent="0.25">
      <c r="A87" s="98" t="s">
        <v>4</v>
      </c>
      <c r="B87" s="49"/>
      <c r="C87" s="57" t="str">
        <f t="shared" si="3"/>
        <v>18,010</v>
      </c>
      <c r="D87" s="96">
        <f t="shared" si="4"/>
        <v>7.980094729899867E-2</v>
      </c>
      <c r="E87" s="97">
        <f t="shared" si="5"/>
        <v>7.980094729899867E-2</v>
      </c>
      <c r="F87" s="96">
        <f t="shared" si="6"/>
        <v>0.11379097093382806</v>
      </c>
      <c r="G87" s="97">
        <f t="shared" si="7"/>
        <v>0.11379097093382806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337</v>
      </c>
      <c r="W87" s="112">
        <v>340</v>
      </c>
      <c r="X87" s="112">
        <v>309</v>
      </c>
      <c r="Y87" s="112">
        <v>312</v>
      </c>
      <c r="Z87" s="112">
        <v>351</v>
      </c>
    </row>
    <row r="88" spans="1:30" ht="15" customHeight="1" x14ac:dyDescent="0.25">
      <c r="A88" s="98" t="s">
        <v>5</v>
      </c>
      <c r="B88" s="49"/>
      <c r="C88" s="57" t="str">
        <f t="shared" si="3"/>
        <v>17,721</v>
      </c>
      <c r="D88" s="96">
        <f t="shared" si="4"/>
        <v>0.11677590118477443</v>
      </c>
      <c r="E88" s="97">
        <f t="shared" si="5"/>
        <v>0.11677590118477443</v>
      </c>
      <c r="F88" s="96">
        <f t="shared" si="6"/>
        <v>0.19470100451695549</v>
      </c>
      <c r="G88" s="97">
        <f t="shared" si="7"/>
        <v>0.19470100451695549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479</v>
      </c>
      <c r="W88" s="112">
        <v>467</v>
      </c>
      <c r="X88" s="112">
        <v>483</v>
      </c>
      <c r="Y88" s="112">
        <v>479</v>
      </c>
      <c r="Z88" s="112">
        <v>489</v>
      </c>
    </row>
    <row r="89" spans="1:30" ht="15" customHeight="1" x14ac:dyDescent="0.25">
      <c r="A89" s="49" t="s">
        <v>6</v>
      </c>
      <c r="B89" s="49"/>
      <c r="C89" s="57" t="str">
        <f t="shared" si="3"/>
        <v>24,195</v>
      </c>
      <c r="D89" s="96">
        <f t="shared" si="4"/>
        <v>5.3835097347445515E-2</v>
      </c>
      <c r="E89" s="97">
        <f t="shared" si="5"/>
        <v>5.3835097347445515E-2</v>
      </c>
      <c r="F89" s="96">
        <f t="shared" si="6"/>
        <v>9.0208624341008514E-2</v>
      </c>
      <c r="G89" s="97">
        <f t="shared" si="7"/>
        <v>9.0208624341008514E-2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1274</v>
      </c>
      <c r="W89" s="112">
        <v>1286</v>
      </c>
      <c r="X89" s="112">
        <v>1270</v>
      </c>
      <c r="Y89" s="112">
        <v>1297</v>
      </c>
      <c r="Z89" s="112">
        <v>1373</v>
      </c>
    </row>
    <row r="90" spans="1:30" ht="15" customHeight="1" x14ac:dyDescent="0.25">
      <c r="A90" s="49" t="s">
        <v>96</v>
      </c>
      <c r="B90" s="49"/>
      <c r="C90" s="57" t="str">
        <f t="shared" si="3"/>
        <v>$45,048</v>
      </c>
      <c r="D90" s="96">
        <f t="shared" si="4"/>
        <v>1.2495504809853397E-2</v>
      </c>
      <c r="E90" s="97">
        <f t="shared" si="5"/>
        <v>1.2495504809853397E-2</v>
      </c>
      <c r="F90" s="96">
        <f t="shared" si="6"/>
        <v>8.8614339914453444E-2</v>
      </c>
      <c r="G90" s="97">
        <f t="shared" si="7"/>
        <v>8.8614339914453444E-2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1629</v>
      </c>
      <c r="W90" s="112">
        <v>1620</v>
      </c>
      <c r="X90" s="112">
        <v>1611</v>
      </c>
      <c r="Y90" s="112">
        <v>1624</v>
      </c>
      <c r="Z90" s="112">
        <v>1640</v>
      </c>
    </row>
    <row r="91" spans="1:30" ht="15" customHeight="1" x14ac:dyDescent="0.25">
      <c r="A91" s="49" t="s">
        <v>7</v>
      </c>
      <c r="B91" s="49"/>
      <c r="C91" s="57" t="str">
        <f t="shared" si="3"/>
        <v>$1,339.0 mil</v>
      </c>
      <c r="D91" s="96">
        <f t="shared" si="4"/>
        <v>8.3052515351751621E-2</v>
      </c>
      <c r="E91" s="97">
        <f t="shared" si="5"/>
        <v>8.3052515351751621E-2</v>
      </c>
      <c r="F91" s="96">
        <f t="shared" si="6"/>
        <v>0.24893924804035295</v>
      </c>
      <c r="G91" s="97">
        <f t="shared" si="7"/>
        <v>0.24893924804035295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11560</v>
      </c>
      <c r="W91" s="112">
        <v>11458</v>
      </c>
      <c r="X91" s="112">
        <v>11627</v>
      </c>
      <c r="Y91" s="112">
        <v>11796</v>
      </c>
      <c r="Z91" s="112">
        <v>12379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821</v>
      </c>
      <c r="W93" s="112">
        <v>841</v>
      </c>
      <c r="X93" s="112">
        <v>905</v>
      </c>
      <c r="Y93" s="112">
        <v>951</v>
      </c>
      <c r="Z93" s="112">
        <v>972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1660</v>
      </c>
      <c r="W94" s="112">
        <v>1762</v>
      </c>
      <c r="X94" s="112">
        <v>1762</v>
      </c>
      <c r="Y94" s="112">
        <v>1824</v>
      </c>
      <c r="Z94" s="112">
        <v>1938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394</v>
      </c>
      <c r="W95" s="112">
        <v>388</v>
      </c>
      <c r="X95" s="112">
        <v>429</v>
      </c>
      <c r="Y95" s="112">
        <v>451</v>
      </c>
      <c r="Z95" s="112">
        <v>469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1603</v>
      </c>
      <c r="W96" s="112">
        <v>1692</v>
      </c>
      <c r="X96" s="112">
        <v>1734</v>
      </c>
      <c r="Y96" s="112">
        <v>1776</v>
      </c>
      <c r="Z96" s="112">
        <v>1858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1800</v>
      </c>
      <c r="W97" s="112">
        <v>1823</v>
      </c>
      <c r="X97" s="112">
        <v>1812</v>
      </c>
      <c r="Y97" s="112">
        <v>1810</v>
      </c>
      <c r="Z97" s="112">
        <v>1933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927</v>
      </c>
      <c r="W98" s="112">
        <v>938</v>
      </c>
      <c r="X98" s="112">
        <v>883</v>
      </c>
      <c r="Y98" s="112">
        <v>934</v>
      </c>
      <c r="Z98" s="112">
        <v>1002</v>
      </c>
    </row>
    <row r="99" spans="1:32" ht="15" customHeight="1" x14ac:dyDescent="0.25">
      <c r="S99" s="115" t="s">
        <v>197</v>
      </c>
      <c r="T99" s="115"/>
      <c r="U99" s="112"/>
      <c r="V99" s="112">
        <v>122</v>
      </c>
      <c r="W99" s="112">
        <v>114</v>
      </c>
      <c r="X99" s="112">
        <v>124</v>
      </c>
      <c r="Y99" s="112">
        <v>129</v>
      </c>
      <c r="Z99" s="112">
        <v>143</v>
      </c>
    </row>
    <row r="100" spans="1:32" ht="15" customHeight="1" x14ac:dyDescent="0.25">
      <c r="S100" s="115" t="s">
        <v>58</v>
      </c>
      <c r="T100" s="115"/>
      <c r="U100" s="112"/>
      <c r="V100" s="112">
        <v>919</v>
      </c>
      <c r="W100" s="112">
        <v>898</v>
      </c>
      <c r="X100" s="112">
        <v>914</v>
      </c>
      <c r="Y100" s="112">
        <v>914</v>
      </c>
      <c r="Z100" s="112">
        <v>979</v>
      </c>
    </row>
    <row r="101" spans="1:32" x14ac:dyDescent="0.25">
      <c r="A101" s="18"/>
      <c r="S101" s="118" t="s">
        <v>53</v>
      </c>
      <c r="T101" s="118"/>
      <c r="U101" s="112"/>
      <c r="V101" s="112">
        <v>10634</v>
      </c>
      <c r="W101" s="112">
        <v>10655</v>
      </c>
      <c r="X101" s="112">
        <v>10916</v>
      </c>
      <c r="Y101" s="112">
        <v>11134</v>
      </c>
      <c r="Z101" s="112">
        <v>11789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21865</v>
      </c>
      <c r="W104" s="112">
        <v>22139</v>
      </c>
      <c r="X104" s="112">
        <v>23290</v>
      </c>
      <c r="Y104" s="112">
        <v>23671</v>
      </c>
      <c r="Z104" s="112">
        <v>26536</v>
      </c>
      <c r="AB104" s="109" t="str">
        <f>TEXT(Z104,"###,###")</f>
        <v>26,536</v>
      </c>
      <c r="AD104" s="130">
        <f>Z104/($Z$4)*100</f>
        <v>74.203741506110006</v>
      </c>
      <c r="AF104" s="109"/>
    </row>
    <row r="105" spans="1:32" x14ac:dyDescent="0.25">
      <c r="S105" s="115" t="s">
        <v>17</v>
      </c>
      <c r="T105" s="115"/>
      <c r="U105" s="112"/>
      <c r="V105" s="112">
        <v>5279</v>
      </c>
      <c r="W105" s="112">
        <v>5446</v>
      </c>
      <c r="X105" s="112">
        <v>5402</v>
      </c>
      <c r="Y105" s="112">
        <v>5344</v>
      </c>
      <c r="Z105" s="112">
        <v>5628</v>
      </c>
      <c r="AB105" s="109" t="str">
        <f>TEXT(Z105,"###,###")</f>
        <v>5,628</v>
      </c>
      <c r="AD105" s="130">
        <f>Z105/($Z$4)*100</f>
        <v>15.737814938061016</v>
      </c>
      <c r="AF105" s="109"/>
    </row>
    <row r="106" spans="1:32" x14ac:dyDescent="0.25">
      <c r="S106" s="118" t="s">
        <v>53</v>
      </c>
      <c r="T106" s="118"/>
      <c r="U106" s="120"/>
      <c r="V106" s="120">
        <v>27144</v>
      </c>
      <c r="W106" s="120">
        <v>27585</v>
      </c>
      <c r="X106" s="120">
        <v>28692</v>
      </c>
      <c r="Y106" s="120">
        <v>29015</v>
      </c>
      <c r="Z106" s="120">
        <v>32164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6032</v>
      </c>
      <c r="W108" s="112">
        <v>5602</v>
      </c>
      <c r="X108" s="112">
        <v>5735</v>
      </c>
      <c r="Y108" s="112">
        <v>5986</v>
      </c>
      <c r="Z108" s="112">
        <v>6483</v>
      </c>
      <c r="AB108" s="109" t="str">
        <f>TEXT(Z108,"###,###")</f>
        <v>6,483</v>
      </c>
      <c r="AD108" s="130">
        <f>Z108/($Z$4)*100</f>
        <v>18.12868767651911</v>
      </c>
      <c r="AF108" s="109"/>
    </row>
    <row r="109" spans="1:32" x14ac:dyDescent="0.25">
      <c r="S109" s="115" t="s">
        <v>20</v>
      </c>
      <c r="T109" s="115"/>
      <c r="U109" s="112"/>
      <c r="V109" s="112">
        <v>4752</v>
      </c>
      <c r="W109" s="112">
        <v>4916</v>
      </c>
      <c r="X109" s="112">
        <v>5169</v>
      </c>
      <c r="Y109" s="112">
        <v>5727</v>
      </c>
      <c r="Z109" s="112">
        <v>6210</v>
      </c>
      <c r="AB109" s="109" t="str">
        <f>TEXT(Z109,"###,###")</f>
        <v>6,210</v>
      </c>
      <c r="AD109" s="130">
        <f>Z109/($Z$4)*100</f>
        <v>17.36528620564302</v>
      </c>
      <c r="AF109" s="109"/>
    </row>
    <row r="110" spans="1:32" x14ac:dyDescent="0.25">
      <c r="S110" s="115" t="s">
        <v>21</v>
      </c>
      <c r="T110" s="115"/>
      <c r="U110" s="112"/>
      <c r="V110" s="112">
        <v>6320</v>
      </c>
      <c r="W110" s="112">
        <v>6377</v>
      </c>
      <c r="X110" s="112">
        <v>6527</v>
      </c>
      <c r="Y110" s="112">
        <v>6574</v>
      </c>
      <c r="Z110" s="112">
        <v>7751</v>
      </c>
      <c r="AB110" s="109" t="str">
        <f>TEXT(Z110,"###,###")</f>
        <v>7,751</v>
      </c>
      <c r="AD110" s="130">
        <f>Z110/($Z$4)*100</f>
        <v>21.674449819635917</v>
      </c>
      <c r="AF110" s="109"/>
    </row>
    <row r="111" spans="1:32" x14ac:dyDescent="0.25">
      <c r="S111" s="115" t="s">
        <v>22</v>
      </c>
      <c r="T111" s="115"/>
      <c r="U111" s="112"/>
      <c r="V111" s="112">
        <v>9855</v>
      </c>
      <c r="W111" s="112">
        <v>10493</v>
      </c>
      <c r="X111" s="112">
        <v>10175</v>
      </c>
      <c r="Y111" s="112">
        <v>10728</v>
      </c>
      <c r="Z111" s="112">
        <v>11722</v>
      </c>
      <c r="AB111" s="109" t="str">
        <f>TEXT(Z111,"###,###")</f>
        <v>11,722</v>
      </c>
      <c r="AD111" s="130">
        <f>Z111/($Z$4)*100</f>
        <v>32.778725427141296</v>
      </c>
      <c r="AF111" s="109"/>
    </row>
    <row r="112" spans="1:32" x14ac:dyDescent="0.25">
      <c r="S112" s="118" t="s">
        <v>53</v>
      </c>
      <c r="T112" s="118"/>
      <c r="U112" s="112"/>
      <c r="V112" s="112">
        <v>31003</v>
      </c>
      <c r="W112" s="112">
        <v>31079</v>
      </c>
      <c r="X112" s="112">
        <v>31217</v>
      </c>
      <c r="Y112" s="112">
        <v>32580</v>
      </c>
      <c r="Z112" s="112">
        <v>35757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43.77</v>
      </c>
      <c r="W118" s="131">
        <v>43.76</v>
      </c>
      <c r="X118" s="131">
        <v>43.95</v>
      </c>
      <c r="Y118" s="131">
        <v>44.02</v>
      </c>
      <c r="Z118" s="131">
        <v>43.77</v>
      </c>
      <c r="AB118" s="109" t="str">
        <f>TEXT(Z118,"##.0")</f>
        <v>43.8</v>
      </c>
    </row>
    <row r="120" spans="19:32" x14ac:dyDescent="0.25">
      <c r="S120" s="101" t="s">
        <v>98</v>
      </c>
      <c r="T120" s="112"/>
      <c r="U120" s="112"/>
      <c r="V120" s="112">
        <v>17108</v>
      </c>
      <c r="W120" s="112">
        <v>17128</v>
      </c>
      <c r="X120" s="112">
        <v>17543</v>
      </c>
      <c r="Y120" s="112">
        <v>17725</v>
      </c>
      <c r="Z120" s="112">
        <v>18801</v>
      </c>
      <c r="AB120" s="109" t="str">
        <f>TEXT(Z120,"###,###")</f>
        <v>18,801</v>
      </c>
    </row>
    <row r="121" spans="19:32" x14ac:dyDescent="0.25">
      <c r="S121" s="101" t="s">
        <v>99</v>
      </c>
      <c r="T121" s="112"/>
      <c r="U121" s="112"/>
      <c r="V121" s="112">
        <v>2865</v>
      </c>
      <c r="W121" s="112">
        <v>2743</v>
      </c>
      <c r="X121" s="112">
        <v>2799</v>
      </c>
      <c r="Y121" s="112">
        <v>2899</v>
      </c>
      <c r="Z121" s="112">
        <v>2966</v>
      </c>
      <c r="AB121" s="109" t="str">
        <f>TEXT(Z121,"###,###")</f>
        <v>2,966</v>
      </c>
    </row>
    <row r="122" spans="19:32" x14ac:dyDescent="0.25">
      <c r="S122" s="101" t="s">
        <v>100</v>
      </c>
      <c r="T122" s="112"/>
      <c r="U122" s="112"/>
      <c r="V122" s="112">
        <v>2216</v>
      </c>
      <c r="W122" s="112">
        <v>2243</v>
      </c>
      <c r="X122" s="112">
        <v>2194</v>
      </c>
      <c r="Y122" s="112">
        <v>2342</v>
      </c>
      <c r="Z122" s="112">
        <v>2433</v>
      </c>
      <c r="AB122" s="109" t="str">
        <f>TEXT(Z122,"###,###")</f>
        <v>2,433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19324</v>
      </c>
      <c r="W124" s="112">
        <v>19371</v>
      </c>
      <c r="X124" s="112">
        <v>19737</v>
      </c>
      <c r="Y124" s="112">
        <v>20067</v>
      </c>
      <c r="Z124" s="112">
        <v>21234</v>
      </c>
      <c r="AB124" s="109" t="str">
        <f>TEXT(Z124,"###,###")</f>
        <v>21,234</v>
      </c>
      <c r="AD124" s="127">
        <f>Z124/$Z$7*100</f>
        <v>87.761934283942963</v>
      </c>
    </row>
    <row r="125" spans="19:32" x14ac:dyDescent="0.25">
      <c r="S125" s="101" t="s">
        <v>102</v>
      </c>
      <c r="T125" s="112"/>
      <c r="U125" s="112"/>
      <c r="V125" s="112">
        <v>5081</v>
      </c>
      <c r="W125" s="112">
        <v>4986</v>
      </c>
      <c r="X125" s="112">
        <v>4993</v>
      </c>
      <c r="Y125" s="112">
        <v>5241</v>
      </c>
      <c r="Z125" s="112">
        <v>5399</v>
      </c>
      <c r="AB125" s="109" t="str">
        <f>TEXT(Z125,"###,###")</f>
        <v>5,399</v>
      </c>
      <c r="AD125" s="127">
        <f>Z125/$Z$7*100</f>
        <v>22.314527794998966</v>
      </c>
    </row>
    <row r="127" spans="19:32" x14ac:dyDescent="0.25">
      <c r="S127" s="101" t="s">
        <v>103</v>
      </c>
      <c r="T127" s="112"/>
      <c r="U127" s="112"/>
      <c r="V127" s="112">
        <v>11558</v>
      </c>
      <c r="W127" s="112">
        <v>11463</v>
      </c>
      <c r="X127" s="112">
        <v>11622</v>
      </c>
      <c r="Y127" s="112">
        <v>11793</v>
      </c>
      <c r="Z127" s="112">
        <v>12382</v>
      </c>
      <c r="AB127" s="109" t="str">
        <f>TEXT(Z127,"###,###")</f>
        <v>12,382</v>
      </c>
      <c r="AD127" s="127">
        <f>Z127/$Z$7*100</f>
        <v>51.175862781566437</v>
      </c>
    </row>
    <row r="128" spans="19:32" x14ac:dyDescent="0.25">
      <c r="S128" s="101" t="s">
        <v>104</v>
      </c>
      <c r="T128" s="112"/>
      <c r="U128" s="112"/>
      <c r="V128" s="112">
        <v>10634</v>
      </c>
      <c r="W128" s="112">
        <v>10653</v>
      </c>
      <c r="X128" s="112">
        <v>10918</v>
      </c>
      <c r="Y128" s="112">
        <v>11136</v>
      </c>
      <c r="Z128" s="112">
        <v>11792</v>
      </c>
      <c r="AB128" s="109" t="str">
        <f>TEXT(Z128,"###,###")</f>
        <v>11,792</v>
      </c>
      <c r="AD128" s="127">
        <f>Z128/$Z$7*100</f>
        <v>48.737342426121103</v>
      </c>
    </row>
    <row r="130" spans="19:20" x14ac:dyDescent="0.25">
      <c r="S130" s="101" t="s">
        <v>278</v>
      </c>
      <c r="T130" s="127">
        <v>77.706137631742095</v>
      </c>
    </row>
    <row r="131" spans="19:20" x14ac:dyDescent="0.25">
      <c r="S131" s="101" t="s">
        <v>279</v>
      </c>
      <c r="T131" s="127">
        <v>12.2587311427981</v>
      </c>
    </row>
    <row r="132" spans="19:20" x14ac:dyDescent="0.25">
      <c r="S132" s="101" t="s">
        <v>280</v>
      </c>
      <c r="T132" s="127">
        <v>10.055796652200868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4560208-5816-4A65-979E-A0A87080B1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E426DC4-5925-4B43-B240-90271CF71E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4377194-3DD1-4BD4-B6BA-DFC8FED843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817186F-F66D-4769-BC9A-06D0F56D95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07313-84F0-496A-8020-A1A1DA062CB3}">
  <sheetPr codeName="Sheet12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173</v>
      </c>
      <c r="T1" s="99"/>
      <c r="U1" s="99"/>
      <c r="V1" s="99"/>
      <c r="W1" s="99"/>
      <c r="X1" s="99"/>
      <c r="Y1" s="100" t="s">
        <v>258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173</v>
      </c>
      <c r="Y3" s="105" t="s">
        <v>258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9.63 Somerset,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16847</v>
      </c>
      <c r="W4" s="108">
        <v>17037</v>
      </c>
      <c r="X4" s="108">
        <v>17266</v>
      </c>
      <c r="Y4" s="108">
        <v>18442</v>
      </c>
      <c r="Z4" s="108">
        <v>20309</v>
      </c>
      <c r="AB4" s="109" t="str">
        <f>TEXT(Z4,"###,###")</f>
        <v>20,309</v>
      </c>
      <c r="AD4" s="110">
        <f>Z4/Y4-1</f>
        <v>0.10123630842641806</v>
      </c>
      <c r="AF4" s="110">
        <f>Z4/V4-1</f>
        <v>0.20549652757167447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9267</v>
      </c>
      <c r="W5" s="108">
        <v>9302</v>
      </c>
      <c r="X5" s="108">
        <v>9275</v>
      </c>
      <c r="Y5" s="108">
        <v>9804</v>
      </c>
      <c r="Z5" s="108">
        <v>10654</v>
      </c>
      <c r="AB5" s="109" t="str">
        <f>TEXT(Z5,"###,###")</f>
        <v>10,654</v>
      </c>
      <c r="AD5" s="110">
        <f t="shared" ref="AD5:AD9" si="0">Z5/Y5-1</f>
        <v>8.6699306405548793E-2</v>
      </c>
      <c r="AF5" s="110">
        <f t="shared" ref="AF5:AF9" si="1">Z5/V5-1</f>
        <v>0.14967087514837596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7581</v>
      </c>
      <c r="W6" s="108">
        <v>7741</v>
      </c>
      <c r="X6" s="108">
        <v>7996</v>
      </c>
      <c r="Y6" s="108">
        <v>8628</v>
      </c>
      <c r="Z6" s="108">
        <v>9647</v>
      </c>
      <c r="AB6" s="109" t="str">
        <f>TEXT(Z6,"###,###")</f>
        <v>9,647</v>
      </c>
      <c r="AD6" s="110">
        <f t="shared" si="0"/>
        <v>0.11810384793694939</v>
      </c>
      <c r="AF6" s="110">
        <f t="shared" si="1"/>
        <v>0.27252341379765199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12238</v>
      </c>
      <c r="W7" s="108">
        <v>12317</v>
      </c>
      <c r="X7" s="108">
        <v>12728</v>
      </c>
      <c r="Y7" s="108">
        <v>12996</v>
      </c>
      <c r="Z7" s="108">
        <v>13851</v>
      </c>
      <c r="AB7" s="109" t="str">
        <f>TEXT(Z7,"###,###")</f>
        <v>13,851</v>
      </c>
      <c r="AD7" s="110">
        <f t="shared" si="0"/>
        <v>6.578947368421062E-2</v>
      </c>
      <c r="AF7" s="110">
        <f t="shared" si="1"/>
        <v>0.13180258212126161</v>
      </c>
    </row>
    <row r="8" spans="1:32" ht="17.25" customHeight="1" x14ac:dyDescent="0.25">
      <c r="A8" s="64" t="s">
        <v>12</v>
      </c>
      <c r="B8" s="65"/>
      <c r="C8" s="29"/>
      <c r="D8" s="66" t="str">
        <f>AB4</f>
        <v>20,309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13,851</v>
      </c>
      <c r="P8" s="67"/>
      <c r="S8" s="107" t="s">
        <v>83</v>
      </c>
      <c r="T8" s="108"/>
      <c r="U8" s="108"/>
      <c r="V8" s="108">
        <v>45172.5</v>
      </c>
      <c r="W8" s="108">
        <v>46430.03</v>
      </c>
      <c r="X8" s="108">
        <v>46913.21</v>
      </c>
      <c r="Y8" s="108">
        <v>47637.09</v>
      </c>
      <c r="Z8" s="108">
        <v>47918</v>
      </c>
      <c r="AB8" s="109" t="str">
        <f>TEXT(Z8,"$###,###")</f>
        <v>$47,918</v>
      </c>
      <c r="AD8" s="110">
        <f t="shared" si="0"/>
        <v>5.8968757327537702E-3</v>
      </c>
      <c r="AF8" s="110">
        <f t="shared" si="1"/>
        <v>6.0778128286014699E-2</v>
      </c>
    </row>
    <row r="9" spans="1:32" x14ac:dyDescent="0.25">
      <c r="A9" s="30" t="s">
        <v>14</v>
      </c>
      <c r="B9" s="71"/>
      <c r="C9" s="72"/>
      <c r="D9" s="73">
        <f>AD104</f>
        <v>74.592545177015111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52.840950111905286</v>
      </c>
      <c r="P9" s="74" t="s">
        <v>84</v>
      </c>
      <c r="S9" s="107" t="s">
        <v>7</v>
      </c>
      <c r="T9" s="108"/>
      <c r="U9" s="108"/>
      <c r="V9" s="108">
        <v>586404750</v>
      </c>
      <c r="W9" s="108">
        <v>616034149</v>
      </c>
      <c r="X9" s="108">
        <v>641925846</v>
      </c>
      <c r="Y9" s="108">
        <v>683047157</v>
      </c>
      <c r="Z9" s="108">
        <v>755287202</v>
      </c>
      <c r="AB9" s="109" t="str">
        <f>TEXT(Z9/1000000,"$#,###.0")&amp;" mil"</f>
        <v>$755.3 mil</v>
      </c>
      <c r="AD9" s="110">
        <f t="shared" si="0"/>
        <v>0.10576143134433691</v>
      </c>
      <c r="AF9" s="110">
        <f t="shared" si="1"/>
        <v>0.28799639157083901</v>
      </c>
    </row>
    <row r="10" spans="1:32" x14ac:dyDescent="0.25">
      <c r="A10" s="30" t="s">
        <v>17</v>
      </c>
      <c r="B10" s="71"/>
      <c r="C10" s="72"/>
      <c r="D10" s="73">
        <f>AD105</f>
        <v>16.234181889802553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47.079633239477289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80.66565590932062</v>
      </c>
      <c r="P11" s="74" t="s">
        <v>84</v>
      </c>
      <c r="S11" s="107" t="s">
        <v>29</v>
      </c>
      <c r="T11" s="112"/>
      <c r="U11" s="112"/>
      <c r="V11" s="112">
        <v>14370</v>
      </c>
      <c r="W11" s="112">
        <v>14619</v>
      </c>
      <c r="X11" s="112">
        <v>14731</v>
      </c>
      <c r="Y11" s="112">
        <v>15877</v>
      </c>
      <c r="Z11" s="112">
        <v>17634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10.143671937044257</v>
      </c>
      <c r="P12" s="74" t="s">
        <v>84</v>
      </c>
      <c r="S12" s="107" t="s">
        <v>30</v>
      </c>
      <c r="T12" s="112"/>
      <c r="U12" s="112"/>
      <c r="V12" s="112">
        <v>2477</v>
      </c>
      <c r="W12" s="112">
        <v>2420</v>
      </c>
      <c r="X12" s="112">
        <v>2544</v>
      </c>
      <c r="Y12" s="112">
        <v>2565</v>
      </c>
      <c r="Z12" s="112">
        <v>2678</v>
      </c>
    </row>
    <row r="13" spans="1:32" ht="15" customHeight="1" x14ac:dyDescent="0.25">
      <c r="A13" s="30" t="s">
        <v>19</v>
      </c>
      <c r="B13" s="72"/>
      <c r="C13" s="72"/>
      <c r="D13" s="73">
        <f>AD108</f>
        <v>14.894874193707222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9.20511154429283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14.624058299276182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22.403860357476983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15.807708964919879</v>
      </c>
      <c r="P15" s="74" t="s">
        <v>84</v>
      </c>
      <c r="S15" s="115" t="s">
        <v>60</v>
      </c>
      <c r="T15" s="115"/>
      <c r="U15" s="116"/>
      <c r="V15" s="116">
        <v>885</v>
      </c>
      <c r="W15" s="116">
        <v>978</v>
      </c>
      <c r="X15" s="116">
        <v>1052</v>
      </c>
      <c r="Y15" s="112">
        <v>1108</v>
      </c>
      <c r="Z15" s="112">
        <v>1244</v>
      </c>
      <c r="AB15" s="117">
        <f t="shared" ref="AB15:AB34" si="2">IF(Z15="np",0,Z15/$Z$34)</f>
        <v>6.1247599822756141E-2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38.913782067063863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84.192291035080132</v>
      </c>
      <c r="P16" s="37" t="s">
        <v>84</v>
      </c>
      <c r="S16" s="115" t="s">
        <v>61</v>
      </c>
      <c r="T16" s="115"/>
      <c r="U16" s="116"/>
      <c r="V16" s="116">
        <v>227</v>
      </c>
      <c r="W16" s="116">
        <v>208</v>
      </c>
      <c r="X16" s="116">
        <v>222</v>
      </c>
      <c r="Y16" s="112">
        <v>230</v>
      </c>
      <c r="Z16" s="112">
        <v>272</v>
      </c>
      <c r="AB16" s="117">
        <f t="shared" si="2"/>
        <v>1.3391758160602629E-2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2113</v>
      </c>
      <c r="W17" s="116">
        <v>2298</v>
      </c>
      <c r="X17" s="116">
        <v>2349</v>
      </c>
      <c r="Y17" s="112">
        <v>2489</v>
      </c>
      <c r="Z17" s="112">
        <v>2431</v>
      </c>
      <c r="AB17" s="117">
        <f t="shared" si="2"/>
        <v>0.11968883856038599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182</v>
      </c>
      <c r="W18" s="116">
        <v>218</v>
      </c>
      <c r="X18" s="116">
        <v>214</v>
      </c>
      <c r="Y18" s="112">
        <v>204</v>
      </c>
      <c r="Z18" s="112">
        <v>225</v>
      </c>
      <c r="AB18" s="117">
        <f t="shared" si="2"/>
        <v>1.1077741125498499E-2</v>
      </c>
    </row>
    <row r="19" spans="1:28" x14ac:dyDescent="0.25">
      <c r="A19" s="63" t="str">
        <f>$S$1&amp;" ("&amp;$V$2&amp;" to "&amp;$Z$2&amp;")"</f>
        <v>Somerset (2017-18 to 2021-22)</v>
      </c>
      <c r="B19" s="63"/>
      <c r="C19" s="63"/>
      <c r="D19" s="63"/>
      <c r="E19" s="63"/>
      <c r="F19" s="63"/>
      <c r="G19" s="63" t="str">
        <f>$S$1&amp;" ("&amp;$V$2&amp;" to "&amp;$Z$2&amp;")"</f>
        <v>Somerset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1311</v>
      </c>
      <c r="W19" s="116">
        <v>1265</v>
      </c>
      <c r="X19" s="116">
        <v>1225</v>
      </c>
      <c r="Y19" s="112">
        <v>1343</v>
      </c>
      <c r="Z19" s="112">
        <v>1493</v>
      </c>
      <c r="AB19" s="117">
        <f t="shared" si="2"/>
        <v>7.3506966668307819E-2</v>
      </c>
    </row>
    <row r="20" spans="1:28" x14ac:dyDescent="0.25">
      <c r="S20" s="115" t="s">
        <v>65</v>
      </c>
      <c r="T20" s="115"/>
      <c r="U20" s="116"/>
      <c r="V20" s="116">
        <v>497</v>
      </c>
      <c r="W20" s="116">
        <v>530</v>
      </c>
      <c r="X20" s="116">
        <v>517</v>
      </c>
      <c r="Y20" s="112">
        <v>589</v>
      </c>
      <c r="Z20" s="112">
        <v>615</v>
      </c>
      <c r="AB20" s="117">
        <f t="shared" si="2"/>
        <v>3.0279159076362562E-2</v>
      </c>
    </row>
    <row r="21" spans="1:28" x14ac:dyDescent="0.25">
      <c r="S21" s="115" t="s">
        <v>66</v>
      </c>
      <c r="T21" s="115"/>
      <c r="U21" s="116"/>
      <c r="V21" s="116">
        <v>1375</v>
      </c>
      <c r="W21" s="116">
        <v>1384</v>
      </c>
      <c r="X21" s="116">
        <v>1299</v>
      </c>
      <c r="Y21" s="112">
        <v>1402</v>
      </c>
      <c r="Z21" s="112">
        <v>1679</v>
      </c>
      <c r="AB21" s="117">
        <f t="shared" si="2"/>
        <v>8.2664565998719908E-2</v>
      </c>
    </row>
    <row r="22" spans="1:28" x14ac:dyDescent="0.25">
      <c r="S22" s="115" t="s">
        <v>67</v>
      </c>
      <c r="T22" s="115"/>
      <c r="U22" s="116"/>
      <c r="V22" s="116">
        <v>775</v>
      </c>
      <c r="W22" s="116">
        <v>825</v>
      </c>
      <c r="X22" s="116">
        <v>855</v>
      </c>
      <c r="Y22" s="112">
        <v>1029</v>
      </c>
      <c r="Z22" s="112">
        <v>1234</v>
      </c>
      <c r="AB22" s="117">
        <f t="shared" si="2"/>
        <v>6.0755255772733989E-2</v>
      </c>
    </row>
    <row r="23" spans="1:28" x14ac:dyDescent="0.25">
      <c r="S23" s="115" t="s">
        <v>68</v>
      </c>
      <c r="T23" s="115"/>
      <c r="U23" s="116"/>
      <c r="V23" s="116">
        <v>929</v>
      </c>
      <c r="W23" s="116">
        <v>832</v>
      </c>
      <c r="X23" s="116">
        <v>901</v>
      </c>
      <c r="Y23" s="112">
        <v>929</v>
      </c>
      <c r="Z23" s="112">
        <v>1025</v>
      </c>
      <c r="AB23" s="117">
        <f t="shared" si="2"/>
        <v>5.0465265127270939E-2</v>
      </c>
    </row>
    <row r="24" spans="1:28" x14ac:dyDescent="0.25">
      <c r="S24" s="115" t="s">
        <v>69</v>
      </c>
      <c r="T24" s="115"/>
      <c r="U24" s="116"/>
      <c r="V24" s="116">
        <v>48</v>
      </c>
      <c r="W24" s="116">
        <v>48</v>
      </c>
      <c r="X24" s="116">
        <v>57</v>
      </c>
      <c r="Y24" s="112">
        <v>72</v>
      </c>
      <c r="Z24" s="112">
        <v>95</v>
      </c>
      <c r="AB24" s="117">
        <f t="shared" si="2"/>
        <v>4.6772684752104769E-3</v>
      </c>
    </row>
    <row r="25" spans="1:28" x14ac:dyDescent="0.25">
      <c r="S25" s="115" t="s">
        <v>70</v>
      </c>
      <c r="T25" s="115"/>
      <c r="U25" s="116"/>
      <c r="V25" s="116">
        <v>429</v>
      </c>
      <c r="W25" s="116">
        <v>455</v>
      </c>
      <c r="X25" s="116">
        <v>448</v>
      </c>
      <c r="Y25" s="112">
        <v>507</v>
      </c>
      <c r="Z25" s="112">
        <v>516</v>
      </c>
      <c r="AB25" s="117">
        <f t="shared" si="2"/>
        <v>2.5404952981143224E-2</v>
      </c>
    </row>
    <row r="26" spans="1:28" x14ac:dyDescent="0.25">
      <c r="S26" s="115" t="s">
        <v>71</v>
      </c>
      <c r="T26" s="115"/>
      <c r="U26" s="116"/>
      <c r="V26" s="116">
        <v>389</v>
      </c>
      <c r="W26" s="116">
        <v>349</v>
      </c>
      <c r="X26" s="116">
        <v>336</v>
      </c>
      <c r="Y26" s="112">
        <v>370</v>
      </c>
      <c r="Z26" s="112">
        <v>379</v>
      </c>
      <c r="AB26" s="117">
        <f t="shared" si="2"/>
        <v>1.8659839495839693E-2</v>
      </c>
    </row>
    <row r="27" spans="1:28" x14ac:dyDescent="0.25">
      <c r="S27" s="115" t="s">
        <v>72</v>
      </c>
      <c r="T27" s="115"/>
      <c r="U27" s="116"/>
      <c r="V27" s="116">
        <v>646</v>
      </c>
      <c r="W27" s="116">
        <v>626</v>
      </c>
      <c r="X27" s="116">
        <v>621</v>
      </c>
      <c r="Y27" s="112">
        <v>702</v>
      </c>
      <c r="Z27" s="112">
        <v>852</v>
      </c>
      <c r="AB27" s="117">
        <f t="shared" si="2"/>
        <v>4.1947713061887645E-2</v>
      </c>
    </row>
    <row r="28" spans="1:28" x14ac:dyDescent="0.25">
      <c r="S28" s="115" t="s">
        <v>73</v>
      </c>
      <c r="T28" s="115"/>
      <c r="U28" s="116"/>
      <c r="V28" s="116">
        <v>1235</v>
      </c>
      <c r="W28" s="116">
        <v>1199</v>
      </c>
      <c r="X28" s="116">
        <v>1257</v>
      </c>
      <c r="Y28" s="112">
        <v>1454</v>
      </c>
      <c r="Z28" s="112">
        <v>1669</v>
      </c>
      <c r="AB28" s="117">
        <f t="shared" si="2"/>
        <v>8.2172221948697749E-2</v>
      </c>
    </row>
    <row r="29" spans="1:28" x14ac:dyDescent="0.25">
      <c r="S29" s="115" t="s">
        <v>74</v>
      </c>
      <c r="T29" s="115"/>
      <c r="U29" s="116"/>
      <c r="V29" s="116">
        <v>971</v>
      </c>
      <c r="W29" s="116">
        <v>1028</v>
      </c>
      <c r="X29" s="116">
        <v>1000</v>
      </c>
      <c r="Y29" s="112">
        <v>1004</v>
      </c>
      <c r="Z29" s="112">
        <v>1154</v>
      </c>
      <c r="AB29" s="117">
        <f t="shared" si="2"/>
        <v>5.681650337255674E-2</v>
      </c>
    </row>
    <row r="30" spans="1:28" x14ac:dyDescent="0.25">
      <c r="S30" s="115" t="s">
        <v>75</v>
      </c>
      <c r="T30" s="115"/>
      <c r="U30" s="116"/>
      <c r="V30" s="116">
        <v>1123</v>
      </c>
      <c r="W30" s="116">
        <v>1105</v>
      </c>
      <c r="X30" s="116">
        <v>1187</v>
      </c>
      <c r="Y30" s="112">
        <v>1184</v>
      </c>
      <c r="Z30" s="112">
        <v>1262</v>
      </c>
      <c r="AB30" s="117">
        <f t="shared" si="2"/>
        <v>6.2133819112796022E-2</v>
      </c>
    </row>
    <row r="31" spans="1:28" x14ac:dyDescent="0.25">
      <c r="S31" s="115" t="s">
        <v>76</v>
      </c>
      <c r="T31" s="115"/>
      <c r="U31" s="116"/>
      <c r="V31" s="116">
        <v>1510</v>
      </c>
      <c r="W31" s="116">
        <v>1612</v>
      </c>
      <c r="X31" s="116">
        <v>1655</v>
      </c>
      <c r="Y31" s="112">
        <v>1884</v>
      </c>
      <c r="Z31" s="112">
        <v>2155</v>
      </c>
      <c r="AB31" s="117">
        <f t="shared" si="2"/>
        <v>0.1061001427797745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198</v>
      </c>
      <c r="W32" s="116">
        <v>209</v>
      </c>
      <c r="X32" s="116">
        <v>254</v>
      </c>
      <c r="Y32" s="112">
        <v>223</v>
      </c>
      <c r="Z32" s="112">
        <v>279</v>
      </c>
      <c r="AB32" s="117">
        <f t="shared" si="2"/>
        <v>1.3736398995618139E-2</v>
      </c>
    </row>
    <row r="33" spans="19:32" x14ac:dyDescent="0.25">
      <c r="S33" s="115" t="s">
        <v>78</v>
      </c>
      <c r="T33" s="115"/>
      <c r="U33" s="116"/>
      <c r="V33" s="116">
        <v>561</v>
      </c>
      <c r="W33" s="116">
        <v>609</v>
      </c>
      <c r="X33" s="116">
        <v>632</v>
      </c>
      <c r="Y33" s="112">
        <v>639</v>
      </c>
      <c r="Z33" s="112">
        <v>717</v>
      </c>
      <c r="AB33" s="117">
        <f t="shared" si="2"/>
        <v>3.5301068386588551E-2</v>
      </c>
    </row>
    <row r="34" spans="19:32" x14ac:dyDescent="0.25">
      <c r="S34" s="118" t="s">
        <v>53</v>
      </c>
      <c r="T34" s="118"/>
      <c r="U34" s="119"/>
      <c r="V34" s="119">
        <v>16849</v>
      </c>
      <c r="W34" s="119">
        <v>17039</v>
      </c>
      <c r="X34" s="119">
        <v>17267</v>
      </c>
      <c r="Y34" s="120">
        <v>18442</v>
      </c>
      <c r="Z34" s="120">
        <v>20311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10755</v>
      </c>
      <c r="W37" s="112">
        <v>10552</v>
      </c>
      <c r="X37" s="112">
        <v>11042</v>
      </c>
      <c r="Y37" s="112">
        <v>11189</v>
      </c>
      <c r="Z37" s="112">
        <v>11664</v>
      </c>
      <c r="AB37" s="132">
        <f>Z37/Z40*100</f>
        <v>84.192291035080132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1487</v>
      </c>
      <c r="W38" s="112">
        <v>1762</v>
      </c>
      <c r="X38" s="112">
        <v>1688</v>
      </c>
      <c r="Y38" s="112">
        <v>1807</v>
      </c>
      <c r="Z38" s="112">
        <v>2190</v>
      </c>
      <c r="AB38" s="132">
        <f>Z38/Z40*100</f>
        <v>15.807708964919879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12242</v>
      </c>
      <c r="W40" s="112">
        <v>12314</v>
      </c>
      <c r="X40" s="112">
        <v>12730</v>
      </c>
      <c r="Y40" s="112">
        <v>12996</v>
      </c>
      <c r="Z40" s="112">
        <v>13854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12</v>
      </c>
      <c r="X44" s="112">
        <v>16</v>
      </c>
      <c r="Y44" s="112">
        <v>21</v>
      </c>
      <c r="Z44" s="112">
        <v>25</v>
      </c>
    </row>
    <row r="45" spans="19:32" x14ac:dyDescent="0.25">
      <c r="S45" s="115" t="s">
        <v>37</v>
      </c>
      <c r="T45" s="115"/>
      <c r="U45" s="112"/>
      <c r="V45" s="112">
        <v>239</v>
      </c>
      <c r="W45" s="112">
        <v>230</v>
      </c>
      <c r="X45" s="112">
        <v>183</v>
      </c>
      <c r="Y45" s="112">
        <v>249</v>
      </c>
      <c r="Z45" s="112">
        <v>377</v>
      </c>
    </row>
    <row r="46" spans="19:32" x14ac:dyDescent="0.25">
      <c r="S46" s="115" t="s">
        <v>38</v>
      </c>
      <c r="T46" s="115"/>
      <c r="U46" s="112"/>
      <c r="V46" s="112">
        <v>563</v>
      </c>
      <c r="W46" s="112">
        <v>564</v>
      </c>
      <c r="X46" s="112">
        <v>526</v>
      </c>
      <c r="Y46" s="112">
        <v>586</v>
      </c>
      <c r="Z46" s="112">
        <v>660</v>
      </c>
    </row>
    <row r="47" spans="19:32" x14ac:dyDescent="0.25">
      <c r="S47" s="115" t="s">
        <v>39</v>
      </c>
      <c r="T47" s="115"/>
      <c r="U47" s="112"/>
      <c r="V47" s="112">
        <v>742</v>
      </c>
      <c r="W47" s="112">
        <v>804</v>
      </c>
      <c r="X47" s="112">
        <v>701</v>
      </c>
      <c r="Y47" s="112">
        <v>746</v>
      </c>
      <c r="Z47" s="112">
        <v>834</v>
      </c>
    </row>
    <row r="48" spans="19:32" x14ac:dyDescent="0.25">
      <c r="S48" s="115" t="s">
        <v>40</v>
      </c>
      <c r="T48" s="115"/>
      <c r="U48" s="112"/>
      <c r="V48" s="112">
        <v>890</v>
      </c>
      <c r="W48" s="112">
        <v>883</v>
      </c>
      <c r="X48" s="112">
        <v>828</v>
      </c>
      <c r="Y48" s="112">
        <v>982</v>
      </c>
      <c r="Z48" s="112">
        <v>1002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948</v>
      </c>
      <c r="W49" s="112">
        <v>933</v>
      </c>
      <c r="X49" s="112">
        <v>956</v>
      </c>
      <c r="Y49" s="112">
        <v>969</v>
      </c>
      <c r="Z49" s="112">
        <v>1058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Somerset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907</v>
      </c>
      <c r="W50" s="112">
        <v>1005</v>
      </c>
      <c r="X50" s="112">
        <v>1061</v>
      </c>
      <c r="Y50" s="112">
        <v>1091</v>
      </c>
      <c r="Z50" s="112">
        <v>1123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859</v>
      </c>
      <c r="W51" s="112">
        <v>758</v>
      </c>
      <c r="X51" s="112">
        <v>764</v>
      </c>
      <c r="Y51" s="112">
        <v>869</v>
      </c>
      <c r="Z51" s="112">
        <v>983</v>
      </c>
    </row>
    <row r="52" spans="1:26" ht="15" customHeight="1" x14ac:dyDescent="0.25">
      <c r="S52" s="115" t="s">
        <v>44</v>
      </c>
      <c r="T52" s="115"/>
      <c r="U52" s="112"/>
      <c r="V52" s="112">
        <v>934</v>
      </c>
      <c r="W52" s="112">
        <v>933</v>
      </c>
      <c r="X52" s="112">
        <v>912</v>
      </c>
      <c r="Y52" s="112">
        <v>880</v>
      </c>
      <c r="Z52" s="112">
        <v>957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908</v>
      </c>
      <c r="W53" s="112">
        <v>946</v>
      </c>
      <c r="X53" s="112">
        <v>957</v>
      </c>
      <c r="Y53" s="112">
        <v>987</v>
      </c>
      <c r="Z53" s="112">
        <v>1026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899</v>
      </c>
      <c r="W54" s="112">
        <v>860</v>
      </c>
      <c r="X54" s="112">
        <v>887</v>
      </c>
      <c r="Y54" s="112">
        <v>898</v>
      </c>
      <c r="Z54" s="112">
        <v>999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709</v>
      </c>
      <c r="W55" s="112">
        <v>691</v>
      </c>
      <c r="X55" s="112">
        <v>729</v>
      </c>
      <c r="Y55" s="112">
        <v>779</v>
      </c>
      <c r="Z55" s="112">
        <v>828</v>
      </c>
    </row>
    <row r="56" spans="1:26" ht="15" customHeight="1" x14ac:dyDescent="0.25">
      <c r="S56" s="115" t="s">
        <v>48</v>
      </c>
      <c r="T56" s="115"/>
      <c r="U56" s="112"/>
      <c r="V56" s="112">
        <v>363</v>
      </c>
      <c r="W56" s="112">
        <v>400</v>
      </c>
      <c r="X56" s="112">
        <v>427</v>
      </c>
      <c r="Y56" s="112">
        <v>403</v>
      </c>
      <c r="Z56" s="112">
        <v>443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174</v>
      </c>
      <c r="W57" s="112">
        <v>161</v>
      </c>
      <c r="X57" s="112">
        <v>191</v>
      </c>
      <c r="Y57" s="112">
        <v>196</v>
      </c>
      <c r="Z57" s="112">
        <v>185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74</v>
      </c>
      <c r="W58" s="112">
        <v>70</v>
      </c>
      <c r="X58" s="112">
        <v>86</v>
      </c>
      <c r="Y58" s="112">
        <v>87</v>
      </c>
      <c r="Z58" s="112">
        <v>98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28</v>
      </c>
      <c r="W59" s="112">
        <v>22</v>
      </c>
      <c r="X59" s="112">
        <v>26</v>
      </c>
      <c r="Y59" s="112">
        <v>34</v>
      </c>
      <c r="Z59" s="112">
        <v>42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23</v>
      </c>
      <c r="W60" s="112">
        <v>13</v>
      </c>
      <c r="X60" s="112">
        <v>22</v>
      </c>
      <c r="Y60" s="112">
        <v>27</v>
      </c>
      <c r="Z60" s="112">
        <v>21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9271</v>
      </c>
      <c r="W61" s="112">
        <v>9302</v>
      </c>
      <c r="X61" s="112">
        <v>9271</v>
      </c>
      <c r="Y61" s="112">
        <v>9804</v>
      </c>
      <c r="Z61" s="112">
        <v>10650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16</v>
      </c>
      <c r="X63" s="112">
        <v>18</v>
      </c>
      <c r="Y63" s="112">
        <v>29</v>
      </c>
      <c r="Z63" s="112">
        <v>34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247</v>
      </c>
      <c r="W64" s="112">
        <v>280</v>
      </c>
      <c r="X64" s="112">
        <v>257</v>
      </c>
      <c r="Y64" s="112">
        <v>309</v>
      </c>
      <c r="Z64" s="112">
        <v>423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Somerset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504</v>
      </c>
      <c r="W65" s="112">
        <v>497</v>
      </c>
      <c r="X65" s="112">
        <v>517</v>
      </c>
      <c r="Y65" s="112">
        <v>573</v>
      </c>
      <c r="Z65" s="112">
        <v>743</v>
      </c>
    </row>
    <row r="66" spans="1:26" x14ac:dyDescent="0.25">
      <c r="S66" s="115" t="s">
        <v>39</v>
      </c>
      <c r="T66" s="115"/>
      <c r="U66" s="112"/>
      <c r="V66" s="112">
        <v>573</v>
      </c>
      <c r="W66" s="112">
        <v>568</v>
      </c>
      <c r="X66" s="112">
        <v>628</v>
      </c>
      <c r="Y66" s="112">
        <v>576</v>
      </c>
      <c r="Z66" s="112">
        <v>665</v>
      </c>
    </row>
    <row r="67" spans="1:26" x14ac:dyDescent="0.25">
      <c r="S67" s="115" t="s">
        <v>40</v>
      </c>
      <c r="T67" s="115"/>
      <c r="U67" s="112"/>
      <c r="V67" s="112">
        <v>648</v>
      </c>
      <c r="W67" s="112">
        <v>694</v>
      </c>
      <c r="X67" s="112">
        <v>716</v>
      </c>
      <c r="Y67" s="112">
        <v>801</v>
      </c>
      <c r="Z67" s="112">
        <v>858</v>
      </c>
    </row>
    <row r="68" spans="1:26" x14ac:dyDescent="0.25">
      <c r="S68" s="115" t="s">
        <v>41</v>
      </c>
      <c r="T68" s="115"/>
      <c r="U68" s="112"/>
      <c r="V68" s="112">
        <v>714</v>
      </c>
      <c r="W68" s="112">
        <v>702</v>
      </c>
      <c r="X68" s="112">
        <v>704</v>
      </c>
      <c r="Y68" s="112">
        <v>858</v>
      </c>
      <c r="Z68" s="112">
        <v>905</v>
      </c>
    </row>
    <row r="69" spans="1:26" x14ac:dyDescent="0.25">
      <c r="S69" s="115" t="s">
        <v>42</v>
      </c>
      <c r="T69" s="115"/>
      <c r="U69" s="112"/>
      <c r="V69" s="112">
        <v>701</v>
      </c>
      <c r="W69" s="112">
        <v>751</v>
      </c>
      <c r="X69" s="112">
        <v>767</v>
      </c>
      <c r="Y69" s="112">
        <v>853</v>
      </c>
      <c r="Z69" s="112">
        <v>966</v>
      </c>
    </row>
    <row r="70" spans="1:26" x14ac:dyDescent="0.25">
      <c r="S70" s="115" t="s">
        <v>43</v>
      </c>
      <c r="T70" s="115"/>
      <c r="U70" s="112"/>
      <c r="V70" s="112">
        <v>716</v>
      </c>
      <c r="W70" s="112">
        <v>714</v>
      </c>
      <c r="X70" s="112">
        <v>745</v>
      </c>
      <c r="Y70" s="112">
        <v>760</v>
      </c>
      <c r="Z70" s="112">
        <v>872</v>
      </c>
    </row>
    <row r="71" spans="1:26" x14ac:dyDescent="0.25">
      <c r="S71" s="115" t="s">
        <v>44</v>
      </c>
      <c r="T71" s="115"/>
      <c r="U71" s="112"/>
      <c r="V71" s="112">
        <v>884</v>
      </c>
      <c r="W71" s="112">
        <v>876</v>
      </c>
      <c r="X71" s="112">
        <v>895</v>
      </c>
      <c r="Y71" s="112">
        <v>921</v>
      </c>
      <c r="Z71" s="112">
        <v>885</v>
      </c>
    </row>
    <row r="72" spans="1:26" x14ac:dyDescent="0.25">
      <c r="S72" s="115" t="s">
        <v>45</v>
      </c>
      <c r="T72" s="115"/>
      <c r="U72" s="112"/>
      <c r="V72" s="112">
        <v>866</v>
      </c>
      <c r="W72" s="112">
        <v>872</v>
      </c>
      <c r="X72" s="112">
        <v>833</v>
      </c>
      <c r="Y72" s="112">
        <v>960</v>
      </c>
      <c r="Z72" s="112">
        <v>1075</v>
      </c>
    </row>
    <row r="73" spans="1:26" x14ac:dyDescent="0.25">
      <c r="S73" s="115" t="s">
        <v>46</v>
      </c>
      <c r="T73" s="115"/>
      <c r="U73" s="112"/>
      <c r="V73" s="112">
        <v>761</v>
      </c>
      <c r="W73" s="112">
        <v>813</v>
      </c>
      <c r="X73" s="112">
        <v>848</v>
      </c>
      <c r="Y73" s="112">
        <v>888</v>
      </c>
      <c r="Z73" s="112">
        <v>946</v>
      </c>
    </row>
    <row r="74" spans="1:26" x14ac:dyDescent="0.25">
      <c r="S74" s="115" t="s">
        <v>47</v>
      </c>
      <c r="T74" s="115"/>
      <c r="U74" s="112"/>
      <c r="V74" s="112">
        <v>544</v>
      </c>
      <c r="W74" s="112">
        <v>539</v>
      </c>
      <c r="X74" s="112">
        <v>586</v>
      </c>
      <c r="Y74" s="112">
        <v>618</v>
      </c>
      <c r="Z74" s="112">
        <v>729</v>
      </c>
    </row>
    <row r="75" spans="1:26" x14ac:dyDescent="0.25">
      <c r="S75" s="115" t="s">
        <v>48</v>
      </c>
      <c r="T75" s="115"/>
      <c r="U75" s="112"/>
      <c r="V75" s="112">
        <v>207</v>
      </c>
      <c r="W75" s="112">
        <v>225</v>
      </c>
      <c r="X75" s="112">
        <v>283</v>
      </c>
      <c r="Y75" s="112">
        <v>264</v>
      </c>
      <c r="Z75" s="112">
        <v>311</v>
      </c>
    </row>
    <row r="76" spans="1:26" x14ac:dyDescent="0.25">
      <c r="S76" s="115" t="s">
        <v>49</v>
      </c>
      <c r="T76" s="115"/>
      <c r="U76" s="112"/>
      <c r="V76" s="112">
        <v>126</v>
      </c>
      <c r="W76" s="112">
        <v>118</v>
      </c>
      <c r="X76" s="112">
        <v>116</v>
      </c>
      <c r="Y76" s="112">
        <v>127</v>
      </c>
      <c r="Z76" s="112">
        <v>123</v>
      </c>
    </row>
    <row r="77" spans="1:26" x14ac:dyDescent="0.25">
      <c r="S77" s="115" t="s">
        <v>50</v>
      </c>
      <c r="T77" s="115"/>
      <c r="U77" s="112"/>
      <c r="V77" s="112">
        <v>50</v>
      </c>
      <c r="W77" s="112">
        <v>40</v>
      </c>
      <c r="X77" s="112">
        <v>51</v>
      </c>
      <c r="Y77" s="112">
        <v>56</v>
      </c>
      <c r="Z77" s="112">
        <v>71</v>
      </c>
    </row>
    <row r="78" spans="1:26" x14ac:dyDescent="0.25">
      <c r="S78" s="115" t="s">
        <v>51</v>
      </c>
      <c r="T78" s="115"/>
      <c r="U78" s="112"/>
      <c r="V78" s="112">
        <v>13</v>
      </c>
      <c r="W78" s="112">
        <v>22</v>
      </c>
      <c r="X78" s="112">
        <v>22</v>
      </c>
      <c r="Y78" s="112">
        <v>22</v>
      </c>
      <c r="Z78" s="112">
        <v>20</v>
      </c>
    </row>
    <row r="79" spans="1:26" x14ac:dyDescent="0.25">
      <c r="S79" s="115" t="s">
        <v>52</v>
      </c>
      <c r="T79" s="115"/>
      <c r="U79" s="112"/>
      <c r="V79" s="112">
        <v>19</v>
      </c>
      <c r="W79" s="112">
        <v>16</v>
      </c>
      <c r="X79" s="112">
        <v>13</v>
      </c>
      <c r="Y79" s="112">
        <v>13</v>
      </c>
      <c r="Z79" s="112">
        <v>13</v>
      </c>
    </row>
    <row r="80" spans="1:26" x14ac:dyDescent="0.25">
      <c r="S80" s="118" t="s">
        <v>53</v>
      </c>
      <c r="T80" s="118"/>
      <c r="U80" s="112"/>
      <c r="V80" s="112">
        <v>7581</v>
      </c>
      <c r="W80" s="112">
        <v>7743</v>
      </c>
      <c r="X80" s="112">
        <v>7998</v>
      </c>
      <c r="Y80" s="112">
        <v>8628</v>
      </c>
      <c r="Z80" s="112">
        <v>9647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Somerset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518</v>
      </c>
      <c r="W83" s="112">
        <v>539</v>
      </c>
      <c r="X83" s="112">
        <v>565</v>
      </c>
      <c r="Y83" s="112">
        <v>596</v>
      </c>
      <c r="Z83" s="112">
        <v>609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372</v>
      </c>
      <c r="W84" s="112">
        <v>377</v>
      </c>
      <c r="X84" s="112">
        <v>385</v>
      </c>
      <c r="Y84" s="112">
        <v>394</v>
      </c>
      <c r="Z84" s="112">
        <v>416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1145</v>
      </c>
      <c r="W85" s="112">
        <v>1264</v>
      </c>
      <c r="X85" s="112">
        <v>1311</v>
      </c>
      <c r="Y85" s="112">
        <v>1291</v>
      </c>
      <c r="Z85" s="112">
        <v>1361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20,309</v>
      </c>
      <c r="D86" s="96">
        <f t="shared" ref="D86:D91" si="4">AD4</f>
        <v>0.10123630842641806</v>
      </c>
      <c r="E86" s="97">
        <f t="shared" ref="E86:E91" si="5">AD4</f>
        <v>0.10123630842641806</v>
      </c>
      <c r="F86" s="96">
        <f t="shared" ref="F86:F91" si="6">AF4</f>
        <v>0.20549652757167447</v>
      </c>
      <c r="G86" s="97">
        <f t="shared" ref="G86:G91" si="7">AF4</f>
        <v>0.20549652757167447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335</v>
      </c>
      <c r="W86" s="112">
        <v>335</v>
      </c>
      <c r="X86" s="112">
        <v>326</v>
      </c>
      <c r="Y86" s="112">
        <v>352</v>
      </c>
      <c r="Z86" s="112">
        <v>352</v>
      </c>
    </row>
    <row r="87" spans="1:30" ht="15" customHeight="1" x14ac:dyDescent="0.25">
      <c r="A87" s="98" t="s">
        <v>4</v>
      </c>
      <c r="B87" s="49"/>
      <c r="C87" s="57" t="str">
        <f t="shared" si="3"/>
        <v>10,654</v>
      </c>
      <c r="D87" s="96">
        <f t="shared" si="4"/>
        <v>8.6699306405548793E-2</v>
      </c>
      <c r="E87" s="97">
        <f t="shared" si="5"/>
        <v>8.6699306405548793E-2</v>
      </c>
      <c r="F87" s="96">
        <f t="shared" si="6"/>
        <v>0.14967087514837596</v>
      </c>
      <c r="G87" s="97">
        <f t="shared" si="7"/>
        <v>0.14967087514837596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215</v>
      </c>
      <c r="W87" s="112">
        <v>184</v>
      </c>
      <c r="X87" s="112">
        <v>193</v>
      </c>
      <c r="Y87" s="112">
        <v>198</v>
      </c>
      <c r="Z87" s="112">
        <v>204</v>
      </c>
    </row>
    <row r="88" spans="1:30" ht="15" customHeight="1" x14ac:dyDescent="0.25">
      <c r="A88" s="98" t="s">
        <v>5</v>
      </c>
      <c r="B88" s="49"/>
      <c r="C88" s="57" t="str">
        <f t="shared" si="3"/>
        <v>9,647</v>
      </c>
      <c r="D88" s="96">
        <f t="shared" si="4"/>
        <v>0.11810384793694939</v>
      </c>
      <c r="E88" s="97">
        <f t="shared" si="5"/>
        <v>0.11810384793694939</v>
      </c>
      <c r="F88" s="96">
        <f t="shared" si="6"/>
        <v>0.27252341379765199</v>
      </c>
      <c r="G88" s="97">
        <f t="shared" si="7"/>
        <v>0.27252341379765199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245</v>
      </c>
      <c r="W88" s="112">
        <v>235</v>
      </c>
      <c r="X88" s="112">
        <v>252</v>
      </c>
      <c r="Y88" s="112">
        <v>268</v>
      </c>
      <c r="Z88" s="112">
        <v>284</v>
      </c>
    </row>
    <row r="89" spans="1:30" ht="15" customHeight="1" x14ac:dyDescent="0.25">
      <c r="A89" s="49" t="s">
        <v>6</v>
      </c>
      <c r="B89" s="49"/>
      <c r="C89" s="57" t="str">
        <f t="shared" si="3"/>
        <v>13,851</v>
      </c>
      <c r="D89" s="96">
        <f t="shared" si="4"/>
        <v>6.578947368421062E-2</v>
      </c>
      <c r="E89" s="97">
        <f t="shared" si="5"/>
        <v>6.578947368421062E-2</v>
      </c>
      <c r="F89" s="96">
        <f t="shared" si="6"/>
        <v>0.13180258212126161</v>
      </c>
      <c r="G89" s="97">
        <f t="shared" si="7"/>
        <v>0.13180258212126161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950</v>
      </c>
      <c r="W89" s="112">
        <v>951</v>
      </c>
      <c r="X89" s="112">
        <v>973</v>
      </c>
      <c r="Y89" s="112">
        <v>948</v>
      </c>
      <c r="Z89" s="112">
        <v>991</v>
      </c>
    </row>
    <row r="90" spans="1:30" ht="15" customHeight="1" x14ac:dyDescent="0.25">
      <c r="A90" s="49" t="s">
        <v>96</v>
      </c>
      <c r="B90" s="49"/>
      <c r="C90" s="57" t="str">
        <f t="shared" si="3"/>
        <v>$47,918</v>
      </c>
      <c r="D90" s="96">
        <f t="shared" si="4"/>
        <v>5.8968757327537702E-3</v>
      </c>
      <c r="E90" s="97">
        <f t="shared" si="5"/>
        <v>5.8968757327537702E-3</v>
      </c>
      <c r="F90" s="96">
        <f t="shared" si="6"/>
        <v>6.0778128286014699E-2</v>
      </c>
      <c r="G90" s="97">
        <f t="shared" si="7"/>
        <v>6.0778128286014699E-2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1274</v>
      </c>
      <c r="W90" s="112">
        <v>1376</v>
      </c>
      <c r="X90" s="112">
        <v>1353</v>
      </c>
      <c r="Y90" s="112">
        <v>1429</v>
      </c>
      <c r="Z90" s="112">
        <v>1555</v>
      </c>
    </row>
    <row r="91" spans="1:30" ht="15" customHeight="1" x14ac:dyDescent="0.25">
      <c r="A91" s="49" t="s">
        <v>7</v>
      </c>
      <c r="B91" s="49"/>
      <c r="C91" s="57" t="str">
        <f t="shared" si="3"/>
        <v>$755.3 mil</v>
      </c>
      <c r="D91" s="96">
        <f t="shared" si="4"/>
        <v>0.10576143134433691</v>
      </c>
      <c r="E91" s="97">
        <f t="shared" si="5"/>
        <v>0.10576143134433691</v>
      </c>
      <c r="F91" s="96">
        <f t="shared" si="6"/>
        <v>0.28799639157083901</v>
      </c>
      <c r="G91" s="97">
        <f t="shared" si="7"/>
        <v>0.28799639157083901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6624</v>
      </c>
      <c r="W91" s="112">
        <v>6636</v>
      </c>
      <c r="X91" s="112">
        <v>6836</v>
      </c>
      <c r="Y91" s="112">
        <v>6929</v>
      </c>
      <c r="Z91" s="112">
        <v>7320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359</v>
      </c>
      <c r="W93" s="112">
        <v>372</v>
      </c>
      <c r="X93" s="112">
        <v>396</v>
      </c>
      <c r="Y93" s="112">
        <v>468</v>
      </c>
      <c r="Z93" s="112">
        <v>476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741</v>
      </c>
      <c r="W94" s="112">
        <v>761</v>
      </c>
      <c r="X94" s="112">
        <v>793</v>
      </c>
      <c r="Y94" s="112">
        <v>821</v>
      </c>
      <c r="Z94" s="112">
        <v>886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203</v>
      </c>
      <c r="W95" s="112">
        <v>214</v>
      </c>
      <c r="X95" s="112">
        <v>214</v>
      </c>
      <c r="Y95" s="112">
        <v>236</v>
      </c>
      <c r="Z95" s="112">
        <v>253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941</v>
      </c>
      <c r="W96" s="112">
        <v>998</v>
      </c>
      <c r="X96" s="112">
        <v>1037</v>
      </c>
      <c r="Y96" s="112">
        <v>1130</v>
      </c>
      <c r="Z96" s="112">
        <v>1212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925</v>
      </c>
      <c r="W97" s="112">
        <v>917</v>
      </c>
      <c r="X97" s="112">
        <v>942</v>
      </c>
      <c r="Y97" s="112">
        <v>926</v>
      </c>
      <c r="Z97" s="112">
        <v>1002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550</v>
      </c>
      <c r="W98" s="112">
        <v>544</v>
      </c>
      <c r="X98" s="112">
        <v>519</v>
      </c>
      <c r="Y98" s="112">
        <v>526</v>
      </c>
      <c r="Z98" s="112">
        <v>584</v>
      </c>
    </row>
    <row r="99" spans="1:32" ht="15" customHeight="1" x14ac:dyDescent="0.25">
      <c r="S99" s="115" t="s">
        <v>197</v>
      </c>
      <c r="T99" s="115"/>
      <c r="U99" s="112"/>
      <c r="V99" s="112">
        <v>83</v>
      </c>
      <c r="W99" s="112">
        <v>91</v>
      </c>
      <c r="X99" s="112">
        <v>104</v>
      </c>
      <c r="Y99" s="112">
        <v>85</v>
      </c>
      <c r="Z99" s="112">
        <v>99</v>
      </c>
    </row>
    <row r="100" spans="1:32" ht="15" customHeight="1" x14ac:dyDescent="0.25">
      <c r="S100" s="115" t="s">
        <v>58</v>
      </c>
      <c r="T100" s="115"/>
      <c r="U100" s="112"/>
      <c r="V100" s="112">
        <v>698</v>
      </c>
      <c r="W100" s="112">
        <v>726</v>
      </c>
      <c r="X100" s="112">
        <v>788</v>
      </c>
      <c r="Y100" s="112">
        <v>817</v>
      </c>
      <c r="Z100" s="112">
        <v>853</v>
      </c>
    </row>
    <row r="101" spans="1:32" x14ac:dyDescent="0.25">
      <c r="A101" s="18"/>
      <c r="S101" s="118" t="s">
        <v>53</v>
      </c>
      <c r="T101" s="118"/>
      <c r="U101" s="112"/>
      <c r="V101" s="112">
        <v>5612</v>
      </c>
      <c r="W101" s="112">
        <v>5685</v>
      </c>
      <c r="X101" s="112">
        <v>5888</v>
      </c>
      <c r="Y101" s="112">
        <v>6062</v>
      </c>
      <c r="Z101" s="112">
        <v>6519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12034</v>
      </c>
      <c r="W104" s="112">
        <v>12401</v>
      </c>
      <c r="X104" s="112">
        <v>13334</v>
      </c>
      <c r="Y104" s="112">
        <v>13522</v>
      </c>
      <c r="Z104" s="112">
        <v>15149</v>
      </c>
      <c r="AB104" s="109" t="str">
        <f>TEXT(Z104,"###,###")</f>
        <v>15,149</v>
      </c>
      <c r="AD104" s="130">
        <f>Z104/($Z$4)*100</f>
        <v>74.592545177015111</v>
      </c>
      <c r="AF104" s="109"/>
    </row>
    <row r="105" spans="1:32" x14ac:dyDescent="0.25">
      <c r="S105" s="115" t="s">
        <v>17</v>
      </c>
      <c r="T105" s="115"/>
      <c r="U105" s="112"/>
      <c r="V105" s="112">
        <v>2876</v>
      </c>
      <c r="W105" s="112">
        <v>2944</v>
      </c>
      <c r="X105" s="112">
        <v>3016</v>
      </c>
      <c r="Y105" s="112">
        <v>3039</v>
      </c>
      <c r="Z105" s="112">
        <v>3297</v>
      </c>
      <c r="AB105" s="109" t="str">
        <f>TEXT(Z105,"###,###")</f>
        <v>3,297</v>
      </c>
      <c r="AD105" s="130">
        <f>Z105/($Z$4)*100</f>
        <v>16.234181889802553</v>
      </c>
      <c r="AF105" s="109"/>
    </row>
    <row r="106" spans="1:32" x14ac:dyDescent="0.25">
      <c r="S106" s="118" t="s">
        <v>53</v>
      </c>
      <c r="T106" s="118"/>
      <c r="U106" s="120"/>
      <c r="V106" s="120">
        <v>14910</v>
      </c>
      <c r="W106" s="120">
        <v>15345</v>
      </c>
      <c r="X106" s="120">
        <v>16350</v>
      </c>
      <c r="Y106" s="120">
        <v>16561</v>
      </c>
      <c r="Z106" s="120">
        <v>18446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2874</v>
      </c>
      <c r="W108" s="112">
        <v>2546</v>
      </c>
      <c r="X108" s="112">
        <v>2747</v>
      </c>
      <c r="Y108" s="112">
        <v>2817</v>
      </c>
      <c r="Z108" s="112">
        <v>3025</v>
      </c>
      <c r="AB108" s="109" t="str">
        <f>TEXT(Z108,"###,###")</f>
        <v>3,025</v>
      </c>
      <c r="AD108" s="130">
        <f>Z108/($Z$4)*100</f>
        <v>14.894874193707222</v>
      </c>
      <c r="AF108" s="109"/>
    </row>
    <row r="109" spans="1:32" x14ac:dyDescent="0.25">
      <c r="S109" s="115" t="s">
        <v>20</v>
      </c>
      <c r="T109" s="115"/>
      <c r="U109" s="112"/>
      <c r="V109" s="112">
        <v>2453</v>
      </c>
      <c r="W109" s="112">
        <v>2349</v>
      </c>
      <c r="X109" s="112">
        <v>2274</v>
      </c>
      <c r="Y109" s="112">
        <v>2573</v>
      </c>
      <c r="Z109" s="112">
        <v>2970</v>
      </c>
      <c r="AB109" s="109" t="str">
        <f>TEXT(Z109,"###,###")</f>
        <v>2,970</v>
      </c>
      <c r="AD109" s="130">
        <f>Z109/($Z$4)*100</f>
        <v>14.624058299276182</v>
      </c>
      <c r="AF109" s="109"/>
    </row>
    <row r="110" spans="1:32" x14ac:dyDescent="0.25">
      <c r="S110" s="115" t="s">
        <v>21</v>
      </c>
      <c r="T110" s="115"/>
      <c r="U110" s="112"/>
      <c r="V110" s="112">
        <v>3350</v>
      </c>
      <c r="W110" s="112">
        <v>3426</v>
      </c>
      <c r="X110" s="112">
        <v>3572</v>
      </c>
      <c r="Y110" s="112">
        <v>3970</v>
      </c>
      <c r="Z110" s="112">
        <v>4550</v>
      </c>
      <c r="AB110" s="109" t="str">
        <f>TEXT(Z110,"###,###")</f>
        <v>4,550</v>
      </c>
      <c r="AD110" s="130">
        <f>Z110/($Z$4)*100</f>
        <v>22.403860357476983</v>
      </c>
      <c r="AF110" s="109"/>
    </row>
    <row r="111" spans="1:32" x14ac:dyDescent="0.25">
      <c r="S111" s="115" t="s">
        <v>22</v>
      </c>
      <c r="T111" s="115"/>
      <c r="U111" s="112"/>
      <c r="V111" s="112">
        <v>6124</v>
      </c>
      <c r="W111" s="112">
        <v>6782</v>
      </c>
      <c r="X111" s="112">
        <v>6729</v>
      </c>
      <c r="Y111" s="112">
        <v>7201</v>
      </c>
      <c r="Z111" s="112">
        <v>7903</v>
      </c>
      <c r="AB111" s="109" t="str">
        <f>TEXT(Z111,"###,###")</f>
        <v>7,903</v>
      </c>
      <c r="AD111" s="130">
        <f>Z111/($Z$4)*100</f>
        <v>38.913782067063863</v>
      </c>
      <c r="AF111" s="109"/>
    </row>
    <row r="112" spans="1:32" x14ac:dyDescent="0.25">
      <c r="S112" s="118" t="s">
        <v>53</v>
      </c>
      <c r="T112" s="118"/>
      <c r="U112" s="112"/>
      <c r="V112" s="112">
        <v>16845</v>
      </c>
      <c r="W112" s="112">
        <v>17038</v>
      </c>
      <c r="X112" s="112">
        <v>17266</v>
      </c>
      <c r="Y112" s="112">
        <v>18442</v>
      </c>
      <c r="Z112" s="112">
        <v>20306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42.87</v>
      </c>
      <c r="W118" s="131">
        <v>42.62</v>
      </c>
      <c r="X118" s="131">
        <v>43.03</v>
      </c>
      <c r="Y118" s="131">
        <v>43.01</v>
      </c>
      <c r="Z118" s="131">
        <v>42.77</v>
      </c>
      <c r="AB118" s="109" t="str">
        <f>TEXT(Z118,"##.0")</f>
        <v>42.8</v>
      </c>
    </row>
    <row r="120" spans="19:32" x14ac:dyDescent="0.25">
      <c r="S120" s="101" t="s">
        <v>98</v>
      </c>
      <c r="T120" s="112"/>
      <c r="U120" s="112"/>
      <c r="V120" s="112">
        <v>9763</v>
      </c>
      <c r="W120" s="112">
        <v>9902</v>
      </c>
      <c r="X120" s="112">
        <v>10184</v>
      </c>
      <c r="Y120" s="112">
        <v>10429</v>
      </c>
      <c r="Z120" s="112">
        <v>11173</v>
      </c>
      <c r="AB120" s="109" t="str">
        <f>TEXT(Z120,"###,###")</f>
        <v>11,173</v>
      </c>
    </row>
    <row r="121" spans="19:32" x14ac:dyDescent="0.25">
      <c r="S121" s="101" t="s">
        <v>99</v>
      </c>
      <c r="T121" s="112"/>
      <c r="U121" s="112"/>
      <c r="V121" s="112">
        <v>1387</v>
      </c>
      <c r="W121" s="112">
        <v>1281</v>
      </c>
      <c r="X121" s="112">
        <v>1369</v>
      </c>
      <c r="Y121" s="112">
        <v>1342</v>
      </c>
      <c r="Z121" s="112">
        <v>1405</v>
      </c>
      <c r="AB121" s="109" t="str">
        <f>TEXT(Z121,"###,###")</f>
        <v>1,405</v>
      </c>
    </row>
    <row r="122" spans="19:32" x14ac:dyDescent="0.25">
      <c r="S122" s="101" t="s">
        <v>100</v>
      </c>
      <c r="T122" s="112"/>
      <c r="U122" s="112"/>
      <c r="V122" s="112">
        <v>1094</v>
      </c>
      <c r="W122" s="112">
        <v>1139</v>
      </c>
      <c r="X122" s="112">
        <v>1173</v>
      </c>
      <c r="Y122" s="112">
        <v>1222</v>
      </c>
      <c r="Z122" s="112">
        <v>1275</v>
      </c>
      <c r="AB122" s="109" t="str">
        <f>TEXT(Z122,"###,###")</f>
        <v>1,275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10857</v>
      </c>
      <c r="W124" s="112">
        <v>11041</v>
      </c>
      <c r="X124" s="112">
        <v>11357</v>
      </c>
      <c r="Y124" s="112">
        <v>11651</v>
      </c>
      <c r="Z124" s="112">
        <v>12448</v>
      </c>
      <c r="AB124" s="109" t="str">
        <f>TEXT(Z124,"###,###")</f>
        <v>12,448</v>
      </c>
      <c r="AD124" s="127">
        <f>Z124/$Z$7*100</f>
        <v>89.870767453613453</v>
      </c>
    </row>
    <row r="125" spans="19:32" x14ac:dyDescent="0.25">
      <c r="S125" s="101" t="s">
        <v>102</v>
      </c>
      <c r="T125" s="112"/>
      <c r="U125" s="112"/>
      <c r="V125" s="112">
        <v>2481</v>
      </c>
      <c r="W125" s="112">
        <v>2420</v>
      </c>
      <c r="X125" s="112">
        <v>2542</v>
      </c>
      <c r="Y125" s="112">
        <v>2564</v>
      </c>
      <c r="Z125" s="112">
        <v>2680</v>
      </c>
      <c r="AB125" s="109" t="str">
        <f>TEXT(Z125,"###,###")</f>
        <v>2,680</v>
      </c>
      <c r="AD125" s="127">
        <f>Z125/$Z$7*100</f>
        <v>19.348783481337087</v>
      </c>
    </row>
    <row r="127" spans="19:32" x14ac:dyDescent="0.25">
      <c r="S127" s="101" t="s">
        <v>103</v>
      </c>
      <c r="T127" s="112"/>
      <c r="U127" s="112"/>
      <c r="V127" s="112">
        <v>6625</v>
      </c>
      <c r="W127" s="112">
        <v>6631</v>
      </c>
      <c r="X127" s="112">
        <v>6838</v>
      </c>
      <c r="Y127" s="112">
        <v>6925</v>
      </c>
      <c r="Z127" s="112">
        <v>7319</v>
      </c>
      <c r="AB127" s="109" t="str">
        <f>TEXT(Z127,"###,###")</f>
        <v>7,319</v>
      </c>
      <c r="AD127" s="127">
        <f>Z127/$Z$7*100</f>
        <v>52.840950111905286</v>
      </c>
    </row>
    <row r="128" spans="19:32" x14ac:dyDescent="0.25">
      <c r="S128" s="101" t="s">
        <v>104</v>
      </c>
      <c r="T128" s="112"/>
      <c r="U128" s="112"/>
      <c r="V128" s="112">
        <v>5616</v>
      </c>
      <c r="W128" s="112">
        <v>5684</v>
      </c>
      <c r="X128" s="112">
        <v>5889</v>
      </c>
      <c r="Y128" s="112">
        <v>6059</v>
      </c>
      <c r="Z128" s="112">
        <v>6521</v>
      </c>
      <c r="AB128" s="109" t="str">
        <f>TEXT(Z128,"###,###")</f>
        <v>6,521</v>
      </c>
      <c r="AD128" s="127">
        <f>Z128/$Z$7*100</f>
        <v>47.079633239477289</v>
      </c>
    </row>
    <row r="130" spans="19:20" x14ac:dyDescent="0.25">
      <c r="S130" s="101" t="s">
        <v>278</v>
      </c>
      <c r="T130" s="127">
        <v>80.66565590932062</v>
      </c>
    </row>
    <row r="131" spans="19:20" x14ac:dyDescent="0.25">
      <c r="S131" s="101" t="s">
        <v>279</v>
      </c>
      <c r="T131" s="127">
        <v>10.143671937044257</v>
      </c>
    </row>
    <row r="132" spans="19:20" x14ac:dyDescent="0.25">
      <c r="S132" s="101" t="s">
        <v>280</v>
      </c>
      <c r="T132" s="127">
        <v>9.20511154429283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C4FCC39-554F-4A4A-AEA2-5FD07237B9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50D7B12-6E26-4735-A797-7F6FB2A1E7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D00489D-A9F5-4F9F-BDF2-D6929D0613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F285142-554C-4EAD-9161-C57C287259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1A95-5718-47B2-A1D4-EED388939B3F}">
  <sheetPr codeName="Sheet12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174</v>
      </c>
      <c r="T1" s="99"/>
      <c r="U1" s="99"/>
      <c r="V1" s="99"/>
      <c r="W1" s="99"/>
      <c r="X1" s="99"/>
      <c r="Y1" s="100" t="s">
        <v>259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174</v>
      </c>
      <c r="Y3" s="105" t="s">
        <v>259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9.64 South Burnett,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21445</v>
      </c>
      <c r="W4" s="108">
        <v>21657</v>
      </c>
      <c r="X4" s="108">
        <v>21705</v>
      </c>
      <c r="Y4" s="108">
        <v>23178</v>
      </c>
      <c r="Z4" s="108">
        <v>24881</v>
      </c>
      <c r="AB4" s="109" t="str">
        <f>TEXT(Z4,"###,###")</f>
        <v>24,881</v>
      </c>
      <c r="AD4" s="110">
        <f>Z4/Y4-1</f>
        <v>7.3474846837518371E-2</v>
      </c>
      <c r="AF4" s="110">
        <f>Z4/V4-1</f>
        <v>0.16022382839822802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11451</v>
      </c>
      <c r="W5" s="108">
        <v>11425</v>
      </c>
      <c r="X5" s="108">
        <v>11494</v>
      </c>
      <c r="Y5" s="108">
        <v>12175</v>
      </c>
      <c r="Z5" s="108">
        <v>13012</v>
      </c>
      <c r="AB5" s="109" t="str">
        <f>TEXT(Z5,"###,###")</f>
        <v>13,012</v>
      </c>
      <c r="AD5" s="110">
        <f t="shared" ref="AD5:AD9" si="0">Z5/Y5-1</f>
        <v>6.874743326488697E-2</v>
      </c>
      <c r="AF5" s="110">
        <f t="shared" ref="AF5:AF9" si="1">Z5/V5-1</f>
        <v>0.13631997205484248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9990</v>
      </c>
      <c r="W6" s="108">
        <v>10234</v>
      </c>
      <c r="X6" s="108">
        <v>10208</v>
      </c>
      <c r="Y6" s="108">
        <v>10980</v>
      </c>
      <c r="Z6" s="108">
        <v>11847</v>
      </c>
      <c r="AB6" s="109" t="str">
        <f>TEXT(Z6,"###,###")</f>
        <v>11,847</v>
      </c>
      <c r="AD6" s="110">
        <f t="shared" si="0"/>
        <v>7.8961748633879836E-2</v>
      </c>
      <c r="AF6" s="110">
        <f t="shared" si="1"/>
        <v>0.18588588588588584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15201</v>
      </c>
      <c r="W7" s="108">
        <v>15107</v>
      </c>
      <c r="X7" s="108">
        <v>15462</v>
      </c>
      <c r="Y7" s="108">
        <v>15910</v>
      </c>
      <c r="Z7" s="108">
        <v>16630</v>
      </c>
      <c r="AB7" s="109" t="str">
        <f>TEXT(Z7,"###,###")</f>
        <v>16,630</v>
      </c>
      <c r="AD7" s="110">
        <f t="shared" si="0"/>
        <v>4.5254556882463826E-2</v>
      </c>
      <c r="AF7" s="110">
        <f t="shared" si="1"/>
        <v>9.40069732254456E-2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24,881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16,630</v>
      </c>
      <c r="P8" s="67"/>
      <c r="S8" s="107" t="s">
        <v>83</v>
      </c>
      <c r="T8" s="108"/>
      <c r="U8" s="108"/>
      <c r="V8" s="108">
        <v>39926.94</v>
      </c>
      <c r="W8" s="108">
        <v>40269</v>
      </c>
      <c r="X8" s="108">
        <v>41137.550000000003</v>
      </c>
      <c r="Y8" s="108">
        <v>42907</v>
      </c>
      <c r="Z8" s="108">
        <v>43786</v>
      </c>
      <c r="AB8" s="109" t="str">
        <f>TEXT(Z8,"$###,###")</f>
        <v>$43,786</v>
      </c>
      <c r="AD8" s="110">
        <f t="shared" si="0"/>
        <v>2.0486167758174689E-2</v>
      </c>
      <c r="AF8" s="110">
        <f t="shared" si="1"/>
        <v>9.665303677166337E-2</v>
      </c>
    </row>
    <row r="9" spans="1:32" x14ac:dyDescent="0.25">
      <c r="A9" s="30" t="s">
        <v>14</v>
      </c>
      <c r="B9" s="71"/>
      <c r="C9" s="72"/>
      <c r="D9" s="73">
        <f>AD104</f>
        <v>71.102447650817894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52.441371016235713</v>
      </c>
      <c r="P9" s="74" t="s">
        <v>84</v>
      </c>
      <c r="S9" s="107" t="s">
        <v>7</v>
      </c>
      <c r="T9" s="108"/>
      <c r="U9" s="108"/>
      <c r="V9" s="108">
        <v>684213472</v>
      </c>
      <c r="W9" s="108">
        <v>697221819</v>
      </c>
      <c r="X9" s="108">
        <v>707084840</v>
      </c>
      <c r="Y9" s="108">
        <v>772094848</v>
      </c>
      <c r="Z9" s="108">
        <v>824007117</v>
      </c>
      <c r="AB9" s="109" t="str">
        <f>TEXT(Z9/1000000,"$#,###.0")&amp;" mil"</f>
        <v>$824.0 mil</v>
      </c>
      <c r="AD9" s="110">
        <f t="shared" si="0"/>
        <v>6.7235611187500099E-2</v>
      </c>
      <c r="AF9" s="110">
        <f t="shared" si="1"/>
        <v>0.20431290923193046</v>
      </c>
    </row>
    <row r="10" spans="1:32" x14ac:dyDescent="0.25">
      <c r="A10" s="30" t="s">
        <v>17</v>
      </c>
      <c r="B10" s="71"/>
      <c r="C10" s="72"/>
      <c r="D10" s="73">
        <f>AD105</f>
        <v>17.527430569510869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47.426337943475644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75.844858689116052</v>
      </c>
      <c r="P11" s="74" t="s">
        <v>84</v>
      </c>
      <c r="S11" s="107" t="s">
        <v>29</v>
      </c>
      <c r="T11" s="112"/>
      <c r="U11" s="112"/>
      <c r="V11" s="112">
        <v>17596</v>
      </c>
      <c r="W11" s="112">
        <v>18003</v>
      </c>
      <c r="X11" s="112">
        <v>17883</v>
      </c>
      <c r="Y11" s="112">
        <v>19277</v>
      </c>
      <c r="Z11" s="112">
        <v>20871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12.134696331930247</v>
      </c>
      <c r="P12" s="74" t="s">
        <v>84</v>
      </c>
      <c r="S12" s="107" t="s">
        <v>30</v>
      </c>
      <c r="T12" s="112"/>
      <c r="U12" s="112"/>
      <c r="V12" s="112">
        <v>3847</v>
      </c>
      <c r="W12" s="112">
        <v>3656</v>
      </c>
      <c r="X12" s="112">
        <v>3823</v>
      </c>
      <c r="Y12" s="112">
        <v>3901</v>
      </c>
      <c r="Z12" s="112">
        <v>4013</v>
      </c>
    </row>
    <row r="13" spans="1:32" ht="15" customHeight="1" x14ac:dyDescent="0.25">
      <c r="A13" s="30" t="s">
        <v>19</v>
      </c>
      <c r="B13" s="72"/>
      <c r="C13" s="72"/>
      <c r="D13" s="73">
        <f>AD108</f>
        <v>16.615087818013745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11.996392062537582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17.479200996744503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43.2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18.528194204413005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16.242555495397941</v>
      </c>
      <c r="P15" s="74" t="s">
        <v>84</v>
      </c>
      <c r="S15" s="115" t="s">
        <v>60</v>
      </c>
      <c r="T15" s="115"/>
      <c r="U15" s="116"/>
      <c r="V15" s="116">
        <v>1685</v>
      </c>
      <c r="W15" s="116">
        <v>1879</v>
      </c>
      <c r="X15" s="116">
        <v>2070</v>
      </c>
      <c r="Y15" s="112">
        <v>2163</v>
      </c>
      <c r="Z15" s="112">
        <v>2258</v>
      </c>
      <c r="AB15" s="117">
        <f t="shared" ref="AB15:AB34" si="2">IF(Z15="np",0,Z15/$Z$34)</f>
        <v>9.0744685126391514E-2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36.007395201157507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83.757444504602049</v>
      </c>
      <c r="P16" s="37" t="s">
        <v>84</v>
      </c>
      <c r="S16" s="115" t="s">
        <v>61</v>
      </c>
      <c r="T16" s="115"/>
      <c r="U16" s="116"/>
      <c r="V16" s="116">
        <v>330</v>
      </c>
      <c r="W16" s="116">
        <v>387</v>
      </c>
      <c r="X16" s="116">
        <v>393</v>
      </c>
      <c r="Y16" s="112">
        <v>255</v>
      </c>
      <c r="Z16" s="112">
        <v>570</v>
      </c>
      <c r="AB16" s="117">
        <f t="shared" si="2"/>
        <v>2.2907205722782622E-2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2400</v>
      </c>
      <c r="W17" s="116">
        <v>2379</v>
      </c>
      <c r="X17" s="116">
        <v>2247</v>
      </c>
      <c r="Y17" s="112">
        <v>2384</v>
      </c>
      <c r="Z17" s="112">
        <v>2329</v>
      </c>
      <c r="AB17" s="117">
        <f t="shared" si="2"/>
        <v>9.3598038821685492E-2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294</v>
      </c>
      <c r="W18" s="116">
        <v>303</v>
      </c>
      <c r="X18" s="116">
        <v>288</v>
      </c>
      <c r="Y18" s="112">
        <v>326</v>
      </c>
      <c r="Z18" s="112">
        <v>329</v>
      </c>
      <c r="AB18" s="117">
        <f t="shared" si="2"/>
        <v>1.3221878390869269E-2</v>
      </c>
    </row>
    <row r="19" spans="1:28" x14ac:dyDescent="0.25">
      <c r="A19" s="63" t="str">
        <f>$S$1&amp;" ("&amp;$V$2&amp;" to "&amp;$Z$2&amp;")"</f>
        <v>South Burnett (2017-18 to 2021-22)</v>
      </c>
      <c r="B19" s="63"/>
      <c r="C19" s="63"/>
      <c r="D19" s="63"/>
      <c r="E19" s="63"/>
      <c r="F19" s="63"/>
      <c r="G19" s="63" t="str">
        <f>$S$1&amp;" ("&amp;$V$2&amp;" to "&amp;$Z$2&amp;")"</f>
        <v>South Burnett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1738</v>
      </c>
      <c r="W19" s="116">
        <v>1615</v>
      </c>
      <c r="X19" s="116">
        <v>1701</v>
      </c>
      <c r="Y19" s="112">
        <v>1871</v>
      </c>
      <c r="Z19" s="112">
        <v>1921</v>
      </c>
      <c r="AB19" s="117">
        <f t="shared" si="2"/>
        <v>7.7201302093798982E-2</v>
      </c>
    </row>
    <row r="20" spans="1:28" x14ac:dyDescent="0.25">
      <c r="S20" s="115" t="s">
        <v>65</v>
      </c>
      <c r="T20" s="115"/>
      <c r="U20" s="116"/>
      <c r="V20" s="116">
        <v>537</v>
      </c>
      <c r="W20" s="116">
        <v>546</v>
      </c>
      <c r="X20" s="116">
        <v>492</v>
      </c>
      <c r="Y20" s="112">
        <v>575</v>
      </c>
      <c r="Z20" s="112">
        <v>574</v>
      </c>
      <c r="AB20" s="117">
        <f t="shared" si="2"/>
        <v>2.3067958043644254E-2</v>
      </c>
    </row>
    <row r="21" spans="1:28" x14ac:dyDescent="0.25">
      <c r="S21" s="115" t="s">
        <v>66</v>
      </c>
      <c r="T21" s="115"/>
      <c r="U21" s="116"/>
      <c r="V21" s="116">
        <v>1779</v>
      </c>
      <c r="W21" s="116">
        <v>1914</v>
      </c>
      <c r="X21" s="116">
        <v>1951</v>
      </c>
      <c r="Y21" s="112">
        <v>2280</v>
      </c>
      <c r="Z21" s="112">
        <v>2479</v>
      </c>
      <c r="AB21" s="117">
        <f t="shared" si="2"/>
        <v>9.9626250853996706E-2</v>
      </c>
    </row>
    <row r="22" spans="1:28" x14ac:dyDescent="0.25">
      <c r="S22" s="115" t="s">
        <v>67</v>
      </c>
      <c r="T22" s="115"/>
      <c r="U22" s="116"/>
      <c r="V22" s="116">
        <v>1221</v>
      </c>
      <c r="W22" s="116">
        <v>1304</v>
      </c>
      <c r="X22" s="116">
        <v>1276</v>
      </c>
      <c r="Y22" s="112">
        <v>1414</v>
      </c>
      <c r="Z22" s="112">
        <v>1543</v>
      </c>
      <c r="AB22" s="117">
        <f t="shared" si="2"/>
        <v>6.2010207772374711E-2</v>
      </c>
    </row>
    <row r="23" spans="1:28" x14ac:dyDescent="0.25">
      <c r="S23" s="115" t="s">
        <v>68</v>
      </c>
      <c r="T23" s="115"/>
      <c r="U23" s="116"/>
      <c r="V23" s="116">
        <v>684</v>
      </c>
      <c r="W23" s="116">
        <v>643</v>
      </c>
      <c r="X23" s="116">
        <v>589</v>
      </c>
      <c r="Y23" s="112">
        <v>621</v>
      </c>
      <c r="Z23" s="112">
        <v>681</v>
      </c>
      <c r="AB23" s="117">
        <f t="shared" si="2"/>
        <v>2.7368082626692922E-2</v>
      </c>
    </row>
    <row r="24" spans="1:28" x14ac:dyDescent="0.25">
      <c r="S24" s="115" t="s">
        <v>69</v>
      </c>
      <c r="T24" s="115"/>
      <c r="U24" s="116"/>
      <c r="V24" s="116">
        <v>89</v>
      </c>
      <c r="W24" s="116">
        <v>75</v>
      </c>
      <c r="X24" s="116">
        <v>69</v>
      </c>
      <c r="Y24" s="112">
        <v>82</v>
      </c>
      <c r="Z24" s="112">
        <v>84</v>
      </c>
      <c r="AB24" s="117">
        <f t="shared" si="2"/>
        <v>3.3757987380942812E-3</v>
      </c>
    </row>
    <row r="25" spans="1:28" x14ac:dyDescent="0.25">
      <c r="S25" s="115" t="s">
        <v>70</v>
      </c>
      <c r="T25" s="115"/>
      <c r="U25" s="116"/>
      <c r="V25" s="116">
        <v>579</v>
      </c>
      <c r="W25" s="116">
        <v>562</v>
      </c>
      <c r="X25" s="116">
        <v>531</v>
      </c>
      <c r="Y25" s="112">
        <v>557</v>
      </c>
      <c r="Z25" s="112">
        <v>596</v>
      </c>
      <c r="AB25" s="117">
        <f t="shared" si="2"/>
        <v>2.3952095808383235E-2</v>
      </c>
    </row>
    <row r="26" spans="1:28" x14ac:dyDescent="0.25">
      <c r="S26" s="115" t="s">
        <v>71</v>
      </c>
      <c r="T26" s="115"/>
      <c r="U26" s="116"/>
      <c r="V26" s="116">
        <v>342</v>
      </c>
      <c r="W26" s="116">
        <v>300</v>
      </c>
      <c r="X26" s="116">
        <v>344</v>
      </c>
      <c r="Y26" s="112">
        <v>410</v>
      </c>
      <c r="Z26" s="112">
        <v>435</v>
      </c>
      <c r="AB26" s="117">
        <f t="shared" si="2"/>
        <v>1.7481814893702527E-2</v>
      </c>
    </row>
    <row r="27" spans="1:28" x14ac:dyDescent="0.25">
      <c r="S27" s="115" t="s">
        <v>72</v>
      </c>
      <c r="T27" s="115"/>
      <c r="U27" s="116"/>
      <c r="V27" s="116">
        <v>686</v>
      </c>
      <c r="W27" s="116">
        <v>692</v>
      </c>
      <c r="X27" s="116">
        <v>710</v>
      </c>
      <c r="Y27" s="112">
        <v>796</v>
      </c>
      <c r="Z27" s="112">
        <v>894</v>
      </c>
      <c r="AB27" s="117">
        <f t="shared" si="2"/>
        <v>3.5928143712574849E-2</v>
      </c>
    </row>
    <row r="28" spans="1:28" x14ac:dyDescent="0.25">
      <c r="S28" s="115" t="s">
        <v>73</v>
      </c>
      <c r="T28" s="115"/>
      <c r="U28" s="116"/>
      <c r="V28" s="116">
        <v>1169</v>
      </c>
      <c r="W28" s="116">
        <v>1353</v>
      </c>
      <c r="X28" s="116">
        <v>1365</v>
      </c>
      <c r="Y28" s="112">
        <v>1499</v>
      </c>
      <c r="Z28" s="112">
        <v>1705</v>
      </c>
      <c r="AB28" s="117">
        <f t="shared" si="2"/>
        <v>6.8520676767270833E-2</v>
      </c>
    </row>
    <row r="29" spans="1:28" x14ac:dyDescent="0.25">
      <c r="S29" s="115" t="s">
        <v>74</v>
      </c>
      <c r="T29" s="115"/>
      <c r="U29" s="116"/>
      <c r="V29" s="116">
        <v>1081</v>
      </c>
      <c r="W29" s="116">
        <v>1131</v>
      </c>
      <c r="X29" s="116">
        <v>1068</v>
      </c>
      <c r="Y29" s="112">
        <v>1036</v>
      </c>
      <c r="Z29" s="112">
        <v>1212</v>
      </c>
      <c r="AB29" s="117">
        <f t="shared" si="2"/>
        <v>4.8707953221074629E-2</v>
      </c>
    </row>
    <row r="30" spans="1:28" x14ac:dyDescent="0.25">
      <c r="S30" s="115" t="s">
        <v>75</v>
      </c>
      <c r="T30" s="115"/>
      <c r="U30" s="116"/>
      <c r="V30" s="116">
        <v>1625</v>
      </c>
      <c r="W30" s="116">
        <v>1606</v>
      </c>
      <c r="X30" s="116">
        <v>1661</v>
      </c>
      <c r="Y30" s="112">
        <v>1677</v>
      </c>
      <c r="Z30" s="112">
        <v>1613</v>
      </c>
      <c r="AB30" s="117">
        <f t="shared" si="2"/>
        <v>6.4823373387453281E-2</v>
      </c>
    </row>
    <row r="31" spans="1:28" x14ac:dyDescent="0.25">
      <c r="S31" s="115" t="s">
        <v>76</v>
      </c>
      <c r="T31" s="115"/>
      <c r="U31" s="116"/>
      <c r="V31" s="116">
        <v>2208</v>
      </c>
      <c r="W31" s="116">
        <v>2287</v>
      </c>
      <c r="X31" s="116">
        <v>2284</v>
      </c>
      <c r="Y31" s="112">
        <v>2495</v>
      </c>
      <c r="Z31" s="112">
        <v>2855</v>
      </c>
      <c r="AB31" s="117">
        <f t="shared" si="2"/>
        <v>0.11473696901499016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162</v>
      </c>
      <c r="W32" s="116">
        <v>153</v>
      </c>
      <c r="X32" s="116">
        <v>167</v>
      </c>
      <c r="Y32" s="112">
        <v>202</v>
      </c>
      <c r="Z32" s="112">
        <v>245</v>
      </c>
      <c r="AB32" s="117">
        <f t="shared" si="2"/>
        <v>9.8460796527749875E-3</v>
      </c>
    </row>
    <row r="33" spans="19:32" x14ac:dyDescent="0.25">
      <c r="S33" s="115" t="s">
        <v>78</v>
      </c>
      <c r="T33" s="115"/>
      <c r="U33" s="116"/>
      <c r="V33" s="116">
        <v>590</v>
      </c>
      <c r="W33" s="116">
        <v>642</v>
      </c>
      <c r="X33" s="116">
        <v>697</v>
      </c>
      <c r="Y33" s="112">
        <v>784</v>
      </c>
      <c r="Z33" s="112">
        <v>896</v>
      </c>
      <c r="AB33" s="117">
        <f t="shared" si="2"/>
        <v>3.6008519873005664E-2</v>
      </c>
    </row>
    <row r="34" spans="19:32" x14ac:dyDescent="0.25">
      <c r="S34" s="118" t="s">
        <v>53</v>
      </c>
      <c r="T34" s="118"/>
      <c r="U34" s="119"/>
      <c r="V34" s="119">
        <v>21444</v>
      </c>
      <c r="W34" s="119">
        <v>21651</v>
      </c>
      <c r="X34" s="119">
        <v>21709</v>
      </c>
      <c r="Y34" s="120">
        <v>23178</v>
      </c>
      <c r="Z34" s="120">
        <v>24883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13262</v>
      </c>
      <c r="W37" s="112">
        <v>12816</v>
      </c>
      <c r="X37" s="112">
        <v>13189</v>
      </c>
      <c r="Y37" s="112">
        <v>13493</v>
      </c>
      <c r="Z37" s="112">
        <v>13923</v>
      </c>
      <c r="AB37" s="132">
        <f>Z37/Z40*100</f>
        <v>83.757444504602049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1938</v>
      </c>
      <c r="W38" s="112">
        <v>2294</v>
      </c>
      <c r="X38" s="112">
        <v>2273</v>
      </c>
      <c r="Y38" s="112">
        <v>2417</v>
      </c>
      <c r="Z38" s="112">
        <v>2700</v>
      </c>
      <c r="AB38" s="132">
        <f>Z38/Z40*100</f>
        <v>16.242555495397941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15200</v>
      </c>
      <c r="W40" s="112">
        <v>15110</v>
      </c>
      <c r="X40" s="112">
        <v>15462</v>
      </c>
      <c r="Y40" s="112">
        <v>15910</v>
      </c>
      <c r="Z40" s="112">
        <v>16623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36</v>
      </c>
      <c r="W44" s="112">
        <v>33</v>
      </c>
      <c r="X44" s="112">
        <v>23</v>
      </c>
      <c r="Y44" s="112">
        <v>29</v>
      </c>
      <c r="Z44" s="112">
        <v>42</v>
      </c>
    </row>
    <row r="45" spans="19:32" x14ac:dyDescent="0.25">
      <c r="S45" s="115" t="s">
        <v>37</v>
      </c>
      <c r="T45" s="115"/>
      <c r="U45" s="112"/>
      <c r="V45" s="112">
        <v>389</v>
      </c>
      <c r="W45" s="112">
        <v>376</v>
      </c>
      <c r="X45" s="112">
        <v>364</v>
      </c>
      <c r="Y45" s="112">
        <v>425</v>
      </c>
      <c r="Z45" s="112">
        <v>449</v>
      </c>
    </row>
    <row r="46" spans="19:32" x14ac:dyDescent="0.25">
      <c r="S46" s="115" t="s">
        <v>38</v>
      </c>
      <c r="T46" s="115"/>
      <c r="U46" s="112"/>
      <c r="V46" s="112">
        <v>718</v>
      </c>
      <c r="W46" s="112">
        <v>759</v>
      </c>
      <c r="X46" s="112">
        <v>756</v>
      </c>
      <c r="Y46" s="112">
        <v>842</v>
      </c>
      <c r="Z46" s="112">
        <v>860</v>
      </c>
    </row>
    <row r="47" spans="19:32" x14ac:dyDescent="0.25">
      <c r="S47" s="115" t="s">
        <v>39</v>
      </c>
      <c r="T47" s="115"/>
      <c r="U47" s="112"/>
      <c r="V47" s="112">
        <v>1005</v>
      </c>
      <c r="W47" s="112">
        <v>908</v>
      </c>
      <c r="X47" s="112">
        <v>899</v>
      </c>
      <c r="Y47" s="112">
        <v>1035</v>
      </c>
      <c r="Z47" s="112">
        <v>1086</v>
      </c>
    </row>
    <row r="48" spans="19:32" x14ac:dyDescent="0.25">
      <c r="S48" s="115" t="s">
        <v>40</v>
      </c>
      <c r="T48" s="115"/>
      <c r="U48" s="112"/>
      <c r="V48" s="112">
        <v>1137</v>
      </c>
      <c r="W48" s="112">
        <v>1260</v>
      </c>
      <c r="X48" s="112">
        <v>1306</v>
      </c>
      <c r="Y48" s="112">
        <v>1383</v>
      </c>
      <c r="Z48" s="112">
        <v>1396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996</v>
      </c>
      <c r="W49" s="112">
        <v>1002</v>
      </c>
      <c r="X49" s="112">
        <v>947</v>
      </c>
      <c r="Y49" s="112">
        <v>1106</v>
      </c>
      <c r="Z49" s="112">
        <v>1229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South Burnett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962</v>
      </c>
      <c r="W50" s="112">
        <v>981</v>
      </c>
      <c r="X50" s="112">
        <v>944</v>
      </c>
      <c r="Y50" s="112">
        <v>1018</v>
      </c>
      <c r="Z50" s="112">
        <v>1073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978</v>
      </c>
      <c r="W51" s="112">
        <v>947</v>
      </c>
      <c r="X51" s="112">
        <v>994</v>
      </c>
      <c r="Y51" s="112">
        <v>963</v>
      </c>
      <c r="Z51" s="112">
        <v>1080</v>
      </c>
    </row>
    <row r="52" spans="1:26" ht="15" customHeight="1" x14ac:dyDescent="0.25">
      <c r="S52" s="115" t="s">
        <v>44</v>
      </c>
      <c r="T52" s="115"/>
      <c r="U52" s="112"/>
      <c r="V52" s="112">
        <v>1132</v>
      </c>
      <c r="W52" s="112">
        <v>1099</v>
      </c>
      <c r="X52" s="112">
        <v>1026</v>
      </c>
      <c r="Y52" s="112">
        <v>1087</v>
      </c>
      <c r="Z52" s="112">
        <v>1128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1117</v>
      </c>
      <c r="W53" s="112">
        <v>1177</v>
      </c>
      <c r="X53" s="112">
        <v>1127</v>
      </c>
      <c r="Y53" s="112">
        <v>1154</v>
      </c>
      <c r="Z53" s="112">
        <v>1239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1074</v>
      </c>
      <c r="W54" s="112">
        <v>1086</v>
      </c>
      <c r="X54" s="112">
        <v>1147</v>
      </c>
      <c r="Y54" s="112">
        <v>1110</v>
      </c>
      <c r="Z54" s="112">
        <v>1205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861</v>
      </c>
      <c r="W55" s="112">
        <v>812</v>
      </c>
      <c r="X55" s="112">
        <v>869</v>
      </c>
      <c r="Y55" s="112">
        <v>889</v>
      </c>
      <c r="Z55" s="112">
        <v>1034</v>
      </c>
    </row>
    <row r="56" spans="1:26" ht="15" customHeight="1" x14ac:dyDescent="0.25">
      <c r="S56" s="115" t="s">
        <v>48</v>
      </c>
      <c r="T56" s="115"/>
      <c r="U56" s="112"/>
      <c r="V56" s="112">
        <v>522</v>
      </c>
      <c r="W56" s="112">
        <v>499</v>
      </c>
      <c r="X56" s="112">
        <v>532</v>
      </c>
      <c r="Y56" s="112">
        <v>551</v>
      </c>
      <c r="Z56" s="112">
        <v>592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261</v>
      </c>
      <c r="W57" s="112">
        <v>261</v>
      </c>
      <c r="X57" s="112">
        <v>303</v>
      </c>
      <c r="Y57" s="112">
        <v>313</v>
      </c>
      <c r="Z57" s="112">
        <v>314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138</v>
      </c>
      <c r="W58" s="112">
        <v>119</v>
      </c>
      <c r="X58" s="112">
        <v>142</v>
      </c>
      <c r="Y58" s="112">
        <v>146</v>
      </c>
      <c r="Z58" s="112">
        <v>153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75</v>
      </c>
      <c r="W59" s="112">
        <v>65</v>
      </c>
      <c r="X59" s="112">
        <v>71</v>
      </c>
      <c r="Y59" s="112">
        <v>89</v>
      </c>
      <c r="Z59" s="112">
        <v>80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40</v>
      </c>
      <c r="W60" s="112">
        <v>34</v>
      </c>
      <c r="X60" s="112">
        <v>40</v>
      </c>
      <c r="Y60" s="112">
        <v>35</v>
      </c>
      <c r="Z60" s="112">
        <v>45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11453</v>
      </c>
      <c r="W61" s="112">
        <v>11425</v>
      </c>
      <c r="X61" s="112">
        <v>11493</v>
      </c>
      <c r="Y61" s="112">
        <v>12175</v>
      </c>
      <c r="Z61" s="112">
        <v>13014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20</v>
      </c>
      <c r="W63" s="112">
        <v>57</v>
      </c>
      <c r="X63" s="112">
        <v>36</v>
      </c>
      <c r="Y63" s="112">
        <v>34</v>
      </c>
      <c r="Z63" s="112">
        <v>48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346</v>
      </c>
      <c r="W64" s="112">
        <v>412</v>
      </c>
      <c r="X64" s="112">
        <v>386</v>
      </c>
      <c r="Y64" s="112">
        <v>461</v>
      </c>
      <c r="Z64" s="112">
        <v>511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South Burnett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692</v>
      </c>
      <c r="W65" s="112">
        <v>729</v>
      </c>
      <c r="X65" s="112">
        <v>684</v>
      </c>
      <c r="Y65" s="112">
        <v>742</v>
      </c>
      <c r="Z65" s="112">
        <v>790</v>
      </c>
    </row>
    <row r="66" spans="1:26" x14ac:dyDescent="0.25">
      <c r="S66" s="115" t="s">
        <v>39</v>
      </c>
      <c r="T66" s="115"/>
      <c r="U66" s="112"/>
      <c r="V66" s="112">
        <v>816</v>
      </c>
      <c r="W66" s="112">
        <v>773</v>
      </c>
      <c r="X66" s="112">
        <v>812</v>
      </c>
      <c r="Y66" s="112">
        <v>905</v>
      </c>
      <c r="Z66" s="112">
        <v>888</v>
      </c>
    </row>
    <row r="67" spans="1:26" x14ac:dyDescent="0.25">
      <c r="S67" s="115" t="s">
        <v>40</v>
      </c>
      <c r="T67" s="115"/>
      <c r="U67" s="112"/>
      <c r="V67" s="112">
        <v>774</v>
      </c>
      <c r="W67" s="112">
        <v>866</v>
      </c>
      <c r="X67" s="112">
        <v>862</v>
      </c>
      <c r="Y67" s="112">
        <v>998</v>
      </c>
      <c r="Z67" s="112">
        <v>1056</v>
      </c>
    </row>
    <row r="68" spans="1:26" x14ac:dyDescent="0.25">
      <c r="S68" s="115" t="s">
        <v>41</v>
      </c>
      <c r="T68" s="115"/>
      <c r="U68" s="112"/>
      <c r="V68" s="112">
        <v>779</v>
      </c>
      <c r="W68" s="112">
        <v>808</v>
      </c>
      <c r="X68" s="112">
        <v>832</v>
      </c>
      <c r="Y68" s="112">
        <v>923</v>
      </c>
      <c r="Z68" s="112">
        <v>1038</v>
      </c>
    </row>
    <row r="69" spans="1:26" x14ac:dyDescent="0.25">
      <c r="S69" s="115" t="s">
        <v>42</v>
      </c>
      <c r="T69" s="115"/>
      <c r="U69" s="112"/>
      <c r="V69" s="112">
        <v>894</v>
      </c>
      <c r="W69" s="112">
        <v>876</v>
      </c>
      <c r="X69" s="112">
        <v>855</v>
      </c>
      <c r="Y69" s="112">
        <v>935</v>
      </c>
      <c r="Z69" s="112">
        <v>1021</v>
      </c>
    </row>
    <row r="70" spans="1:26" x14ac:dyDescent="0.25">
      <c r="S70" s="115" t="s">
        <v>43</v>
      </c>
      <c r="T70" s="115"/>
      <c r="U70" s="112"/>
      <c r="V70" s="112">
        <v>982</v>
      </c>
      <c r="W70" s="112">
        <v>1014</v>
      </c>
      <c r="X70" s="112">
        <v>974</v>
      </c>
      <c r="Y70" s="112">
        <v>970</v>
      </c>
      <c r="Z70" s="112">
        <v>1079</v>
      </c>
    </row>
    <row r="71" spans="1:26" x14ac:dyDescent="0.25">
      <c r="S71" s="115" t="s">
        <v>44</v>
      </c>
      <c r="T71" s="115"/>
      <c r="U71" s="112"/>
      <c r="V71" s="112">
        <v>1069</v>
      </c>
      <c r="W71" s="112">
        <v>1070</v>
      </c>
      <c r="X71" s="112">
        <v>1053</v>
      </c>
      <c r="Y71" s="112">
        <v>1110</v>
      </c>
      <c r="Z71" s="112">
        <v>1188</v>
      </c>
    </row>
    <row r="72" spans="1:26" x14ac:dyDescent="0.25">
      <c r="S72" s="115" t="s">
        <v>45</v>
      </c>
      <c r="T72" s="115"/>
      <c r="U72" s="112"/>
      <c r="V72" s="112">
        <v>1024</v>
      </c>
      <c r="W72" s="112">
        <v>1067</v>
      </c>
      <c r="X72" s="112">
        <v>1049</v>
      </c>
      <c r="Y72" s="112">
        <v>1131</v>
      </c>
      <c r="Z72" s="112">
        <v>1228</v>
      </c>
    </row>
    <row r="73" spans="1:26" x14ac:dyDescent="0.25">
      <c r="S73" s="115" t="s">
        <v>46</v>
      </c>
      <c r="T73" s="115"/>
      <c r="U73" s="112"/>
      <c r="V73" s="112">
        <v>1083</v>
      </c>
      <c r="W73" s="112">
        <v>1038</v>
      </c>
      <c r="X73" s="112">
        <v>1059</v>
      </c>
      <c r="Y73" s="112">
        <v>1074</v>
      </c>
      <c r="Z73" s="112">
        <v>1144</v>
      </c>
    </row>
    <row r="74" spans="1:26" x14ac:dyDescent="0.25">
      <c r="S74" s="115" t="s">
        <v>47</v>
      </c>
      <c r="T74" s="115"/>
      <c r="U74" s="112"/>
      <c r="V74" s="112">
        <v>763</v>
      </c>
      <c r="W74" s="112">
        <v>798</v>
      </c>
      <c r="X74" s="112">
        <v>801</v>
      </c>
      <c r="Y74" s="112">
        <v>891</v>
      </c>
      <c r="Z74" s="112">
        <v>984</v>
      </c>
    </row>
    <row r="75" spans="1:26" x14ac:dyDescent="0.25">
      <c r="S75" s="115" t="s">
        <v>48</v>
      </c>
      <c r="T75" s="115"/>
      <c r="U75" s="112"/>
      <c r="V75" s="112">
        <v>363</v>
      </c>
      <c r="W75" s="112">
        <v>390</v>
      </c>
      <c r="X75" s="112">
        <v>435</v>
      </c>
      <c r="Y75" s="112">
        <v>436</v>
      </c>
      <c r="Z75" s="112">
        <v>478</v>
      </c>
    </row>
    <row r="76" spans="1:26" x14ac:dyDescent="0.25">
      <c r="S76" s="115" t="s">
        <v>49</v>
      </c>
      <c r="T76" s="115"/>
      <c r="U76" s="112"/>
      <c r="V76" s="112">
        <v>189</v>
      </c>
      <c r="W76" s="112">
        <v>189</v>
      </c>
      <c r="X76" s="112">
        <v>203</v>
      </c>
      <c r="Y76" s="112">
        <v>199</v>
      </c>
      <c r="Z76" s="112">
        <v>209</v>
      </c>
    </row>
    <row r="77" spans="1:26" x14ac:dyDescent="0.25">
      <c r="S77" s="115" t="s">
        <v>50</v>
      </c>
      <c r="T77" s="115"/>
      <c r="U77" s="112"/>
      <c r="V77" s="112">
        <v>112</v>
      </c>
      <c r="W77" s="112">
        <v>86</v>
      </c>
      <c r="X77" s="112">
        <v>89</v>
      </c>
      <c r="Y77" s="112">
        <v>95</v>
      </c>
      <c r="Z77" s="112">
        <v>109</v>
      </c>
    </row>
    <row r="78" spans="1:26" x14ac:dyDescent="0.25">
      <c r="S78" s="115" t="s">
        <v>51</v>
      </c>
      <c r="T78" s="115"/>
      <c r="U78" s="112"/>
      <c r="V78" s="112">
        <v>43</v>
      </c>
      <c r="W78" s="112">
        <v>41</v>
      </c>
      <c r="X78" s="112">
        <v>59</v>
      </c>
      <c r="Y78" s="112">
        <v>52</v>
      </c>
      <c r="Z78" s="112">
        <v>46</v>
      </c>
    </row>
    <row r="79" spans="1:26" x14ac:dyDescent="0.25">
      <c r="S79" s="115" t="s">
        <v>52</v>
      </c>
      <c r="T79" s="115"/>
      <c r="U79" s="112"/>
      <c r="V79" s="112">
        <v>29</v>
      </c>
      <c r="W79" s="112">
        <v>15</v>
      </c>
      <c r="X79" s="112">
        <v>19</v>
      </c>
      <c r="Y79" s="112">
        <v>24</v>
      </c>
      <c r="Z79" s="112">
        <v>22</v>
      </c>
    </row>
    <row r="80" spans="1:26" x14ac:dyDescent="0.25">
      <c r="S80" s="118" t="s">
        <v>53</v>
      </c>
      <c r="T80" s="118"/>
      <c r="U80" s="112"/>
      <c r="V80" s="112">
        <v>9989</v>
      </c>
      <c r="W80" s="112">
        <v>10231</v>
      </c>
      <c r="X80" s="112">
        <v>10207</v>
      </c>
      <c r="Y80" s="112">
        <v>10980</v>
      </c>
      <c r="Z80" s="112">
        <v>11849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South Burnett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598</v>
      </c>
      <c r="W83" s="112">
        <v>591</v>
      </c>
      <c r="X83" s="112">
        <v>603</v>
      </c>
      <c r="Y83" s="112">
        <v>610</v>
      </c>
      <c r="Z83" s="112">
        <v>604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487</v>
      </c>
      <c r="W84" s="112">
        <v>495</v>
      </c>
      <c r="X84" s="112">
        <v>495</v>
      </c>
      <c r="Y84" s="112">
        <v>512</v>
      </c>
      <c r="Z84" s="112">
        <v>503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1339</v>
      </c>
      <c r="W85" s="112">
        <v>1328</v>
      </c>
      <c r="X85" s="112">
        <v>1358</v>
      </c>
      <c r="Y85" s="112">
        <v>1352</v>
      </c>
      <c r="Z85" s="112">
        <v>1443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24,881</v>
      </c>
      <c r="D86" s="96">
        <f t="shared" ref="D86:D91" si="4">AD4</f>
        <v>7.3474846837518371E-2</v>
      </c>
      <c r="E86" s="97">
        <f t="shared" ref="E86:E91" si="5">AD4</f>
        <v>7.3474846837518371E-2</v>
      </c>
      <c r="F86" s="96">
        <f t="shared" ref="F86:F91" si="6">AF4</f>
        <v>0.16022382839822802</v>
      </c>
      <c r="G86" s="97">
        <f t="shared" ref="G86:G91" si="7">AF4</f>
        <v>0.16022382839822802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345</v>
      </c>
      <c r="W86" s="112">
        <v>360</v>
      </c>
      <c r="X86" s="112">
        <v>369</v>
      </c>
      <c r="Y86" s="112">
        <v>378</v>
      </c>
      <c r="Z86" s="112">
        <v>416</v>
      </c>
    </row>
    <row r="87" spans="1:30" ht="15" customHeight="1" x14ac:dyDescent="0.25">
      <c r="A87" s="98" t="s">
        <v>4</v>
      </c>
      <c r="B87" s="49"/>
      <c r="C87" s="57" t="str">
        <f t="shared" si="3"/>
        <v>13,012</v>
      </c>
      <c r="D87" s="96">
        <f t="shared" si="4"/>
        <v>6.874743326488697E-2</v>
      </c>
      <c r="E87" s="97">
        <f t="shared" si="5"/>
        <v>6.874743326488697E-2</v>
      </c>
      <c r="F87" s="96">
        <f t="shared" si="6"/>
        <v>0.13631997205484248</v>
      </c>
      <c r="G87" s="97">
        <f t="shared" si="7"/>
        <v>0.13631997205484248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176</v>
      </c>
      <c r="W87" s="112">
        <v>183</v>
      </c>
      <c r="X87" s="112">
        <v>188</v>
      </c>
      <c r="Y87" s="112">
        <v>183</v>
      </c>
      <c r="Z87" s="112">
        <v>195</v>
      </c>
    </row>
    <row r="88" spans="1:30" ht="15" customHeight="1" x14ac:dyDescent="0.25">
      <c r="A88" s="98" t="s">
        <v>5</v>
      </c>
      <c r="B88" s="49"/>
      <c r="C88" s="57" t="str">
        <f t="shared" si="3"/>
        <v>11,847</v>
      </c>
      <c r="D88" s="96">
        <f t="shared" si="4"/>
        <v>7.8961748633879836E-2</v>
      </c>
      <c r="E88" s="97">
        <f t="shared" si="5"/>
        <v>7.8961748633879836E-2</v>
      </c>
      <c r="F88" s="96">
        <f t="shared" si="6"/>
        <v>0.18588588588588584</v>
      </c>
      <c r="G88" s="97">
        <f t="shared" si="7"/>
        <v>0.18588588588588584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331</v>
      </c>
      <c r="W88" s="112">
        <v>347</v>
      </c>
      <c r="X88" s="112">
        <v>365</v>
      </c>
      <c r="Y88" s="112">
        <v>419</v>
      </c>
      <c r="Z88" s="112">
        <v>420</v>
      </c>
    </row>
    <row r="89" spans="1:30" ht="15" customHeight="1" x14ac:dyDescent="0.25">
      <c r="A89" s="49" t="s">
        <v>6</v>
      </c>
      <c r="B89" s="49"/>
      <c r="C89" s="57" t="str">
        <f t="shared" si="3"/>
        <v>16,630</v>
      </c>
      <c r="D89" s="96">
        <f t="shared" si="4"/>
        <v>4.5254556882463826E-2</v>
      </c>
      <c r="E89" s="97">
        <f t="shared" si="5"/>
        <v>4.5254556882463826E-2</v>
      </c>
      <c r="F89" s="96">
        <f t="shared" si="6"/>
        <v>9.40069732254456E-2</v>
      </c>
      <c r="G89" s="97">
        <f t="shared" si="7"/>
        <v>9.40069732254456E-2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990</v>
      </c>
      <c r="W89" s="112">
        <v>999</v>
      </c>
      <c r="X89" s="112">
        <v>965</v>
      </c>
      <c r="Y89" s="112">
        <v>984</v>
      </c>
      <c r="Z89" s="112">
        <v>1023</v>
      </c>
    </row>
    <row r="90" spans="1:30" ht="15" customHeight="1" x14ac:dyDescent="0.25">
      <c r="A90" s="49" t="s">
        <v>96</v>
      </c>
      <c r="B90" s="49"/>
      <c r="C90" s="57" t="str">
        <f t="shared" si="3"/>
        <v>$43,786</v>
      </c>
      <c r="D90" s="96">
        <f t="shared" si="4"/>
        <v>2.0486167758174689E-2</v>
      </c>
      <c r="E90" s="97">
        <f t="shared" si="5"/>
        <v>2.0486167758174689E-2</v>
      </c>
      <c r="F90" s="96">
        <f t="shared" si="6"/>
        <v>9.665303677166337E-2</v>
      </c>
      <c r="G90" s="97">
        <f t="shared" si="7"/>
        <v>9.665303677166337E-2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1701</v>
      </c>
      <c r="W90" s="112">
        <v>1715</v>
      </c>
      <c r="X90" s="112">
        <v>1714</v>
      </c>
      <c r="Y90" s="112">
        <v>1800</v>
      </c>
      <c r="Z90" s="112">
        <v>1937</v>
      </c>
    </row>
    <row r="91" spans="1:30" ht="15" customHeight="1" x14ac:dyDescent="0.25">
      <c r="A91" s="49" t="s">
        <v>7</v>
      </c>
      <c r="B91" s="49"/>
      <c r="C91" s="57" t="str">
        <f t="shared" si="3"/>
        <v>$824.0 mil</v>
      </c>
      <c r="D91" s="96">
        <f t="shared" si="4"/>
        <v>6.7235611187500099E-2</v>
      </c>
      <c r="E91" s="97">
        <f t="shared" si="5"/>
        <v>6.7235611187500099E-2</v>
      </c>
      <c r="F91" s="96">
        <f t="shared" si="6"/>
        <v>0.20431290923193046</v>
      </c>
      <c r="G91" s="97">
        <f t="shared" si="7"/>
        <v>0.20431290923193046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8074</v>
      </c>
      <c r="W91" s="112">
        <v>7966</v>
      </c>
      <c r="X91" s="112">
        <v>8193</v>
      </c>
      <c r="Y91" s="112">
        <v>8342</v>
      </c>
      <c r="Z91" s="112">
        <v>8720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400</v>
      </c>
      <c r="W93" s="112">
        <v>405</v>
      </c>
      <c r="X93" s="112">
        <v>419</v>
      </c>
      <c r="Y93" s="112">
        <v>447</v>
      </c>
      <c r="Z93" s="112">
        <v>461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1104</v>
      </c>
      <c r="W94" s="112">
        <v>1108</v>
      </c>
      <c r="X94" s="112">
        <v>1116</v>
      </c>
      <c r="Y94" s="112">
        <v>1133</v>
      </c>
      <c r="Z94" s="112">
        <v>1165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219</v>
      </c>
      <c r="W95" s="112">
        <v>221</v>
      </c>
      <c r="X95" s="112">
        <v>239</v>
      </c>
      <c r="Y95" s="112">
        <v>253</v>
      </c>
      <c r="Z95" s="112">
        <v>264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1242</v>
      </c>
      <c r="W96" s="112">
        <v>1279</v>
      </c>
      <c r="X96" s="112">
        <v>1303</v>
      </c>
      <c r="Y96" s="112">
        <v>1378</v>
      </c>
      <c r="Z96" s="112">
        <v>1485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1008</v>
      </c>
      <c r="W97" s="112">
        <v>1040</v>
      </c>
      <c r="X97" s="112">
        <v>1041</v>
      </c>
      <c r="Y97" s="112">
        <v>1049</v>
      </c>
      <c r="Z97" s="112">
        <v>1083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715</v>
      </c>
      <c r="W98" s="112">
        <v>759</v>
      </c>
      <c r="X98" s="112">
        <v>783</v>
      </c>
      <c r="Y98" s="112">
        <v>833</v>
      </c>
      <c r="Z98" s="112">
        <v>859</v>
      </c>
    </row>
    <row r="99" spans="1:32" ht="15" customHeight="1" x14ac:dyDescent="0.25">
      <c r="S99" s="115" t="s">
        <v>197</v>
      </c>
      <c r="T99" s="115"/>
      <c r="U99" s="112"/>
      <c r="V99" s="112">
        <v>78</v>
      </c>
      <c r="W99" s="112">
        <v>77</v>
      </c>
      <c r="X99" s="112">
        <v>76</v>
      </c>
      <c r="Y99" s="112">
        <v>88</v>
      </c>
      <c r="Z99" s="112">
        <v>98</v>
      </c>
    </row>
    <row r="100" spans="1:32" ht="15" customHeight="1" x14ac:dyDescent="0.25">
      <c r="S100" s="115" t="s">
        <v>58</v>
      </c>
      <c r="T100" s="115"/>
      <c r="U100" s="112"/>
      <c r="V100" s="112">
        <v>742</v>
      </c>
      <c r="W100" s="112">
        <v>779</v>
      </c>
      <c r="X100" s="112">
        <v>796</v>
      </c>
      <c r="Y100" s="112">
        <v>824</v>
      </c>
      <c r="Z100" s="112">
        <v>883</v>
      </c>
    </row>
    <row r="101" spans="1:32" x14ac:dyDescent="0.25">
      <c r="A101" s="18"/>
      <c r="S101" s="118" t="s">
        <v>53</v>
      </c>
      <c r="T101" s="118"/>
      <c r="U101" s="112"/>
      <c r="V101" s="112">
        <v>7129</v>
      </c>
      <c r="W101" s="112">
        <v>7139</v>
      </c>
      <c r="X101" s="112">
        <v>7273</v>
      </c>
      <c r="Y101" s="112">
        <v>7545</v>
      </c>
      <c r="Z101" s="112">
        <v>7888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14443</v>
      </c>
      <c r="W104" s="112">
        <v>14870</v>
      </c>
      <c r="X104" s="112">
        <v>15944</v>
      </c>
      <c r="Y104" s="112">
        <v>16198</v>
      </c>
      <c r="Z104" s="112">
        <v>17691</v>
      </c>
      <c r="AB104" s="109" t="str">
        <f>TEXT(Z104,"###,###")</f>
        <v>17,691</v>
      </c>
      <c r="AD104" s="130">
        <f>Z104/($Z$4)*100</f>
        <v>71.102447650817894</v>
      </c>
      <c r="AF104" s="109"/>
    </row>
    <row r="105" spans="1:32" x14ac:dyDescent="0.25">
      <c r="S105" s="115" t="s">
        <v>17</v>
      </c>
      <c r="T105" s="115"/>
      <c r="U105" s="112"/>
      <c r="V105" s="112">
        <v>4152</v>
      </c>
      <c r="W105" s="112">
        <v>4198</v>
      </c>
      <c r="X105" s="112">
        <v>4125</v>
      </c>
      <c r="Y105" s="112">
        <v>4116</v>
      </c>
      <c r="Z105" s="112">
        <v>4361</v>
      </c>
      <c r="AB105" s="109" t="str">
        <f>TEXT(Z105,"###,###")</f>
        <v>4,361</v>
      </c>
      <c r="AD105" s="130">
        <f>Z105/($Z$4)*100</f>
        <v>17.527430569510869</v>
      </c>
      <c r="AF105" s="109"/>
    </row>
    <row r="106" spans="1:32" x14ac:dyDescent="0.25">
      <c r="S106" s="118" t="s">
        <v>53</v>
      </c>
      <c r="T106" s="118"/>
      <c r="U106" s="120"/>
      <c r="V106" s="120">
        <v>18595</v>
      </c>
      <c r="W106" s="120">
        <v>19068</v>
      </c>
      <c r="X106" s="120">
        <v>20069</v>
      </c>
      <c r="Y106" s="120">
        <v>20314</v>
      </c>
      <c r="Z106" s="120">
        <v>22052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3921</v>
      </c>
      <c r="W108" s="112">
        <v>3509</v>
      </c>
      <c r="X108" s="112">
        <v>3658</v>
      </c>
      <c r="Y108" s="112">
        <v>3666</v>
      </c>
      <c r="Z108" s="112">
        <v>4134</v>
      </c>
      <c r="AB108" s="109" t="str">
        <f>TEXT(Z108,"###,###")</f>
        <v>4,134</v>
      </c>
      <c r="AD108" s="130">
        <f>Z108/($Z$4)*100</f>
        <v>16.615087818013745</v>
      </c>
      <c r="AF108" s="109"/>
    </row>
    <row r="109" spans="1:32" x14ac:dyDescent="0.25">
      <c r="S109" s="115" t="s">
        <v>20</v>
      </c>
      <c r="T109" s="115"/>
      <c r="U109" s="112"/>
      <c r="V109" s="112">
        <v>3306</v>
      </c>
      <c r="W109" s="112">
        <v>3532</v>
      </c>
      <c r="X109" s="112">
        <v>3359</v>
      </c>
      <c r="Y109" s="112">
        <v>3928</v>
      </c>
      <c r="Z109" s="112">
        <v>4349</v>
      </c>
      <c r="AB109" s="109" t="str">
        <f>TEXT(Z109,"###,###")</f>
        <v>4,349</v>
      </c>
      <c r="AD109" s="130">
        <f>Z109/($Z$4)*100</f>
        <v>17.479200996744503</v>
      </c>
      <c r="AF109" s="109"/>
    </row>
    <row r="110" spans="1:32" x14ac:dyDescent="0.25">
      <c r="S110" s="115" t="s">
        <v>21</v>
      </c>
      <c r="T110" s="115"/>
      <c r="U110" s="112"/>
      <c r="V110" s="112">
        <v>3345</v>
      </c>
      <c r="W110" s="112">
        <v>3474</v>
      </c>
      <c r="X110" s="112">
        <v>3890</v>
      </c>
      <c r="Y110" s="112">
        <v>4307</v>
      </c>
      <c r="Z110" s="112">
        <v>4610</v>
      </c>
      <c r="AB110" s="109" t="str">
        <f>TEXT(Z110,"###,###")</f>
        <v>4,610</v>
      </c>
      <c r="AD110" s="130">
        <f>Z110/($Z$4)*100</f>
        <v>18.528194204413005</v>
      </c>
      <c r="AF110" s="109"/>
    </row>
    <row r="111" spans="1:32" x14ac:dyDescent="0.25">
      <c r="S111" s="115" t="s">
        <v>22</v>
      </c>
      <c r="T111" s="115"/>
      <c r="U111" s="112"/>
      <c r="V111" s="112">
        <v>7769</v>
      </c>
      <c r="W111" s="112">
        <v>8315</v>
      </c>
      <c r="X111" s="112">
        <v>7971</v>
      </c>
      <c r="Y111" s="112">
        <v>8413</v>
      </c>
      <c r="Z111" s="112">
        <v>8959</v>
      </c>
      <c r="AB111" s="109" t="str">
        <f>TEXT(Z111,"###,###")</f>
        <v>8,959</v>
      </c>
      <c r="AD111" s="130">
        <f>Z111/($Z$4)*100</f>
        <v>36.007395201157507</v>
      </c>
      <c r="AF111" s="109"/>
    </row>
    <row r="112" spans="1:32" x14ac:dyDescent="0.25">
      <c r="S112" s="118" t="s">
        <v>53</v>
      </c>
      <c r="T112" s="118"/>
      <c r="U112" s="112"/>
      <c r="V112" s="112">
        <v>21446</v>
      </c>
      <c r="W112" s="112">
        <v>21654</v>
      </c>
      <c r="X112" s="112">
        <v>21706</v>
      </c>
      <c r="Y112" s="112">
        <v>23178</v>
      </c>
      <c r="Z112" s="112">
        <v>24884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43.47</v>
      </c>
      <c r="W118" s="131">
        <v>43.08</v>
      </c>
      <c r="X118" s="131">
        <v>43.35</v>
      </c>
      <c r="Y118" s="131">
        <v>43.29</v>
      </c>
      <c r="Z118" s="131">
        <v>43.24</v>
      </c>
      <c r="AB118" s="109" t="str">
        <f>TEXT(Z118,"##.0")</f>
        <v>43.2</v>
      </c>
    </row>
    <row r="120" spans="19:32" x14ac:dyDescent="0.25">
      <c r="S120" s="101" t="s">
        <v>98</v>
      </c>
      <c r="T120" s="112"/>
      <c r="U120" s="112"/>
      <c r="V120" s="112">
        <v>11355</v>
      </c>
      <c r="W120" s="112">
        <v>11456</v>
      </c>
      <c r="X120" s="112">
        <v>11644</v>
      </c>
      <c r="Y120" s="112">
        <v>12008</v>
      </c>
      <c r="Z120" s="112">
        <v>12613</v>
      </c>
      <c r="AB120" s="109" t="str">
        <f>TEXT(Z120,"###,###")</f>
        <v>12,613</v>
      </c>
    </row>
    <row r="121" spans="19:32" x14ac:dyDescent="0.25">
      <c r="S121" s="101" t="s">
        <v>99</v>
      </c>
      <c r="T121" s="112"/>
      <c r="U121" s="112"/>
      <c r="V121" s="112">
        <v>2031</v>
      </c>
      <c r="W121" s="112">
        <v>1831</v>
      </c>
      <c r="X121" s="112">
        <v>1978</v>
      </c>
      <c r="Y121" s="112">
        <v>2004</v>
      </c>
      <c r="Z121" s="112">
        <v>2018</v>
      </c>
      <c r="AB121" s="109" t="str">
        <f>TEXT(Z121,"###,###")</f>
        <v>2,018</v>
      </c>
    </row>
    <row r="122" spans="19:32" x14ac:dyDescent="0.25">
      <c r="S122" s="101" t="s">
        <v>100</v>
      </c>
      <c r="T122" s="112"/>
      <c r="U122" s="112"/>
      <c r="V122" s="112">
        <v>1821</v>
      </c>
      <c r="W122" s="112">
        <v>1825</v>
      </c>
      <c r="X122" s="112">
        <v>1846</v>
      </c>
      <c r="Y122" s="112">
        <v>1897</v>
      </c>
      <c r="Z122" s="112">
        <v>1995</v>
      </c>
      <c r="AB122" s="109" t="str">
        <f>TEXT(Z122,"###,###")</f>
        <v>1,995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13176</v>
      </c>
      <c r="W124" s="112">
        <v>13281</v>
      </c>
      <c r="X124" s="112">
        <v>13490</v>
      </c>
      <c r="Y124" s="112">
        <v>13905</v>
      </c>
      <c r="Z124" s="112">
        <v>14608</v>
      </c>
      <c r="AB124" s="109" t="str">
        <f>TEXT(Z124,"###,###")</f>
        <v>14,608</v>
      </c>
      <c r="AD124" s="127">
        <f>Z124/$Z$7*100</f>
        <v>87.841250751653646</v>
      </c>
    </row>
    <row r="125" spans="19:32" x14ac:dyDescent="0.25">
      <c r="S125" s="101" t="s">
        <v>102</v>
      </c>
      <c r="T125" s="112"/>
      <c r="U125" s="112"/>
      <c r="V125" s="112">
        <v>3852</v>
      </c>
      <c r="W125" s="112">
        <v>3656</v>
      </c>
      <c r="X125" s="112">
        <v>3824</v>
      </c>
      <c r="Y125" s="112">
        <v>3901</v>
      </c>
      <c r="Z125" s="112">
        <v>4013</v>
      </c>
      <c r="AB125" s="109" t="str">
        <f>TEXT(Z125,"###,###")</f>
        <v>4,013</v>
      </c>
      <c r="AD125" s="127">
        <f>Z125/$Z$7*100</f>
        <v>24.131088394467827</v>
      </c>
    </row>
    <row r="127" spans="19:32" x14ac:dyDescent="0.25">
      <c r="S127" s="101" t="s">
        <v>103</v>
      </c>
      <c r="T127" s="112"/>
      <c r="U127" s="112"/>
      <c r="V127" s="112">
        <v>8078</v>
      </c>
      <c r="W127" s="112">
        <v>7967</v>
      </c>
      <c r="X127" s="112">
        <v>8192</v>
      </c>
      <c r="Y127" s="112">
        <v>8341</v>
      </c>
      <c r="Z127" s="112">
        <v>8721</v>
      </c>
      <c r="AB127" s="109" t="str">
        <f>TEXT(Z127,"###,###")</f>
        <v>8,721</v>
      </c>
      <c r="AD127" s="127">
        <f>Z127/$Z$7*100</f>
        <v>52.441371016235713</v>
      </c>
    </row>
    <row r="128" spans="19:32" x14ac:dyDescent="0.25">
      <c r="S128" s="101" t="s">
        <v>104</v>
      </c>
      <c r="T128" s="112"/>
      <c r="U128" s="112"/>
      <c r="V128" s="112">
        <v>7125</v>
      </c>
      <c r="W128" s="112">
        <v>7139</v>
      </c>
      <c r="X128" s="112">
        <v>7269</v>
      </c>
      <c r="Y128" s="112">
        <v>7545</v>
      </c>
      <c r="Z128" s="112">
        <v>7887</v>
      </c>
      <c r="AB128" s="109" t="str">
        <f>TEXT(Z128,"###,###")</f>
        <v>7,887</v>
      </c>
      <c r="AD128" s="127">
        <f>Z128/$Z$7*100</f>
        <v>47.426337943475644</v>
      </c>
    </row>
    <row r="130" spans="19:20" x14ac:dyDescent="0.25">
      <c r="S130" s="101" t="s">
        <v>278</v>
      </c>
      <c r="T130" s="127">
        <v>75.844858689116052</v>
      </c>
    </row>
    <row r="131" spans="19:20" x14ac:dyDescent="0.25">
      <c r="S131" s="101" t="s">
        <v>279</v>
      </c>
      <c r="T131" s="127">
        <v>12.134696331930247</v>
      </c>
    </row>
    <row r="132" spans="19:20" x14ac:dyDescent="0.25">
      <c r="S132" s="101" t="s">
        <v>280</v>
      </c>
      <c r="T132" s="127">
        <v>11.996392062537582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06C8B63-4739-40E9-A66A-81068F9877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35FD1E2-CCEA-4FD5-A385-2A78F2AAB3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DDFA38A-AF8F-49D4-B2FA-F3822EDCB7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A17265F-A8F2-4968-A1DB-CE1E5C6763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2F8FE-7FE5-4558-A75C-555DD034353F}">
  <sheetPr codeName="Sheet12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175</v>
      </c>
      <c r="T1" s="99"/>
      <c r="U1" s="99"/>
      <c r="V1" s="99"/>
      <c r="W1" s="99"/>
      <c r="X1" s="99"/>
      <c r="Y1" s="100" t="s">
        <v>260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175</v>
      </c>
      <c r="Y3" s="105" t="s">
        <v>260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9.65 Southern Downs,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30345</v>
      </c>
      <c r="W4" s="108">
        <v>29057</v>
      </c>
      <c r="X4" s="108">
        <v>28016</v>
      </c>
      <c r="Y4" s="108">
        <v>29428</v>
      </c>
      <c r="Z4" s="108">
        <v>30471</v>
      </c>
      <c r="AB4" s="109" t="str">
        <f>TEXT(Z4,"###,###")</f>
        <v>30,471</v>
      </c>
      <c r="AD4" s="110">
        <f>Z4/Y4-1</f>
        <v>3.5442435775451919E-2</v>
      </c>
      <c r="AF4" s="110">
        <f>Z4/V4-1</f>
        <v>4.1522491349481605E-3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15975</v>
      </c>
      <c r="W5" s="108">
        <v>15247</v>
      </c>
      <c r="X5" s="108">
        <v>14608</v>
      </c>
      <c r="Y5" s="108">
        <v>15061</v>
      </c>
      <c r="Z5" s="108">
        <v>15436</v>
      </c>
      <c r="AB5" s="109" t="str">
        <f>TEXT(Z5,"###,###")</f>
        <v>15,436</v>
      </c>
      <c r="AD5" s="110">
        <f t="shared" ref="AD5:AD9" si="0">Z5/Y5-1</f>
        <v>2.4898745103246744E-2</v>
      </c>
      <c r="AF5" s="110">
        <f t="shared" ref="AF5:AF9" si="1">Z5/V5-1</f>
        <v>-3.3740219092331714E-2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14374</v>
      </c>
      <c r="W6" s="108">
        <v>13804</v>
      </c>
      <c r="X6" s="108">
        <v>13408</v>
      </c>
      <c r="Y6" s="108">
        <v>14316</v>
      </c>
      <c r="Z6" s="108">
        <v>15013</v>
      </c>
      <c r="AB6" s="109" t="str">
        <f>TEXT(Z6,"###,###")</f>
        <v>15,013</v>
      </c>
      <c r="AD6" s="110">
        <f t="shared" si="0"/>
        <v>4.8686784017882179E-2</v>
      </c>
      <c r="AF6" s="110">
        <f t="shared" si="1"/>
        <v>4.4455266453318432E-2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20191</v>
      </c>
      <c r="W7" s="108">
        <v>19386</v>
      </c>
      <c r="X7" s="108">
        <v>19455</v>
      </c>
      <c r="Y7" s="108">
        <v>19456</v>
      </c>
      <c r="Z7" s="108">
        <v>20112</v>
      </c>
      <c r="AB7" s="109" t="str">
        <f>TEXT(Z7,"###,###")</f>
        <v>20,112</v>
      </c>
      <c r="AD7" s="110">
        <f t="shared" si="0"/>
        <v>3.3717105263157965E-2</v>
      </c>
      <c r="AF7" s="110">
        <f t="shared" si="1"/>
        <v>-3.9126343420335941E-3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30,471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20,112</v>
      </c>
      <c r="P8" s="67"/>
      <c r="S8" s="107" t="s">
        <v>83</v>
      </c>
      <c r="T8" s="108"/>
      <c r="U8" s="108"/>
      <c r="V8" s="108">
        <v>34860</v>
      </c>
      <c r="W8" s="108">
        <v>35242</v>
      </c>
      <c r="X8" s="108">
        <v>36162.449999999997</v>
      </c>
      <c r="Y8" s="108">
        <v>37686.25</v>
      </c>
      <c r="Z8" s="108">
        <v>38973</v>
      </c>
      <c r="AB8" s="109" t="str">
        <f>TEXT(Z8,"$###,###")</f>
        <v>$38,973</v>
      </c>
      <c r="AD8" s="110">
        <f t="shared" si="0"/>
        <v>3.4143752694948404E-2</v>
      </c>
      <c r="AF8" s="110">
        <f t="shared" si="1"/>
        <v>0.11798623063683311</v>
      </c>
    </row>
    <row r="9" spans="1:32" x14ac:dyDescent="0.25">
      <c r="A9" s="30" t="s">
        <v>14</v>
      </c>
      <c r="B9" s="71"/>
      <c r="C9" s="72"/>
      <c r="D9" s="73">
        <f>AD104</f>
        <v>71.727216041482066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51.48170246618934</v>
      </c>
      <c r="P9" s="74" t="s">
        <v>84</v>
      </c>
      <c r="S9" s="107" t="s">
        <v>7</v>
      </c>
      <c r="T9" s="108"/>
      <c r="U9" s="108"/>
      <c r="V9" s="108">
        <v>788870868</v>
      </c>
      <c r="W9" s="108">
        <v>786950380</v>
      </c>
      <c r="X9" s="108">
        <v>804858301</v>
      </c>
      <c r="Y9" s="108">
        <v>856462636</v>
      </c>
      <c r="Z9" s="108">
        <v>943490151</v>
      </c>
      <c r="AB9" s="109" t="str">
        <f>TEXT(Z9/1000000,"$#,###.0")&amp;" mil"</f>
        <v>$943.5 mil</v>
      </c>
      <c r="AD9" s="110">
        <f t="shared" si="0"/>
        <v>0.10161273982301311</v>
      </c>
      <c r="AF9" s="110">
        <f t="shared" si="1"/>
        <v>0.19600075154505525</v>
      </c>
    </row>
    <row r="10" spans="1:32" x14ac:dyDescent="0.25">
      <c r="A10" s="30" t="s">
        <v>17</v>
      </c>
      <c r="B10" s="71"/>
      <c r="C10" s="72"/>
      <c r="D10" s="73">
        <f>AD105</f>
        <v>15.470447310557581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48.379077167859982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75.541964996022273</v>
      </c>
      <c r="P11" s="74" t="s">
        <v>84</v>
      </c>
      <c r="S11" s="107" t="s">
        <v>29</v>
      </c>
      <c r="T11" s="112"/>
      <c r="U11" s="112"/>
      <c r="V11" s="112">
        <v>25541</v>
      </c>
      <c r="W11" s="112">
        <v>24552</v>
      </c>
      <c r="X11" s="112">
        <v>23243</v>
      </c>
      <c r="Y11" s="112">
        <v>24652</v>
      </c>
      <c r="Z11" s="112">
        <v>25551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12.624303898170247</v>
      </c>
      <c r="P12" s="74" t="s">
        <v>84</v>
      </c>
      <c r="S12" s="107" t="s">
        <v>30</v>
      </c>
      <c r="T12" s="112"/>
      <c r="U12" s="112"/>
      <c r="V12" s="112">
        <v>4805</v>
      </c>
      <c r="W12" s="112">
        <v>4499</v>
      </c>
      <c r="X12" s="112">
        <v>4771</v>
      </c>
      <c r="Y12" s="112">
        <v>4776</v>
      </c>
      <c r="Z12" s="112">
        <v>4923</v>
      </c>
    </row>
    <row r="13" spans="1:32" ht="15" customHeight="1" x14ac:dyDescent="0.25">
      <c r="A13" s="30" t="s">
        <v>19</v>
      </c>
      <c r="B13" s="72"/>
      <c r="C13" s="72"/>
      <c r="D13" s="73">
        <f>AD108</f>
        <v>16.530471595943684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11.843675417661098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17.711922811853896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20.340651767254112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17.934188289094344</v>
      </c>
      <c r="P15" s="74" t="s">
        <v>84</v>
      </c>
      <c r="S15" s="115" t="s">
        <v>60</v>
      </c>
      <c r="T15" s="115"/>
      <c r="U15" s="116"/>
      <c r="V15" s="116">
        <v>3921</v>
      </c>
      <c r="W15" s="116">
        <v>3594</v>
      </c>
      <c r="X15" s="116">
        <v>3043</v>
      </c>
      <c r="Y15" s="112">
        <v>3191</v>
      </c>
      <c r="Z15" s="112">
        <v>2906</v>
      </c>
      <c r="AB15" s="117">
        <f t="shared" ref="AB15:AB34" si="2">IF(Z15="np",0,Z15/$Z$34)</f>
        <v>9.5356849876948313E-2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32.660562502051135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82.065811710905649</v>
      </c>
      <c r="P16" s="37" t="s">
        <v>84</v>
      </c>
      <c r="S16" s="115" t="s">
        <v>61</v>
      </c>
      <c r="T16" s="115"/>
      <c r="U16" s="116"/>
      <c r="V16" s="116">
        <v>261</v>
      </c>
      <c r="W16" s="116">
        <v>285</v>
      </c>
      <c r="X16" s="116">
        <v>302</v>
      </c>
      <c r="Y16" s="112">
        <v>294</v>
      </c>
      <c r="Z16" s="112">
        <v>287</v>
      </c>
      <c r="AB16" s="117">
        <f t="shared" si="2"/>
        <v>9.4175553732567686E-3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1467</v>
      </c>
      <c r="W17" s="116">
        <v>1337</v>
      </c>
      <c r="X17" s="116">
        <v>1269</v>
      </c>
      <c r="Y17" s="112">
        <v>1416</v>
      </c>
      <c r="Z17" s="112">
        <v>1447</v>
      </c>
      <c r="AB17" s="117">
        <f t="shared" si="2"/>
        <v>4.7481542247744049E-2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132</v>
      </c>
      <c r="W18" s="116">
        <v>155</v>
      </c>
      <c r="X18" s="116">
        <v>154</v>
      </c>
      <c r="Y18" s="112">
        <v>159</v>
      </c>
      <c r="Z18" s="112">
        <v>166</v>
      </c>
      <c r="AB18" s="117">
        <f t="shared" si="2"/>
        <v>5.4470877768662837E-3</v>
      </c>
    </row>
    <row r="19" spans="1:28" x14ac:dyDescent="0.25">
      <c r="A19" s="63" t="str">
        <f>$S$1&amp;" ("&amp;$V$2&amp;" to "&amp;$Z$2&amp;")"</f>
        <v>Southern Downs (2017-18 to 2021-22)</v>
      </c>
      <c r="B19" s="63"/>
      <c r="C19" s="63"/>
      <c r="D19" s="63"/>
      <c r="E19" s="63"/>
      <c r="F19" s="63"/>
      <c r="G19" s="63" t="str">
        <f>$S$1&amp;" ("&amp;$V$2&amp;" to "&amp;$Z$2&amp;")"</f>
        <v>Southern Downs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1716</v>
      </c>
      <c r="W19" s="116">
        <v>1679</v>
      </c>
      <c r="X19" s="116">
        <v>1550</v>
      </c>
      <c r="Y19" s="112">
        <v>1693</v>
      </c>
      <c r="Z19" s="112">
        <v>1808</v>
      </c>
      <c r="AB19" s="117">
        <f t="shared" si="2"/>
        <v>5.9327317473338803E-2</v>
      </c>
    </row>
    <row r="20" spans="1:28" x14ac:dyDescent="0.25">
      <c r="S20" s="115" t="s">
        <v>65</v>
      </c>
      <c r="T20" s="115"/>
      <c r="U20" s="116"/>
      <c r="V20" s="116">
        <v>753</v>
      </c>
      <c r="W20" s="116">
        <v>758</v>
      </c>
      <c r="X20" s="116">
        <v>721</v>
      </c>
      <c r="Y20" s="112">
        <v>760</v>
      </c>
      <c r="Z20" s="112">
        <v>855</v>
      </c>
      <c r="AB20" s="117">
        <f t="shared" si="2"/>
        <v>2.8055783429040197E-2</v>
      </c>
    </row>
    <row r="21" spans="1:28" x14ac:dyDescent="0.25">
      <c r="S21" s="115" t="s">
        <v>66</v>
      </c>
      <c r="T21" s="115"/>
      <c r="U21" s="116"/>
      <c r="V21" s="116">
        <v>2696</v>
      </c>
      <c r="W21" s="116">
        <v>2642</v>
      </c>
      <c r="X21" s="116">
        <v>2620</v>
      </c>
      <c r="Y21" s="112">
        <v>2944</v>
      </c>
      <c r="Z21" s="112">
        <v>3192</v>
      </c>
      <c r="AB21" s="117">
        <f t="shared" si="2"/>
        <v>0.10474159146841673</v>
      </c>
    </row>
    <row r="22" spans="1:28" x14ac:dyDescent="0.25">
      <c r="S22" s="115" t="s">
        <v>67</v>
      </c>
      <c r="T22" s="115"/>
      <c r="U22" s="116"/>
      <c r="V22" s="116">
        <v>1979</v>
      </c>
      <c r="W22" s="116">
        <v>1740</v>
      </c>
      <c r="X22" s="116">
        <v>1736</v>
      </c>
      <c r="Y22" s="112">
        <v>2122</v>
      </c>
      <c r="Z22" s="112">
        <v>2191</v>
      </c>
      <c r="AB22" s="117">
        <f t="shared" si="2"/>
        <v>7.1894995898277275E-2</v>
      </c>
    </row>
    <row r="23" spans="1:28" x14ac:dyDescent="0.25">
      <c r="S23" s="115" t="s">
        <v>68</v>
      </c>
      <c r="T23" s="115"/>
      <c r="U23" s="116"/>
      <c r="V23" s="116">
        <v>1344</v>
      </c>
      <c r="W23" s="116">
        <v>1318</v>
      </c>
      <c r="X23" s="116">
        <v>1277</v>
      </c>
      <c r="Y23" s="112">
        <v>1333</v>
      </c>
      <c r="Z23" s="112">
        <v>1405</v>
      </c>
      <c r="AB23" s="117">
        <f t="shared" si="2"/>
        <v>4.6103363412633304E-2</v>
      </c>
    </row>
    <row r="24" spans="1:28" x14ac:dyDescent="0.25">
      <c r="S24" s="115" t="s">
        <v>69</v>
      </c>
      <c r="T24" s="115"/>
      <c r="U24" s="116"/>
      <c r="V24" s="116">
        <v>158</v>
      </c>
      <c r="W24" s="116">
        <v>165</v>
      </c>
      <c r="X24" s="116">
        <v>138</v>
      </c>
      <c r="Y24" s="112">
        <v>115</v>
      </c>
      <c r="Z24" s="112">
        <v>106</v>
      </c>
      <c r="AB24" s="117">
        <f t="shared" si="2"/>
        <v>3.4782608695652175E-3</v>
      </c>
    </row>
    <row r="25" spans="1:28" x14ac:dyDescent="0.25">
      <c r="S25" s="115" t="s">
        <v>70</v>
      </c>
      <c r="T25" s="115"/>
      <c r="U25" s="116"/>
      <c r="V25" s="116">
        <v>767</v>
      </c>
      <c r="W25" s="116">
        <v>769</v>
      </c>
      <c r="X25" s="116">
        <v>803</v>
      </c>
      <c r="Y25" s="112">
        <v>808</v>
      </c>
      <c r="Z25" s="112">
        <v>782</v>
      </c>
      <c r="AB25" s="117">
        <f t="shared" si="2"/>
        <v>2.5660377358490565E-2</v>
      </c>
    </row>
    <row r="26" spans="1:28" x14ac:dyDescent="0.25">
      <c r="S26" s="115" t="s">
        <v>71</v>
      </c>
      <c r="T26" s="115"/>
      <c r="U26" s="116"/>
      <c r="V26" s="116">
        <v>496</v>
      </c>
      <c r="W26" s="116">
        <v>452</v>
      </c>
      <c r="X26" s="116">
        <v>418</v>
      </c>
      <c r="Y26" s="112">
        <v>460</v>
      </c>
      <c r="Z26" s="112">
        <v>496</v>
      </c>
      <c r="AB26" s="117">
        <f t="shared" si="2"/>
        <v>1.6275635767022151E-2</v>
      </c>
    </row>
    <row r="27" spans="1:28" x14ac:dyDescent="0.25">
      <c r="S27" s="115" t="s">
        <v>72</v>
      </c>
      <c r="T27" s="115"/>
      <c r="U27" s="116"/>
      <c r="V27" s="116">
        <v>1077</v>
      </c>
      <c r="W27" s="116">
        <v>1054</v>
      </c>
      <c r="X27" s="116">
        <v>1088</v>
      </c>
      <c r="Y27" s="112">
        <v>1145</v>
      </c>
      <c r="Z27" s="112">
        <v>1387</v>
      </c>
      <c r="AB27" s="117">
        <f t="shared" si="2"/>
        <v>4.5512715340442988E-2</v>
      </c>
    </row>
    <row r="28" spans="1:28" x14ac:dyDescent="0.25">
      <c r="S28" s="115" t="s">
        <v>73</v>
      </c>
      <c r="T28" s="115"/>
      <c r="U28" s="116"/>
      <c r="V28" s="116">
        <v>2948</v>
      </c>
      <c r="W28" s="116">
        <v>2980</v>
      </c>
      <c r="X28" s="116">
        <v>2678</v>
      </c>
      <c r="Y28" s="112">
        <v>2667</v>
      </c>
      <c r="Z28" s="112">
        <v>2531</v>
      </c>
      <c r="AB28" s="117">
        <f t="shared" si="2"/>
        <v>8.3051681706316646E-2</v>
      </c>
    </row>
    <row r="29" spans="1:28" x14ac:dyDescent="0.25">
      <c r="S29" s="115" t="s">
        <v>74</v>
      </c>
      <c r="T29" s="115"/>
      <c r="U29" s="116"/>
      <c r="V29" s="116">
        <v>1142</v>
      </c>
      <c r="W29" s="116">
        <v>1192</v>
      </c>
      <c r="X29" s="116">
        <v>1108</v>
      </c>
      <c r="Y29" s="112">
        <v>1090</v>
      </c>
      <c r="Z29" s="112">
        <v>1266</v>
      </c>
      <c r="AB29" s="117">
        <f t="shared" si="2"/>
        <v>4.1542247744052505E-2</v>
      </c>
    </row>
    <row r="30" spans="1:28" x14ac:dyDescent="0.25">
      <c r="S30" s="115" t="s">
        <v>75</v>
      </c>
      <c r="T30" s="115"/>
      <c r="U30" s="116"/>
      <c r="V30" s="116">
        <v>1771</v>
      </c>
      <c r="W30" s="116">
        <v>1737</v>
      </c>
      <c r="X30" s="116">
        <v>1897</v>
      </c>
      <c r="Y30" s="112">
        <v>1875</v>
      </c>
      <c r="Z30" s="112">
        <v>1977</v>
      </c>
      <c r="AB30" s="117">
        <f t="shared" si="2"/>
        <v>6.4872846595570133E-2</v>
      </c>
    </row>
    <row r="31" spans="1:28" x14ac:dyDescent="0.25">
      <c r="S31" s="115" t="s">
        <v>76</v>
      </c>
      <c r="T31" s="115"/>
      <c r="U31" s="116"/>
      <c r="V31" s="116">
        <v>2843</v>
      </c>
      <c r="W31" s="116">
        <v>3003</v>
      </c>
      <c r="X31" s="116">
        <v>3186</v>
      </c>
      <c r="Y31" s="112">
        <v>3485</v>
      </c>
      <c r="Z31" s="112">
        <v>3805</v>
      </c>
      <c r="AB31" s="117">
        <f t="shared" si="2"/>
        <v>0.12485643970467597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344</v>
      </c>
      <c r="W32" s="116">
        <v>344</v>
      </c>
      <c r="X32" s="116">
        <v>334</v>
      </c>
      <c r="Y32" s="112">
        <v>340</v>
      </c>
      <c r="Z32" s="112">
        <v>376</v>
      </c>
      <c r="AB32" s="117">
        <f t="shared" si="2"/>
        <v>1.2337981952420016E-2</v>
      </c>
    </row>
    <row r="33" spans="19:32" x14ac:dyDescent="0.25">
      <c r="S33" s="115" t="s">
        <v>78</v>
      </c>
      <c r="T33" s="115"/>
      <c r="U33" s="116"/>
      <c r="V33" s="116">
        <v>788</v>
      </c>
      <c r="W33" s="116">
        <v>772</v>
      </c>
      <c r="X33" s="116">
        <v>783</v>
      </c>
      <c r="Y33" s="112">
        <v>886</v>
      </c>
      <c r="Z33" s="112">
        <v>981</v>
      </c>
      <c r="AB33" s="117">
        <f t="shared" si="2"/>
        <v>3.2190319934372436E-2</v>
      </c>
    </row>
    <row r="34" spans="19:32" x14ac:dyDescent="0.25">
      <c r="S34" s="118" t="s">
        <v>53</v>
      </c>
      <c r="T34" s="118"/>
      <c r="U34" s="119"/>
      <c r="V34" s="119">
        <v>30343</v>
      </c>
      <c r="W34" s="119">
        <v>29053</v>
      </c>
      <c r="X34" s="119">
        <v>28016</v>
      </c>
      <c r="Y34" s="120">
        <v>29428</v>
      </c>
      <c r="Z34" s="120">
        <v>30475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17031</v>
      </c>
      <c r="W37" s="112">
        <v>16028</v>
      </c>
      <c r="X37" s="112">
        <v>16267</v>
      </c>
      <c r="Y37" s="112">
        <v>16028</v>
      </c>
      <c r="Z37" s="112">
        <v>16510</v>
      </c>
      <c r="AB37" s="132">
        <f>Z37/Z40*100</f>
        <v>82.065811710905649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3167</v>
      </c>
      <c r="W38" s="112">
        <v>3352</v>
      </c>
      <c r="X38" s="112">
        <v>3183</v>
      </c>
      <c r="Y38" s="112">
        <v>3429</v>
      </c>
      <c r="Z38" s="112">
        <v>3608</v>
      </c>
      <c r="AB38" s="132">
        <f>Z38/Z40*100</f>
        <v>17.934188289094344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20198</v>
      </c>
      <c r="W40" s="112">
        <v>19380</v>
      </c>
      <c r="X40" s="112">
        <v>19450</v>
      </c>
      <c r="Y40" s="112">
        <v>19457</v>
      </c>
      <c r="Z40" s="112">
        <v>20118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40</v>
      </c>
      <c r="W44" s="112">
        <v>38</v>
      </c>
      <c r="X44" s="112">
        <v>44</v>
      </c>
      <c r="Y44" s="112">
        <v>65</v>
      </c>
      <c r="Z44" s="112">
        <v>84</v>
      </c>
    </row>
    <row r="45" spans="19:32" x14ac:dyDescent="0.25">
      <c r="S45" s="115" t="s">
        <v>37</v>
      </c>
      <c r="T45" s="115"/>
      <c r="U45" s="112"/>
      <c r="V45" s="112">
        <v>570</v>
      </c>
      <c r="W45" s="112">
        <v>496</v>
      </c>
      <c r="X45" s="112">
        <v>432</v>
      </c>
      <c r="Y45" s="112">
        <v>521</v>
      </c>
      <c r="Z45" s="112">
        <v>606</v>
      </c>
    </row>
    <row r="46" spans="19:32" x14ac:dyDescent="0.25">
      <c r="S46" s="115" t="s">
        <v>38</v>
      </c>
      <c r="T46" s="115"/>
      <c r="U46" s="112"/>
      <c r="V46" s="112">
        <v>1156</v>
      </c>
      <c r="W46" s="112">
        <v>1057</v>
      </c>
      <c r="X46" s="112">
        <v>918</v>
      </c>
      <c r="Y46" s="112">
        <v>1077</v>
      </c>
      <c r="Z46" s="112">
        <v>1002</v>
      </c>
    </row>
    <row r="47" spans="19:32" x14ac:dyDescent="0.25">
      <c r="S47" s="115" t="s">
        <v>39</v>
      </c>
      <c r="T47" s="115"/>
      <c r="U47" s="112"/>
      <c r="V47" s="112">
        <v>1889</v>
      </c>
      <c r="W47" s="112">
        <v>1667</v>
      </c>
      <c r="X47" s="112">
        <v>1401</v>
      </c>
      <c r="Y47" s="112">
        <v>1362</v>
      </c>
      <c r="Z47" s="112">
        <v>1277</v>
      </c>
    </row>
    <row r="48" spans="19:32" x14ac:dyDescent="0.25">
      <c r="S48" s="115" t="s">
        <v>40</v>
      </c>
      <c r="T48" s="115"/>
      <c r="U48" s="112"/>
      <c r="V48" s="112">
        <v>2154</v>
      </c>
      <c r="W48" s="112">
        <v>2143</v>
      </c>
      <c r="X48" s="112">
        <v>1921</v>
      </c>
      <c r="Y48" s="112">
        <v>1718</v>
      </c>
      <c r="Z48" s="112">
        <v>1621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1327</v>
      </c>
      <c r="W49" s="112">
        <v>1392</v>
      </c>
      <c r="X49" s="112">
        <v>1296</v>
      </c>
      <c r="Y49" s="112">
        <v>1416</v>
      </c>
      <c r="Z49" s="112">
        <v>1521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Southern Downs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1163</v>
      </c>
      <c r="W50" s="112">
        <v>1133</v>
      </c>
      <c r="X50" s="112">
        <v>1152</v>
      </c>
      <c r="Y50" s="112">
        <v>1186</v>
      </c>
      <c r="Z50" s="112">
        <v>1210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1175</v>
      </c>
      <c r="W51" s="112">
        <v>1079</v>
      </c>
      <c r="X51" s="112">
        <v>1091</v>
      </c>
      <c r="Y51" s="112">
        <v>1158</v>
      </c>
      <c r="Z51" s="112">
        <v>1215</v>
      </c>
    </row>
    <row r="52" spans="1:26" ht="15" customHeight="1" x14ac:dyDescent="0.25">
      <c r="S52" s="115" t="s">
        <v>44</v>
      </c>
      <c r="T52" s="115"/>
      <c r="U52" s="112"/>
      <c r="V52" s="112">
        <v>1353</v>
      </c>
      <c r="W52" s="112">
        <v>1314</v>
      </c>
      <c r="X52" s="112">
        <v>1235</v>
      </c>
      <c r="Y52" s="112">
        <v>1227</v>
      </c>
      <c r="Z52" s="112">
        <v>1215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1363</v>
      </c>
      <c r="W53" s="112">
        <v>1234</v>
      </c>
      <c r="X53" s="112">
        <v>1284</v>
      </c>
      <c r="Y53" s="112">
        <v>1288</v>
      </c>
      <c r="Z53" s="112">
        <v>1413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1335</v>
      </c>
      <c r="W54" s="112">
        <v>1283</v>
      </c>
      <c r="X54" s="112">
        <v>1298</v>
      </c>
      <c r="Y54" s="112">
        <v>1337</v>
      </c>
      <c r="Z54" s="112">
        <v>1469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1107</v>
      </c>
      <c r="W55" s="112">
        <v>1141</v>
      </c>
      <c r="X55" s="112">
        <v>1150</v>
      </c>
      <c r="Y55" s="112">
        <v>1226</v>
      </c>
      <c r="Z55" s="112">
        <v>1260</v>
      </c>
    </row>
    <row r="56" spans="1:26" ht="15" customHeight="1" x14ac:dyDescent="0.25">
      <c r="S56" s="115" t="s">
        <v>48</v>
      </c>
      <c r="T56" s="115"/>
      <c r="U56" s="112"/>
      <c r="V56" s="112">
        <v>698</v>
      </c>
      <c r="W56" s="112">
        <v>662</v>
      </c>
      <c r="X56" s="112">
        <v>693</v>
      </c>
      <c r="Y56" s="112">
        <v>741</v>
      </c>
      <c r="Z56" s="112">
        <v>779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366</v>
      </c>
      <c r="W57" s="112">
        <v>354</v>
      </c>
      <c r="X57" s="112">
        <v>387</v>
      </c>
      <c r="Y57" s="112">
        <v>404</v>
      </c>
      <c r="Z57" s="112">
        <v>425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147</v>
      </c>
      <c r="W58" s="112">
        <v>139</v>
      </c>
      <c r="X58" s="112">
        <v>195</v>
      </c>
      <c r="Y58" s="112">
        <v>196</v>
      </c>
      <c r="Z58" s="112">
        <v>215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77</v>
      </c>
      <c r="W59" s="112">
        <v>69</v>
      </c>
      <c r="X59" s="112">
        <v>70</v>
      </c>
      <c r="Y59" s="112">
        <v>83</v>
      </c>
      <c r="Z59" s="112">
        <v>89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50</v>
      </c>
      <c r="W60" s="112">
        <v>45</v>
      </c>
      <c r="X60" s="112">
        <v>54</v>
      </c>
      <c r="Y60" s="112">
        <v>56</v>
      </c>
      <c r="Z60" s="112">
        <v>50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15974</v>
      </c>
      <c r="W61" s="112">
        <v>15247</v>
      </c>
      <c r="X61" s="112">
        <v>14609</v>
      </c>
      <c r="Y61" s="112">
        <v>15061</v>
      </c>
      <c r="Z61" s="112">
        <v>15433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58</v>
      </c>
      <c r="W63" s="112">
        <v>55</v>
      </c>
      <c r="X63" s="112">
        <v>51</v>
      </c>
      <c r="Y63" s="112">
        <v>65</v>
      </c>
      <c r="Z63" s="112">
        <v>85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471</v>
      </c>
      <c r="W64" s="112">
        <v>412</v>
      </c>
      <c r="X64" s="112">
        <v>411</v>
      </c>
      <c r="Y64" s="112">
        <v>612</v>
      </c>
      <c r="Z64" s="112">
        <v>638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Southern Downs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1119</v>
      </c>
      <c r="W65" s="112">
        <v>989</v>
      </c>
      <c r="X65" s="112">
        <v>883</v>
      </c>
      <c r="Y65" s="112">
        <v>923</v>
      </c>
      <c r="Z65" s="112">
        <v>960</v>
      </c>
    </row>
    <row r="66" spans="1:26" x14ac:dyDescent="0.25">
      <c r="S66" s="115" t="s">
        <v>39</v>
      </c>
      <c r="T66" s="115"/>
      <c r="U66" s="112"/>
      <c r="V66" s="112">
        <v>1531</v>
      </c>
      <c r="W66" s="112">
        <v>1354</v>
      </c>
      <c r="X66" s="112">
        <v>1108</v>
      </c>
      <c r="Y66" s="112">
        <v>1082</v>
      </c>
      <c r="Z66" s="112">
        <v>1120</v>
      </c>
    </row>
    <row r="67" spans="1:26" x14ac:dyDescent="0.25">
      <c r="S67" s="115" t="s">
        <v>40</v>
      </c>
      <c r="T67" s="115"/>
      <c r="U67" s="112"/>
      <c r="V67" s="112">
        <v>1782</v>
      </c>
      <c r="W67" s="112">
        <v>1724</v>
      </c>
      <c r="X67" s="112">
        <v>1480</v>
      </c>
      <c r="Y67" s="112">
        <v>1561</v>
      </c>
      <c r="Z67" s="112">
        <v>1387</v>
      </c>
    </row>
    <row r="68" spans="1:26" x14ac:dyDescent="0.25">
      <c r="S68" s="115" t="s">
        <v>41</v>
      </c>
      <c r="T68" s="115"/>
      <c r="U68" s="112"/>
      <c r="V68" s="112">
        <v>1203</v>
      </c>
      <c r="W68" s="112">
        <v>1232</v>
      </c>
      <c r="X68" s="112">
        <v>1187</v>
      </c>
      <c r="Y68" s="112">
        <v>1230</v>
      </c>
      <c r="Z68" s="112">
        <v>1315</v>
      </c>
    </row>
    <row r="69" spans="1:26" x14ac:dyDescent="0.25">
      <c r="S69" s="115" t="s">
        <v>42</v>
      </c>
      <c r="T69" s="115"/>
      <c r="U69" s="112"/>
      <c r="V69" s="112">
        <v>1010</v>
      </c>
      <c r="W69" s="112">
        <v>996</v>
      </c>
      <c r="X69" s="112">
        <v>1014</v>
      </c>
      <c r="Y69" s="112">
        <v>1136</v>
      </c>
      <c r="Z69" s="112">
        <v>1256</v>
      </c>
    </row>
    <row r="70" spans="1:26" x14ac:dyDescent="0.25">
      <c r="S70" s="115" t="s">
        <v>43</v>
      </c>
      <c r="T70" s="115"/>
      <c r="U70" s="112"/>
      <c r="V70" s="112">
        <v>1120</v>
      </c>
      <c r="W70" s="112">
        <v>1097</v>
      </c>
      <c r="X70" s="112">
        <v>1070</v>
      </c>
      <c r="Y70" s="112">
        <v>1148</v>
      </c>
      <c r="Z70" s="112">
        <v>1230</v>
      </c>
    </row>
    <row r="71" spans="1:26" x14ac:dyDescent="0.25">
      <c r="S71" s="115" t="s">
        <v>44</v>
      </c>
      <c r="T71" s="115"/>
      <c r="U71" s="112"/>
      <c r="V71" s="112">
        <v>1375</v>
      </c>
      <c r="W71" s="112">
        <v>1318</v>
      </c>
      <c r="X71" s="112">
        <v>1362</v>
      </c>
      <c r="Y71" s="112">
        <v>1374</v>
      </c>
      <c r="Z71" s="112">
        <v>1427</v>
      </c>
    </row>
    <row r="72" spans="1:26" x14ac:dyDescent="0.25">
      <c r="S72" s="115" t="s">
        <v>45</v>
      </c>
      <c r="T72" s="115"/>
      <c r="U72" s="112"/>
      <c r="V72" s="112">
        <v>1334</v>
      </c>
      <c r="W72" s="112">
        <v>1300</v>
      </c>
      <c r="X72" s="112">
        <v>1330</v>
      </c>
      <c r="Y72" s="112">
        <v>1426</v>
      </c>
      <c r="Z72" s="112">
        <v>1563</v>
      </c>
    </row>
    <row r="73" spans="1:26" x14ac:dyDescent="0.25">
      <c r="S73" s="115" t="s">
        <v>46</v>
      </c>
      <c r="T73" s="115"/>
      <c r="U73" s="112"/>
      <c r="V73" s="112">
        <v>1370</v>
      </c>
      <c r="W73" s="112">
        <v>1370</v>
      </c>
      <c r="X73" s="112">
        <v>1370</v>
      </c>
      <c r="Y73" s="112">
        <v>1419</v>
      </c>
      <c r="Z73" s="112">
        <v>1497</v>
      </c>
    </row>
    <row r="74" spans="1:26" x14ac:dyDescent="0.25">
      <c r="S74" s="115" t="s">
        <v>47</v>
      </c>
      <c r="T74" s="115"/>
      <c r="U74" s="112"/>
      <c r="V74" s="112">
        <v>1012</v>
      </c>
      <c r="W74" s="112">
        <v>1009</v>
      </c>
      <c r="X74" s="112">
        <v>1070</v>
      </c>
      <c r="Y74" s="112">
        <v>1191</v>
      </c>
      <c r="Z74" s="112">
        <v>1285</v>
      </c>
    </row>
    <row r="75" spans="1:26" x14ac:dyDescent="0.25">
      <c r="S75" s="115" t="s">
        <v>48</v>
      </c>
      <c r="T75" s="115"/>
      <c r="U75" s="112"/>
      <c r="V75" s="112">
        <v>558</v>
      </c>
      <c r="W75" s="112">
        <v>549</v>
      </c>
      <c r="X75" s="112">
        <v>615</v>
      </c>
      <c r="Y75" s="112">
        <v>644</v>
      </c>
      <c r="Z75" s="112">
        <v>670</v>
      </c>
    </row>
    <row r="76" spans="1:26" x14ac:dyDescent="0.25">
      <c r="S76" s="115" t="s">
        <v>49</v>
      </c>
      <c r="T76" s="115"/>
      <c r="U76" s="112"/>
      <c r="V76" s="112">
        <v>205</v>
      </c>
      <c r="W76" s="112">
        <v>210</v>
      </c>
      <c r="X76" s="112">
        <v>230</v>
      </c>
      <c r="Y76" s="112">
        <v>276</v>
      </c>
      <c r="Z76" s="112">
        <v>332</v>
      </c>
    </row>
    <row r="77" spans="1:26" x14ac:dyDescent="0.25">
      <c r="S77" s="115" t="s">
        <v>50</v>
      </c>
      <c r="T77" s="115"/>
      <c r="U77" s="112"/>
      <c r="V77" s="112">
        <v>110</v>
      </c>
      <c r="W77" s="112">
        <v>92</v>
      </c>
      <c r="X77" s="112">
        <v>114</v>
      </c>
      <c r="Y77" s="112">
        <v>105</v>
      </c>
      <c r="Z77" s="112">
        <v>123</v>
      </c>
    </row>
    <row r="78" spans="1:26" x14ac:dyDescent="0.25">
      <c r="S78" s="115" t="s">
        <v>51</v>
      </c>
      <c r="T78" s="115"/>
      <c r="U78" s="112"/>
      <c r="V78" s="112">
        <v>75</v>
      </c>
      <c r="W78" s="112">
        <v>62</v>
      </c>
      <c r="X78" s="112">
        <v>74</v>
      </c>
      <c r="Y78" s="112">
        <v>78</v>
      </c>
      <c r="Z78" s="112">
        <v>71</v>
      </c>
    </row>
    <row r="79" spans="1:26" x14ac:dyDescent="0.25">
      <c r="S79" s="115" t="s">
        <v>52</v>
      </c>
      <c r="T79" s="115"/>
      <c r="U79" s="112"/>
      <c r="V79" s="112">
        <v>34</v>
      </c>
      <c r="W79" s="112">
        <v>36</v>
      </c>
      <c r="X79" s="112">
        <v>44</v>
      </c>
      <c r="Y79" s="112">
        <v>46</v>
      </c>
      <c r="Z79" s="112">
        <v>58</v>
      </c>
    </row>
    <row r="80" spans="1:26" x14ac:dyDescent="0.25">
      <c r="S80" s="118" t="s">
        <v>53</v>
      </c>
      <c r="T80" s="118"/>
      <c r="U80" s="112"/>
      <c r="V80" s="112">
        <v>14372</v>
      </c>
      <c r="W80" s="112">
        <v>13807</v>
      </c>
      <c r="X80" s="112">
        <v>13406</v>
      </c>
      <c r="Y80" s="112">
        <v>14316</v>
      </c>
      <c r="Z80" s="112">
        <v>15013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Southern Downs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876</v>
      </c>
      <c r="W83" s="112">
        <v>848</v>
      </c>
      <c r="X83" s="112">
        <v>862</v>
      </c>
      <c r="Y83" s="112">
        <v>893</v>
      </c>
      <c r="Z83" s="112">
        <v>929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636</v>
      </c>
      <c r="W84" s="112">
        <v>637</v>
      </c>
      <c r="X84" s="112">
        <v>674</v>
      </c>
      <c r="Y84" s="112">
        <v>684</v>
      </c>
      <c r="Z84" s="112">
        <v>683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1454</v>
      </c>
      <c r="W85" s="112">
        <v>1421</v>
      </c>
      <c r="X85" s="112">
        <v>1439</v>
      </c>
      <c r="Y85" s="112">
        <v>1477</v>
      </c>
      <c r="Z85" s="112">
        <v>1524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30,471</v>
      </c>
      <c r="D86" s="96">
        <f t="shared" ref="D86:D91" si="4">AD4</f>
        <v>3.5442435775451919E-2</v>
      </c>
      <c r="E86" s="97">
        <f t="shared" ref="E86:E91" si="5">AD4</f>
        <v>3.5442435775451919E-2</v>
      </c>
      <c r="F86" s="96">
        <f t="shared" ref="F86:F91" si="6">AF4</f>
        <v>4.1522491349481605E-3</v>
      </c>
      <c r="G86" s="97">
        <f t="shared" ref="G86:G91" si="7">AF4</f>
        <v>4.1522491349481605E-3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401</v>
      </c>
      <c r="W86" s="112">
        <v>422</v>
      </c>
      <c r="X86" s="112">
        <v>405</v>
      </c>
      <c r="Y86" s="112">
        <v>426</v>
      </c>
      <c r="Z86" s="112">
        <v>457</v>
      </c>
    </row>
    <row r="87" spans="1:30" ht="15" customHeight="1" x14ac:dyDescent="0.25">
      <c r="A87" s="98" t="s">
        <v>4</v>
      </c>
      <c r="B87" s="49"/>
      <c r="C87" s="57" t="str">
        <f t="shared" si="3"/>
        <v>15,436</v>
      </c>
      <c r="D87" s="96">
        <f t="shared" si="4"/>
        <v>2.4898745103246744E-2</v>
      </c>
      <c r="E87" s="97">
        <f t="shared" si="5"/>
        <v>2.4898745103246744E-2</v>
      </c>
      <c r="F87" s="96">
        <f t="shared" si="6"/>
        <v>-3.3740219092331714E-2</v>
      </c>
      <c r="G87" s="97">
        <f t="shared" si="7"/>
        <v>-3.3740219092331714E-2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252</v>
      </c>
      <c r="W87" s="112">
        <v>244</v>
      </c>
      <c r="X87" s="112">
        <v>248</v>
      </c>
      <c r="Y87" s="112">
        <v>252</v>
      </c>
      <c r="Z87" s="112">
        <v>272</v>
      </c>
    </row>
    <row r="88" spans="1:30" ht="15" customHeight="1" x14ac:dyDescent="0.25">
      <c r="A88" s="98" t="s">
        <v>5</v>
      </c>
      <c r="B88" s="49"/>
      <c r="C88" s="57" t="str">
        <f t="shared" si="3"/>
        <v>15,013</v>
      </c>
      <c r="D88" s="96">
        <f t="shared" si="4"/>
        <v>4.8686784017882179E-2</v>
      </c>
      <c r="E88" s="97">
        <f t="shared" si="5"/>
        <v>4.8686784017882179E-2</v>
      </c>
      <c r="F88" s="96">
        <f t="shared" si="6"/>
        <v>4.4455266453318432E-2</v>
      </c>
      <c r="G88" s="97">
        <f t="shared" si="7"/>
        <v>4.4455266453318432E-2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418</v>
      </c>
      <c r="W88" s="112">
        <v>397</v>
      </c>
      <c r="X88" s="112">
        <v>428</v>
      </c>
      <c r="Y88" s="112">
        <v>457</v>
      </c>
      <c r="Z88" s="112">
        <v>461</v>
      </c>
    </row>
    <row r="89" spans="1:30" ht="15" customHeight="1" x14ac:dyDescent="0.25">
      <c r="A89" s="49" t="s">
        <v>6</v>
      </c>
      <c r="B89" s="49"/>
      <c r="C89" s="57" t="str">
        <f t="shared" si="3"/>
        <v>20,112</v>
      </c>
      <c r="D89" s="96">
        <f t="shared" si="4"/>
        <v>3.3717105263157965E-2</v>
      </c>
      <c r="E89" s="97">
        <f t="shared" si="5"/>
        <v>3.3717105263157965E-2</v>
      </c>
      <c r="F89" s="96">
        <f t="shared" si="6"/>
        <v>-3.9126343420335941E-3</v>
      </c>
      <c r="G89" s="97">
        <f t="shared" si="7"/>
        <v>-3.9126343420335941E-3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1299</v>
      </c>
      <c r="W89" s="112">
        <v>1333</v>
      </c>
      <c r="X89" s="112">
        <v>1338</v>
      </c>
      <c r="Y89" s="112">
        <v>1342</v>
      </c>
      <c r="Z89" s="112">
        <v>1365</v>
      </c>
    </row>
    <row r="90" spans="1:30" ht="15" customHeight="1" x14ac:dyDescent="0.25">
      <c r="A90" s="49" t="s">
        <v>96</v>
      </c>
      <c r="B90" s="49"/>
      <c r="C90" s="57" t="str">
        <f t="shared" si="3"/>
        <v>$38,973</v>
      </c>
      <c r="D90" s="96">
        <f t="shared" si="4"/>
        <v>3.4143752694948404E-2</v>
      </c>
      <c r="E90" s="97">
        <f t="shared" si="5"/>
        <v>3.4143752694948404E-2</v>
      </c>
      <c r="F90" s="96">
        <f t="shared" si="6"/>
        <v>0.11798623063683311</v>
      </c>
      <c r="G90" s="97">
        <f t="shared" si="7"/>
        <v>0.11798623063683311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2101</v>
      </c>
      <c r="W90" s="112">
        <v>2121</v>
      </c>
      <c r="X90" s="112">
        <v>2035</v>
      </c>
      <c r="Y90" s="112">
        <v>2000</v>
      </c>
      <c r="Z90" s="112">
        <v>2087</v>
      </c>
    </row>
    <row r="91" spans="1:30" ht="15" customHeight="1" x14ac:dyDescent="0.25">
      <c r="A91" s="49" t="s">
        <v>7</v>
      </c>
      <c r="B91" s="49"/>
      <c r="C91" s="57" t="str">
        <f t="shared" si="3"/>
        <v>$943.5 mil</v>
      </c>
      <c r="D91" s="96">
        <f t="shared" si="4"/>
        <v>0.10161273982301311</v>
      </c>
      <c r="E91" s="97">
        <f t="shared" si="5"/>
        <v>0.10161273982301311</v>
      </c>
      <c r="F91" s="96">
        <f t="shared" si="6"/>
        <v>0.19600075154505525</v>
      </c>
      <c r="G91" s="97">
        <f t="shared" si="7"/>
        <v>0.19600075154505525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10603</v>
      </c>
      <c r="W91" s="112">
        <v>10137</v>
      </c>
      <c r="X91" s="112">
        <v>10140</v>
      </c>
      <c r="Y91" s="112">
        <v>10051</v>
      </c>
      <c r="Z91" s="112">
        <v>10356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605</v>
      </c>
      <c r="W93" s="112">
        <v>589</v>
      </c>
      <c r="X93" s="112">
        <v>616</v>
      </c>
      <c r="Y93" s="112">
        <v>639</v>
      </c>
      <c r="Z93" s="112">
        <v>664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1307</v>
      </c>
      <c r="W94" s="112">
        <v>1316</v>
      </c>
      <c r="X94" s="112">
        <v>1353</v>
      </c>
      <c r="Y94" s="112">
        <v>1359</v>
      </c>
      <c r="Z94" s="112">
        <v>1438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303</v>
      </c>
      <c r="W95" s="112">
        <v>294</v>
      </c>
      <c r="X95" s="112">
        <v>297</v>
      </c>
      <c r="Y95" s="112">
        <v>320</v>
      </c>
      <c r="Z95" s="112">
        <v>320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1332</v>
      </c>
      <c r="W96" s="112">
        <v>1412</v>
      </c>
      <c r="X96" s="112">
        <v>1457</v>
      </c>
      <c r="Y96" s="112">
        <v>1516</v>
      </c>
      <c r="Z96" s="112">
        <v>1623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1319</v>
      </c>
      <c r="W97" s="112">
        <v>1292</v>
      </c>
      <c r="X97" s="112">
        <v>1301</v>
      </c>
      <c r="Y97" s="112">
        <v>1328</v>
      </c>
      <c r="Z97" s="112">
        <v>1366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875</v>
      </c>
      <c r="W98" s="112">
        <v>841</v>
      </c>
      <c r="X98" s="112">
        <v>872</v>
      </c>
      <c r="Y98" s="112">
        <v>899</v>
      </c>
      <c r="Z98" s="112">
        <v>941</v>
      </c>
    </row>
    <row r="99" spans="1:32" ht="15" customHeight="1" x14ac:dyDescent="0.25">
      <c r="S99" s="115" t="s">
        <v>197</v>
      </c>
      <c r="T99" s="115"/>
      <c r="U99" s="112"/>
      <c r="V99" s="112">
        <v>116</v>
      </c>
      <c r="W99" s="112">
        <v>121</v>
      </c>
      <c r="X99" s="112">
        <v>125</v>
      </c>
      <c r="Y99" s="112">
        <v>146</v>
      </c>
      <c r="Z99" s="112">
        <v>151</v>
      </c>
    </row>
    <row r="100" spans="1:32" ht="15" customHeight="1" x14ac:dyDescent="0.25">
      <c r="S100" s="115" t="s">
        <v>58</v>
      </c>
      <c r="T100" s="115"/>
      <c r="U100" s="112"/>
      <c r="V100" s="112">
        <v>1252</v>
      </c>
      <c r="W100" s="112">
        <v>1228</v>
      </c>
      <c r="X100" s="112">
        <v>1156</v>
      </c>
      <c r="Y100" s="112">
        <v>1160</v>
      </c>
      <c r="Z100" s="112">
        <v>1178</v>
      </c>
    </row>
    <row r="101" spans="1:32" x14ac:dyDescent="0.25">
      <c r="A101" s="18"/>
      <c r="S101" s="118" t="s">
        <v>53</v>
      </c>
      <c r="T101" s="118"/>
      <c r="U101" s="112"/>
      <c r="V101" s="112">
        <v>9590</v>
      </c>
      <c r="W101" s="112">
        <v>9243</v>
      </c>
      <c r="X101" s="112">
        <v>9317</v>
      </c>
      <c r="Y101" s="112">
        <v>9368</v>
      </c>
      <c r="Z101" s="112">
        <v>9730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19794</v>
      </c>
      <c r="W104" s="112">
        <v>19908</v>
      </c>
      <c r="X104" s="112">
        <v>20378</v>
      </c>
      <c r="Y104" s="112">
        <v>21008</v>
      </c>
      <c r="Z104" s="112">
        <v>21856</v>
      </c>
      <c r="AB104" s="109" t="str">
        <f>TEXT(Z104,"###,###")</f>
        <v>21,856</v>
      </c>
      <c r="AD104" s="130">
        <f>Z104/($Z$4)*100</f>
        <v>71.727216041482066</v>
      </c>
      <c r="AF104" s="109"/>
    </row>
    <row r="105" spans="1:32" x14ac:dyDescent="0.25">
      <c r="S105" s="115" t="s">
        <v>17</v>
      </c>
      <c r="T105" s="115"/>
      <c r="U105" s="112"/>
      <c r="V105" s="112">
        <v>4304</v>
      </c>
      <c r="W105" s="112">
        <v>4366</v>
      </c>
      <c r="X105" s="112">
        <v>4396</v>
      </c>
      <c r="Y105" s="112">
        <v>4420</v>
      </c>
      <c r="Z105" s="112">
        <v>4714</v>
      </c>
      <c r="AB105" s="109" t="str">
        <f>TEXT(Z105,"###,###")</f>
        <v>4,714</v>
      </c>
      <c r="AD105" s="130">
        <f>Z105/($Z$4)*100</f>
        <v>15.470447310557581</v>
      </c>
      <c r="AF105" s="109"/>
    </row>
    <row r="106" spans="1:32" x14ac:dyDescent="0.25">
      <c r="S106" s="118" t="s">
        <v>53</v>
      </c>
      <c r="T106" s="118"/>
      <c r="U106" s="120"/>
      <c r="V106" s="120">
        <v>24098</v>
      </c>
      <c r="W106" s="120">
        <v>24274</v>
      </c>
      <c r="X106" s="120">
        <v>24774</v>
      </c>
      <c r="Y106" s="120">
        <v>25428</v>
      </c>
      <c r="Z106" s="120">
        <v>26570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5437</v>
      </c>
      <c r="W108" s="112">
        <v>4590</v>
      </c>
      <c r="X108" s="112">
        <v>4444</v>
      </c>
      <c r="Y108" s="112">
        <v>5052</v>
      </c>
      <c r="Z108" s="112">
        <v>5037</v>
      </c>
      <c r="AB108" s="109" t="str">
        <f>TEXT(Z108,"###,###")</f>
        <v>5,037</v>
      </c>
      <c r="AD108" s="130">
        <f>Z108/($Z$4)*100</f>
        <v>16.530471595943684</v>
      </c>
      <c r="AF108" s="109"/>
    </row>
    <row r="109" spans="1:32" x14ac:dyDescent="0.25">
      <c r="S109" s="115" t="s">
        <v>20</v>
      </c>
      <c r="T109" s="115"/>
      <c r="U109" s="112"/>
      <c r="V109" s="112">
        <v>4582</v>
      </c>
      <c r="W109" s="112">
        <v>4443</v>
      </c>
      <c r="X109" s="112">
        <v>4120</v>
      </c>
      <c r="Y109" s="112">
        <v>4948</v>
      </c>
      <c r="Z109" s="112">
        <v>5397</v>
      </c>
      <c r="AB109" s="109" t="str">
        <f>TEXT(Z109,"###,###")</f>
        <v>5,397</v>
      </c>
      <c r="AD109" s="130">
        <f>Z109/($Z$4)*100</f>
        <v>17.711922811853896</v>
      </c>
      <c r="AF109" s="109"/>
    </row>
    <row r="110" spans="1:32" x14ac:dyDescent="0.25">
      <c r="S110" s="115" t="s">
        <v>21</v>
      </c>
      <c r="T110" s="115"/>
      <c r="U110" s="112"/>
      <c r="V110" s="112">
        <v>7317</v>
      </c>
      <c r="W110" s="112">
        <v>6591</v>
      </c>
      <c r="X110" s="112">
        <v>6197</v>
      </c>
      <c r="Y110" s="112">
        <v>6507</v>
      </c>
      <c r="Z110" s="112">
        <v>6198</v>
      </c>
      <c r="AB110" s="109" t="str">
        <f>TEXT(Z110,"###,###")</f>
        <v>6,198</v>
      </c>
      <c r="AD110" s="130">
        <f>Z110/($Z$4)*100</f>
        <v>20.340651767254112</v>
      </c>
      <c r="AF110" s="109"/>
    </row>
    <row r="111" spans="1:32" x14ac:dyDescent="0.25">
      <c r="S111" s="115" t="s">
        <v>22</v>
      </c>
      <c r="T111" s="115"/>
      <c r="U111" s="112"/>
      <c r="V111" s="112">
        <v>8155</v>
      </c>
      <c r="W111" s="112">
        <v>9138</v>
      </c>
      <c r="X111" s="112">
        <v>9055</v>
      </c>
      <c r="Y111" s="112">
        <v>8921</v>
      </c>
      <c r="Z111" s="112">
        <v>9952</v>
      </c>
      <c r="AB111" s="109" t="str">
        <f>TEXT(Z111,"###,###")</f>
        <v>9,952</v>
      </c>
      <c r="AD111" s="130">
        <f>Z111/($Z$4)*100</f>
        <v>32.660562502051135</v>
      </c>
      <c r="AF111" s="109"/>
    </row>
    <row r="112" spans="1:32" x14ac:dyDescent="0.25">
      <c r="S112" s="118" t="s">
        <v>53</v>
      </c>
      <c r="T112" s="118"/>
      <c r="U112" s="112"/>
      <c r="V112" s="112">
        <v>30342</v>
      </c>
      <c r="W112" s="112">
        <v>29054</v>
      </c>
      <c r="X112" s="112">
        <v>28015</v>
      </c>
      <c r="Y112" s="112">
        <v>29428</v>
      </c>
      <c r="Z112" s="112">
        <v>30472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42.16</v>
      </c>
      <c r="W118" s="131">
        <v>42.19</v>
      </c>
      <c r="X118" s="131">
        <v>43.17</v>
      </c>
      <c r="Y118" s="131">
        <v>43.67</v>
      </c>
      <c r="Z118" s="131">
        <v>43.78</v>
      </c>
      <c r="AB118" s="109" t="str">
        <f>TEXT(Z118,"##.0")</f>
        <v>43.8</v>
      </c>
    </row>
    <row r="120" spans="19:32" x14ac:dyDescent="0.25">
      <c r="S120" s="101" t="s">
        <v>98</v>
      </c>
      <c r="T120" s="112"/>
      <c r="U120" s="112"/>
      <c r="V120" s="112">
        <v>15392</v>
      </c>
      <c r="W120" s="112">
        <v>14882</v>
      </c>
      <c r="X120" s="112">
        <v>14683</v>
      </c>
      <c r="Y120" s="112">
        <v>14681</v>
      </c>
      <c r="Z120" s="112">
        <v>15193</v>
      </c>
      <c r="AB120" s="109" t="str">
        <f>TEXT(Z120,"###,###")</f>
        <v>15,193</v>
      </c>
    </row>
    <row r="121" spans="19:32" x14ac:dyDescent="0.25">
      <c r="S121" s="101" t="s">
        <v>99</v>
      </c>
      <c r="T121" s="112"/>
      <c r="U121" s="112"/>
      <c r="V121" s="112">
        <v>2529</v>
      </c>
      <c r="W121" s="112">
        <v>2280</v>
      </c>
      <c r="X121" s="112">
        <v>2508</v>
      </c>
      <c r="Y121" s="112">
        <v>2485</v>
      </c>
      <c r="Z121" s="112">
        <v>2539</v>
      </c>
      <c r="AB121" s="109" t="str">
        <f>TEXT(Z121,"###,###")</f>
        <v>2,539</v>
      </c>
    </row>
    <row r="122" spans="19:32" x14ac:dyDescent="0.25">
      <c r="S122" s="101" t="s">
        <v>100</v>
      </c>
      <c r="T122" s="112"/>
      <c r="U122" s="112"/>
      <c r="V122" s="112">
        <v>2276</v>
      </c>
      <c r="W122" s="112">
        <v>2227</v>
      </c>
      <c r="X122" s="112">
        <v>2269</v>
      </c>
      <c r="Y122" s="112">
        <v>2289</v>
      </c>
      <c r="Z122" s="112">
        <v>2382</v>
      </c>
      <c r="AB122" s="109" t="str">
        <f>TEXT(Z122,"###,###")</f>
        <v>2,382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17668</v>
      </c>
      <c r="W124" s="112">
        <v>17109</v>
      </c>
      <c r="X124" s="112">
        <v>16952</v>
      </c>
      <c r="Y124" s="112">
        <v>16970</v>
      </c>
      <c r="Z124" s="112">
        <v>17575</v>
      </c>
      <c r="AB124" s="109" t="str">
        <f>TEXT(Z124,"###,###")</f>
        <v>17,575</v>
      </c>
      <c r="AD124" s="127">
        <f>Z124/$Z$7*100</f>
        <v>87.385640413683376</v>
      </c>
    </row>
    <row r="125" spans="19:32" x14ac:dyDescent="0.25">
      <c r="S125" s="101" t="s">
        <v>102</v>
      </c>
      <c r="T125" s="112"/>
      <c r="U125" s="112"/>
      <c r="V125" s="112">
        <v>4805</v>
      </c>
      <c r="W125" s="112">
        <v>4507</v>
      </c>
      <c r="X125" s="112">
        <v>4777</v>
      </c>
      <c r="Y125" s="112">
        <v>4774</v>
      </c>
      <c r="Z125" s="112">
        <v>4921</v>
      </c>
      <c r="AB125" s="109" t="str">
        <f>TEXT(Z125,"###,###")</f>
        <v>4,921</v>
      </c>
      <c r="AD125" s="127">
        <f>Z125/$Z$7*100</f>
        <v>24.467979315831347</v>
      </c>
    </row>
    <row r="127" spans="19:32" x14ac:dyDescent="0.25">
      <c r="S127" s="101" t="s">
        <v>103</v>
      </c>
      <c r="T127" s="112"/>
      <c r="U127" s="112"/>
      <c r="V127" s="112">
        <v>10609</v>
      </c>
      <c r="W127" s="112">
        <v>10138</v>
      </c>
      <c r="X127" s="112">
        <v>10141</v>
      </c>
      <c r="Y127" s="112">
        <v>10052</v>
      </c>
      <c r="Z127" s="112">
        <v>10354</v>
      </c>
      <c r="AB127" s="109" t="str">
        <f>TEXT(Z127,"###,###")</f>
        <v>10,354</v>
      </c>
      <c r="AD127" s="127">
        <f>Z127/$Z$7*100</f>
        <v>51.48170246618934</v>
      </c>
    </row>
    <row r="128" spans="19:32" x14ac:dyDescent="0.25">
      <c r="S128" s="101" t="s">
        <v>104</v>
      </c>
      <c r="T128" s="112"/>
      <c r="U128" s="112"/>
      <c r="V128" s="112">
        <v>9587</v>
      </c>
      <c r="W128" s="112">
        <v>9246</v>
      </c>
      <c r="X128" s="112">
        <v>9312</v>
      </c>
      <c r="Y128" s="112">
        <v>9368</v>
      </c>
      <c r="Z128" s="112">
        <v>9730</v>
      </c>
      <c r="AB128" s="109" t="str">
        <f>TEXT(Z128,"###,###")</f>
        <v>9,730</v>
      </c>
      <c r="AD128" s="127">
        <f>Z128/$Z$7*100</f>
        <v>48.379077167859982</v>
      </c>
    </row>
    <row r="130" spans="19:20" x14ac:dyDescent="0.25">
      <c r="S130" s="101" t="s">
        <v>278</v>
      </c>
      <c r="T130" s="127">
        <v>75.541964996022273</v>
      </c>
    </row>
    <row r="131" spans="19:20" x14ac:dyDescent="0.25">
      <c r="S131" s="101" t="s">
        <v>279</v>
      </c>
      <c r="T131" s="127">
        <v>12.624303898170247</v>
      </c>
    </row>
    <row r="132" spans="19:20" x14ac:dyDescent="0.25">
      <c r="S132" s="101" t="s">
        <v>280</v>
      </c>
      <c r="T132" s="127">
        <v>11.843675417661098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D11E2E-4F8B-4562-B0DA-65F7481DDA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0BF02EC-692F-45D1-8E37-028302B1C8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06AAA32-9C73-4D1D-9E76-1587662C37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18A1397-029D-4193-93F1-3704ACEDDA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80D0-1FC4-4303-919D-F1DA34A2C688}">
  <sheetPr codeName="Sheet13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176</v>
      </c>
      <c r="T1" s="99"/>
      <c r="U1" s="99"/>
      <c r="V1" s="99"/>
      <c r="W1" s="99"/>
      <c r="X1" s="99"/>
      <c r="Y1" s="100" t="s">
        <v>261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176</v>
      </c>
      <c r="Y3" s="105" t="s">
        <v>261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9.66 Sunshine Coast,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244203</v>
      </c>
      <c r="W4" s="108">
        <v>252582</v>
      </c>
      <c r="X4" s="108">
        <v>257850</v>
      </c>
      <c r="Y4" s="108">
        <v>280756</v>
      </c>
      <c r="Z4" s="108">
        <v>309019</v>
      </c>
      <c r="AB4" s="109" t="str">
        <f>TEXT(Z4,"###,###")</f>
        <v>309,019</v>
      </c>
      <c r="AD4" s="110">
        <f>Z4/Y4-1</f>
        <v>0.10066748350881194</v>
      </c>
      <c r="AF4" s="110">
        <f>Z4/V4-1</f>
        <v>0.26541852475194827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122970</v>
      </c>
      <c r="W5" s="108">
        <v>125173</v>
      </c>
      <c r="X5" s="108">
        <v>127146</v>
      </c>
      <c r="Y5" s="108">
        <v>137205</v>
      </c>
      <c r="Z5" s="108">
        <v>149053</v>
      </c>
      <c r="AB5" s="109" t="str">
        <f>TEXT(Z5,"###,###")</f>
        <v>149,053</v>
      </c>
      <c r="AD5" s="110">
        <f t="shared" ref="AD5:AD9" si="0">Z5/Y5-1</f>
        <v>8.6352538172807192E-2</v>
      </c>
      <c r="AF5" s="110">
        <f t="shared" ref="AF5:AF9" si="1">Z5/V5-1</f>
        <v>0.21210864438480925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121235</v>
      </c>
      <c r="W6" s="108">
        <v>127409</v>
      </c>
      <c r="X6" s="108">
        <v>130699</v>
      </c>
      <c r="Y6" s="108">
        <v>143275</v>
      </c>
      <c r="Z6" s="108">
        <v>159624</v>
      </c>
      <c r="AB6" s="109" t="str">
        <f>TEXT(Z6,"###,###")</f>
        <v>159,624</v>
      </c>
      <c r="AD6" s="110">
        <f t="shared" si="0"/>
        <v>0.11410923050078514</v>
      </c>
      <c r="AF6" s="110">
        <f t="shared" si="1"/>
        <v>0.31664948241019508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172075</v>
      </c>
      <c r="W7" s="108">
        <v>177083</v>
      </c>
      <c r="X7" s="108">
        <v>183982</v>
      </c>
      <c r="Y7" s="108">
        <v>191221</v>
      </c>
      <c r="Z7" s="108">
        <v>201207</v>
      </c>
      <c r="AB7" s="109" t="str">
        <f>TEXT(Z7,"###,###")</f>
        <v>201,207</v>
      </c>
      <c r="AD7" s="110">
        <f t="shared" si="0"/>
        <v>5.2222297760183167E-2</v>
      </c>
      <c r="AF7" s="110">
        <f t="shared" si="1"/>
        <v>0.16929827110271689</v>
      </c>
    </row>
    <row r="8" spans="1:32" ht="17.25" customHeight="1" x14ac:dyDescent="0.25">
      <c r="A8" s="64" t="s">
        <v>12</v>
      </c>
      <c r="B8" s="65"/>
      <c r="C8" s="29"/>
      <c r="D8" s="66" t="str">
        <f>AB4</f>
        <v>309,019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201,207</v>
      </c>
      <c r="P8" s="67"/>
      <c r="S8" s="107" t="s">
        <v>83</v>
      </c>
      <c r="T8" s="108"/>
      <c r="U8" s="108"/>
      <c r="V8" s="108">
        <v>40286</v>
      </c>
      <c r="W8" s="108">
        <v>41456.35</v>
      </c>
      <c r="X8" s="108">
        <v>41514.089999999997</v>
      </c>
      <c r="Y8" s="108">
        <v>43149.4</v>
      </c>
      <c r="Z8" s="108">
        <v>44040.25</v>
      </c>
      <c r="AB8" s="109" t="str">
        <f>TEXT(Z8,"$###,###")</f>
        <v>$44,040</v>
      </c>
      <c r="AD8" s="110">
        <f t="shared" si="0"/>
        <v>2.0645710021460317E-2</v>
      </c>
      <c r="AF8" s="110">
        <f t="shared" si="1"/>
        <v>9.3189941915305496E-2</v>
      </c>
    </row>
    <row r="9" spans="1:32" x14ac:dyDescent="0.25">
      <c r="A9" s="30" t="s">
        <v>14</v>
      </c>
      <c r="B9" s="71"/>
      <c r="C9" s="72"/>
      <c r="D9" s="73">
        <f>AD104</f>
        <v>77.684867273533342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49.198089529688332</v>
      </c>
      <c r="P9" s="74" t="s">
        <v>84</v>
      </c>
      <c r="S9" s="107" t="s">
        <v>7</v>
      </c>
      <c r="T9" s="108"/>
      <c r="U9" s="108"/>
      <c r="V9" s="108">
        <v>9159865537</v>
      </c>
      <c r="W9" s="108">
        <v>9711449904</v>
      </c>
      <c r="X9" s="108">
        <v>10343032186</v>
      </c>
      <c r="Y9" s="108">
        <v>11410934600</v>
      </c>
      <c r="Z9" s="108">
        <v>12512286999</v>
      </c>
      <c r="AB9" s="109" t="str">
        <f>TEXT(Z9/1000000,"$#,###.0")&amp;" mil"</f>
        <v>$12,512.3 mil</v>
      </c>
      <c r="AD9" s="110">
        <f t="shared" si="0"/>
        <v>9.6517282554577033E-2</v>
      </c>
      <c r="AF9" s="110">
        <f t="shared" si="1"/>
        <v>0.36599024826929627</v>
      </c>
    </row>
    <row r="10" spans="1:32" x14ac:dyDescent="0.25">
      <c r="A10" s="30" t="s">
        <v>17</v>
      </c>
      <c r="B10" s="71"/>
      <c r="C10" s="72"/>
      <c r="D10" s="73">
        <f>AD105</f>
        <v>15.399053132655274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50.66672630673883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82.863916265338673</v>
      </c>
      <c r="P11" s="74" t="s">
        <v>84</v>
      </c>
      <c r="S11" s="107" t="s">
        <v>29</v>
      </c>
      <c r="T11" s="112"/>
      <c r="U11" s="112"/>
      <c r="V11" s="112">
        <v>214547</v>
      </c>
      <c r="W11" s="112">
        <v>221978</v>
      </c>
      <c r="X11" s="112">
        <v>226243</v>
      </c>
      <c r="Y11" s="112">
        <v>247461</v>
      </c>
      <c r="Z11" s="112">
        <v>274540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8.4226691914297209</v>
      </c>
      <c r="P12" s="74" t="s">
        <v>84</v>
      </c>
      <c r="S12" s="107" t="s">
        <v>30</v>
      </c>
      <c r="T12" s="112"/>
      <c r="U12" s="112"/>
      <c r="V12" s="112">
        <v>29657</v>
      </c>
      <c r="W12" s="112">
        <v>30601</v>
      </c>
      <c r="X12" s="112">
        <v>31606</v>
      </c>
      <c r="Y12" s="112">
        <v>33295</v>
      </c>
      <c r="Z12" s="112">
        <v>34479</v>
      </c>
    </row>
    <row r="13" spans="1:32" ht="15" customHeight="1" x14ac:dyDescent="0.25">
      <c r="A13" s="30" t="s">
        <v>19</v>
      </c>
      <c r="B13" s="72"/>
      <c r="C13" s="72"/>
      <c r="D13" s="73">
        <f>AD108</f>
        <v>16.912228697911779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8.7149055450357089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17.130985473385131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41.5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21.939427672732098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19.030223507835448</v>
      </c>
      <c r="P15" s="74" t="s">
        <v>84</v>
      </c>
      <c r="S15" s="115" t="s">
        <v>60</v>
      </c>
      <c r="T15" s="115"/>
      <c r="U15" s="116"/>
      <c r="V15" s="116">
        <v>3916</v>
      </c>
      <c r="W15" s="116">
        <v>3978</v>
      </c>
      <c r="X15" s="116">
        <v>4037</v>
      </c>
      <c r="Y15" s="112">
        <v>4263</v>
      </c>
      <c r="Z15" s="112">
        <v>4169</v>
      </c>
      <c r="AB15" s="117">
        <f t="shared" ref="AB15:AB34" si="2">IF(Z15="np",0,Z15/$Z$34)</f>
        <v>1.3491079836514907E-2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37.100307748067266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80.969776492164542</v>
      </c>
      <c r="P16" s="37" t="s">
        <v>84</v>
      </c>
      <c r="S16" s="115" t="s">
        <v>61</v>
      </c>
      <c r="T16" s="115"/>
      <c r="U16" s="116"/>
      <c r="V16" s="116">
        <v>2626</v>
      </c>
      <c r="W16" s="116">
        <v>2878</v>
      </c>
      <c r="X16" s="116">
        <v>3089</v>
      </c>
      <c r="Y16" s="112">
        <v>3085</v>
      </c>
      <c r="Z16" s="112">
        <v>3490</v>
      </c>
      <c r="AB16" s="117">
        <f t="shared" si="2"/>
        <v>1.1293803940858006E-2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11305</v>
      </c>
      <c r="W17" s="116">
        <v>11364</v>
      </c>
      <c r="X17" s="116">
        <v>11325</v>
      </c>
      <c r="Y17" s="112">
        <v>12829</v>
      </c>
      <c r="Z17" s="112">
        <v>13363</v>
      </c>
      <c r="AB17" s="117">
        <f t="shared" si="2"/>
        <v>4.324329571968067E-2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1516</v>
      </c>
      <c r="W18" s="116">
        <v>1710</v>
      </c>
      <c r="X18" s="116">
        <v>1716</v>
      </c>
      <c r="Y18" s="112">
        <v>1771</v>
      </c>
      <c r="Z18" s="112">
        <v>2070</v>
      </c>
      <c r="AB18" s="117">
        <f t="shared" si="2"/>
        <v>6.6986172371278144E-3</v>
      </c>
    </row>
    <row r="19" spans="1:28" x14ac:dyDescent="0.25">
      <c r="A19" s="63" t="str">
        <f>$S$1&amp;" ("&amp;$V$2&amp;" to "&amp;$Z$2&amp;")"</f>
        <v>Sunshine Coast (2017-18 to 2021-22)</v>
      </c>
      <c r="B19" s="63"/>
      <c r="C19" s="63"/>
      <c r="D19" s="63"/>
      <c r="E19" s="63"/>
      <c r="F19" s="63"/>
      <c r="G19" s="63" t="str">
        <f>$S$1&amp;" ("&amp;$V$2&amp;" to "&amp;$Z$2&amp;")"</f>
        <v>Sunshine Coast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25717</v>
      </c>
      <c r="W19" s="116">
        <v>26085</v>
      </c>
      <c r="X19" s="116">
        <v>26033</v>
      </c>
      <c r="Y19" s="112">
        <v>28067</v>
      </c>
      <c r="Z19" s="112">
        <v>30137</v>
      </c>
      <c r="AB19" s="117">
        <f t="shared" si="2"/>
        <v>9.7524747669237161E-2</v>
      </c>
    </row>
    <row r="20" spans="1:28" x14ac:dyDescent="0.25">
      <c r="S20" s="115" t="s">
        <v>65</v>
      </c>
      <c r="T20" s="115"/>
      <c r="U20" s="116"/>
      <c r="V20" s="116">
        <v>6318</v>
      </c>
      <c r="W20" s="116">
        <v>6669</v>
      </c>
      <c r="X20" s="116">
        <v>6908</v>
      </c>
      <c r="Y20" s="112">
        <v>7558</v>
      </c>
      <c r="Z20" s="112">
        <v>8284</v>
      </c>
      <c r="AB20" s="117">
        <f t="shared" si="2"/>
        <v>2.6807413136409088E-2</v>
      </c>
    </row>
    <row r="21" spans="1:28" x14ac:dyDescent="0.25">
      <c r="S21" s="115" t="s">
        <v>66</v>
      </c>
      <c r="T21" s="115"/>
      <c r="U21" s="116"/>
      <c r="V21" s="116">
        <v>23581</v>
      </c>
      <c r="W21" s="116">
        <v>24566</v>
      </c>
      <c r="X21" s="116">
        <v>24827</v>
      </c>
      <c r="Y21" s="112">
        <v>27113</v>
      </c>
      <c r="Z21" s="112">
        <v>30295</v>
      </c>
      <c r="AB21" s="117">
        <f t="shared" si="2"/>
        <v>9.8036043091201508E-2</v>
      </c>
    </row>
    <row r="22" spans="1:28" x14ac:dyDescent="0.25">
      <c r="S22" s="115" t="s">
        <v>67</v>
      </c>
      <c r="T22" s="115"/>
      <c r="U22" s="116"/>
      <c r="V22" s="116">
        <v>20571</v>
      </c>
      <c r="W22" s="116">
        <v>21502</v>
      </c>
      <c r="X22" s="116">
        <v>21849</v>
      </c>
      <c r="Y22" s="112">
        <v>25867</v>
      </c>
      <c r="Z22" s="112">
        <v>29234</v>
      </c>
      <c r="AB22" s="117">
        <f t="shared" si="2"/>
        <v>9.4602597251301698E-2</v>
      </c>
    </row>
    <row r="23" spans="1:28" x14ac:dyDescent="0.25">
      <c r="S23" s="115" t="s">
        <v>68</v>
      </c>
      <c r="T23" s="115"/>
      <c r="U23" s="116"/>
      <c r="V23" s="116">
        <v>7194</v>
      </c>
      <c r="W23" s="116">
        <v>7163</v>
      </c>
      <c r="X23" s="116">
        <v>7531</v>
      </c>
      <c r="Y23" s="112">
        <v>8254</v>
      </c>
      <c r="Z23" s="112">
        <v>8774</v>
      </c>
      <c r="AB23" s="117">
        <f t="shared" si="2"/>
        <v>2.839307615389345E-2</v>
      </c>
    </row>
    <row r="24" spans="1:28" x14ac:dyDescent="0.25">
      <c r="S24" s="115" t="s">
        <v>69</v>
      </c>
      <c r="T24" s="115"/>
      <c r="U24" s="116"/>
      <c r="V24" s="116">
        <v>2212</v>
      </c>
      <c r="W24" s="116">
        <v>2181</v>
      </c>
      <c r="X24" s="116">
        <v>2108</v>
      </c>
      <c r="Y24" s="112">
        <v>2313</v>
      </c>
      <c r="Z24" s="112">
        <v>2739</v>
      </c>
      <c r="AB24" s="117">
        <f t="shared" si="2"/>
        <v>8.863532663040137E-3</v>
      </c>
    </row>
    <row r="25" spans="1:28" x14ac:dyDescent="0.25">
      <c r="S25" s="115" t="s">
        <v>70</v>
      </c>
      <c r="T25" s="115"/>
      <c r="U25" s="116"/>
      <c r="V25" s="116">
        <v>9266</v>
      </c>
      <c r="W25" s="116">
        <v>9914</v>
      </c>
      <c r="X25" s="116">
        <v>10416</v>
      </c>
      <c r="Y25" s="112">
        <v>11042</v>
      </c>
      <c r="Z25" s="112">
        <v>12567</v>
      </c>
      <c r="AB25" s="117">
        <f t="shared" si="2"/>
        <v>4.0667402328012192E-2</v>
      </c>
    </row>
    <row r="26" spans="1:28" x14ac:dyDescent="0.25">
      <c r="S26" s="115" t="s">
        <v>71</v>
      </c>
      <c r="T26" s="115"/>
      <c r="U26" s="116"/>
      <c r="V26" s="116">
        <v>6431</v>
      </c>
      <c r="W26" s="116">
        <v>6410</v>
      </c>
      <c r="X26" s="116">
        <v>6690</v>
      </c>
      <c r="Y26" s="112">
        <v>7257</v>
      </c>
      <c r="Z26" s="112">
        <v>7931</v>
      </c>
      <c r="AB26" s="117">
        <f t="shared" si="2"/>
        <v>2.5665088554425456E-2</v>
      </c>
    </row>
    <row r="27" spans="1:28" x14ac:dyDescent="0.25">
      <c r="S27" s="115" t="s">
        <v>72</v>
      </c>
      <c r="T27" s="115"/>
      <c r="U27" s="116"/>
      <c r="V27" s="116">
        <v>15144</v>
      </c>
      <c r="W27" s="116">
        <v>16195</v>
      </c>
      <c r="X27" s="116">
        <v>17152</v>
      </c>
      <c r="Y27" s="112">
        <v>19479</v>
      </c>
      <c r="Z27" s="112">
        <v>22136</v>
      </c>
      <c r="AB27" s="117">
        <f t="shared" si="2"/>
        <v>7.1633135826599664E-2</v>
      </c>
    </row>
    <row r="28" spans="1:28" x14ac:dyDescent="0.25">
      <c r="S28" s="115" t="s">
        <v>73</v>
      </c>
      <c r="T28" s="115"/>
      <c r="U28" s="116"/>
      <c r="V28" s="116">
        <v>19670</v>
      </c>
      <c r="W28" s="116">
        <v>20087</v>
      </c>
      <c r="X28" s="116">
        <v>21123</v>
      </c>
      <c r="Y28" s="112">
        <v>22624</v>
      </c>
      <c r="Z28" s="112">
        <v>24598</v>
      </c>
      <c r="AB28" s="117">
        <f t="shared" si="2"/>
        <v>7.9600283477714959E-2</v>
      </c>
    </row>
    <row r="29" spans="1:28" x14ac:dyDescent="0.25">
      <c r="S29" s="115" t="s">
        <v>74</v>
      </c>
      <c r="T29" s="115"/>
      <c r="U29" s="116"/>
      <c r="V29" s="116">
        <v>8952</v>
      </c>
      <c r="W29" s="116">
        <v>10077</v>
      </c>
      <c r="X29" s="116">
        <v>8923</v>
      </c>
      <c r="Y29" s="112">
        <v>9197</v>
      </c>
      <c r="Z29" s="112">
        <v>10477</v>
      </c>
      <c r="AB29" s="117">
        <f t="shared" si="2"/>
        <v>3.390406415139522E-2</v>
      </c>
    </row>
    <row r="30" spans="1:28" x14ac:dyDescent="0.25">
      <c r="S30" s="115" t="s">
        <v>75</v>
      </c>
      <c r="T30" s="115"/>
      <c r="U30" s="116"/>
      <c r="V30" s="116">
        <v>19778</v>
      </c>
      <c r="W30" s="116">
        <v>19959</v>
      </c>
      <c r="X30" s="116">
        <v>20727</v>
      </c>
      <c r="Y30" s="112">
        <v>21603</v>
      </c>
      <c r="Z30" s="112">
        <v>23151</v>
      </c>
      <c r="AB30" s="117">
        <f t="shared" si="2"/>
        <v>7.4917723505674411E-2</v>
      </c>
    </row>
    <row r="31" spans="1:28" x14ac:dyDescent="0.25">
      <c r="S31" s="115" t="s">
        <v>76</v>
      </c>
      <c r="T31" s="115"/>
      <c r="U31" s="116"/>
      <c r="V31" s="116">
        <v>32604</v>
      </c>
      <c r="W31" s="116">
        <v>35222</v>
      </c>
      <c r="X31" s="116">
        <v>37176</v>
      </c>
      <c r="Y31" s="112">
        <v>42050</v>
      </c>
      <c r="Z31" s="112">
        <v>47721</v>
      </c>
      <c r="AB31" s="117">
        <f t="shared" si="2"/>
        <v>0.15442739766810454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4231</v>
      </c>
      <c r="W32" s="116">
        <v>4646</v>
      </c>
      <c r="X32" s="116">
        <v>4804</v>
      </c>
      <c r="Y32" s="112">
        <v>5574</v>
      </c>
      <c r="Z32" s="112">
        <v>6439</v>
      </c>
      <c r="AB32" s="117">
        <f t="shared" si="2"/>
        <v>2.0836906468534297E-2</v>
      </c>
    </row>
    <row r="33" spans="19:32" x14ac:dyDescent="0.25">
      <c r="S33" s="115" t="s">
        <v>78</v>
      </c>
      <c r="T33" s="115"/>
      <c r="U33" s="116"/>
      <c r="V33" s="116">
        <v>9627</v>
      </c>
      <c r="W33" s="116">
        <v>10388</v>
      </c>
      <c r="X33" s="116">
        <v>11076</v>
      </c>
      <c r="Y33" s="112">
        <v>11875</v>
      </c>
      <c r="Z33" s="112">
        <v>12975</v>
      </c>
      <c r="AB33" s="117">
        <f t="shared" si="2"/>
        <v>4.1987709493591006E-2</v>
      </c>
    </row>
    <row r="34" spans="19:32" x14ac:dyDescent="0.25">
      <c r="S34" s="118" t="s">
        <v>53</v>
      </c>
      <c r="T34" s="118"/>
      <c r="U34" s="119"/>
      <c r="V34" s="119">
        <v>244201</v>
      </c>
      <c r="W34" s="119">
        <v>252577</v>
      </c>
      <c r="X34" s="119">
        <v>257848</v>
      </c>
      <c r="Y34" s="120">
        <v>280756</v>
      </c>
      <c r="Z34" s="120">
        <v>309019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146637</v>
      </c>
      <c r="W37" s="112">
        <v>148679</v>
      </c>
      <c r="X37" s="112">
        <v>154479</v>
      </c>
      <c r="Y37" s="112">
        <v>158392</v>
      </c>
      <c r="Z37" s="112">
        <v>162912</v>
      </c>
      <c r="AB37" s="132">
        <f>Z37/Z40*100</f>
        <v>80.969776492164542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25444</v>
      </c>
      <c r="W38" s="112">
        <v>28401</v>
      </c>
      <c r="X38" s="112">
        <v>29503</v>
      </c>
      <c r="Y38" s="112">
        <v>32828</v>
      </c>
      <c r="Z38" s="112">
        <v>38289</v>
      </c>
      <c r="AB38" s="132">
        <f>Z38/Z40*100</f>
        <v>19.030223507835448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172081</v>
      </c>
      <c r="W40" s="112">
        <v>177080</v>
      </c>
      <c r="X40" s="112">
        <v>183982</v>
      </c>
      <c r="Y40" s="112">
        <v>191220</v>
      </c>
      <c r="Z40" s="112">
        <v>201201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198</v>
      </c>
      <c r="W44" s="112">
        <v>202</v>
      </c>
      <c r="X44" s="112">
        <v>212</v>
      </c>
      <c r="Y44" s="112">
        <v>371</v>
      </c>
      <c r="Z44" s="112">
        <v>552</v>
      </c>
    </row>
    <row r="45" spans="19:32" x14ac:dyDescent="0.25">
      <c r="S45" s="115" t="s">
        <v>37</v>
      </c>
      <c r="T45" s="115"/>
      <c r="U45" s="112"/>
      <c r="V45" s="112">
        <v>3257</v>
      </c>
      <c r="W45" s="112">
        <v>3469</v>
      </c>
      <c r="X45" s="112">
        <v>3308</v>
      </c>
      <c r="Y45" s="112">
        <v>4356</v>
      </c>
      <c r="Z45" s="112">
        <v>5862</v>
      </c>
    </row>
    <row r="46" spans="19:32" x14ac:dyDescent="0.25">
      <c r="S46" s="115" t="s">
        <v>38</v>
      </c>
      <c r="T46" s="115"/>
      <c r="U46" s="112"/>
      <c r="V46" s="112">
        <v>7917</v>
      </c>
      <c r="W46" s="112">
        <v>7647</v>
      </c>
      <c r="X46" s="112">
        <v>7794</v>
      </c>
      <c r="Y46" s="112">
        <v>9073</v>
      </c>
      <c r="Z46" s="112">
        <v>10194</v>
      </c>
    </row>
    <row r="47" spans="19:32" x14ac:dyDescent="0.25">
      <c r="S47" s="115" t="s">
        <v>39</v>
      </c>
      <c r="T47" s="115"/>
      <c r="U47" s="112"/>
      <c r="V47" s="112">
        <v>10673</v>
      </c>
      <c r="W47" s="112">
        <v>10963</v>
      </c>
      <c r="X47" s="112">
        <v>10686</v>
      </c>
      <c r="Y47" s="112">
        <v>11595</v>
      </c>
      <c r="Z47" s="112">
        <v>12719</v>
      </c>
    </row>
    <row r="48" spans="19:32" x14ac:dyDescent="0.25">
      <c r="S48" s="115" t="s">
        <v>40</v>
      </c>
      <c r="T48" s="115"/>
      <c r="U48" s="112"/>
      <c r="V48" s="112">
        <v>13370</v>
      </c>
      <c r="W48" s="112">
        <v>13659</v>
      </c>
      <c r="X48" s="112">
        <v>13772</v>
      </c>
      <c r="Y48" s="112">
        <v>14841</v>
      </c>
      <c r="Z48" s="112">
        <v>16151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12891</v>
      </c>
      <c r="W49" s="112">
        <v>13152</v>
      </c>
      <c r="X49" s="112">
        <v>13664</v>
      </c>
      <c r="Y49" s="112">
        <v>14809</v>
      </c>
      <c r="Z49" s="112">
        <v>16093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Sunshine Coast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12541</v>
      </c>
      <c r="W50" s="112">
        <v>12997</v>
      </c>
      <c r="X50" s="112">
        <v>13502</v>
      </c>
      <c r="Y50" s="112">
        <v>14459</v>
      </c>
      <c r="Z50" s="112">
        <v>15620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12170</v>
      </c>
      <c r="W51" s="112">
        <v>12201</v>
      </c>
      <c r="X51" s="112">
        <v>12237</v>
      </c>
      <c r="Y51" s="112">
        <v>13254</v>
      </c>
      <c r="Z51" s="112">
        <v>14645</v>
      </c>
    </row>
    <row r="52" spans="1:26" ht="15" customHeight="1" x14ac:dyDescent="0.25">
      <c r="S52" s="115" t="s">
        <v>44</v>
      </c>
      <c r="T52" s="115"/>
      <c r="U52" s="112"/>
      <c r="V52" s="112">
        <v>13453</v>
      </c>
      <c r="W52" s="112">
        <v>13584</v>
      </c>
      <c r="X52" s="112">
        <v>13573</v>
      </c>
      <c r="Y52" s="112">
        <v>13736</v>
      </c>
      <c r="Z52" s="112">
        <v>13980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11157</v>
      </c>
      <c r="W53" s="112">
        <v>11506</v>
      </c>
      <c r="X53" s="112">
        <v>11808</v>
      </c>
      <c r="Y53" s="112">
        <v>12780</v>
      </c>
      <c r="Z53" s="112">
        <v>13776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10640</v>
      </c>
      <c r="W54" s="112">
        <v>10509</v>
      </c>
      <c r="X54" s="112">
        <v>10638</v>
      </c>
      <c r="Y54" s="112">
        <v>11046</v>
      </c>
      <c r="Z54" s="112">
        <v>11405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7535</v>
      </c>
      <c r="W55" s="112">
        <v>7929</v>
      </c>
      <c r="X55" s="112">
        <v>8301</v>
      </c>
      <c r="Y55" s="112">
        <v>8820</v>
      </c>
      <c r="Z55" s="112">
        <v>9389</v>
      </c>
    </row>
    <row r="56" spans="1:26" ht="15" customHeight="1" x14ac:dyDescent="0.25">
      <c r="S56" s="115" t="s">
        <v>48</v>
      </c>
      <c r="T56" s="115"/>
      <c r="U56" s="112"/>
      <c r="V56" s="112">
        <v>4185</v>
      </c>
      <c r="W56" s="112">
        <v>4344</v>
      </c>
      <c r="X56" s="112">
        <v>4456</v>
      </c>
      <c r="Y56" s="112">
        <v>4752</v>
      </c>
      <c r="Z56" s="112">
        <v>5151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1771</v>
      </c>
      <c r="W57" s="112">
        <v>1845</v>
      </c>
      <c r="X57" s="112">
        <v>1980</v>
      </c>
      <c r="Y57" s="112">
        <v>2054</v>
      </c>
      <c r="Z57" s="112">
        <v>2139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614</v>
      </c>
      <c r="W58" s="112">
        <v>620</v>
      </c>
      <c r="X58" s="112">
        <v>676</v>
      </c>
      <c r="Y58" s="112">
        <v>734</v>
      </c>
      <c r="Z58" s="112">
        <v>859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356</v>
      </c>
      <c r="W59" s="112">
        <v>333</v>
      </c>
      <c r="X59" s="112">
        <v>311</v>
      </c>
      <c r="Y59" s="112">
        <v>299</v>
      </c>
      <c r="Z59" s="112">
        <v>303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234</v>
      </c>
      <c r="W60" s="112">
        <v>216</v>
      </c>
      <c r="X60" s="112">
        <v>224</v>
      </c>
      <c r="Y60" s="112">
        <v>226</v>
      </c>
      <c r="Z60" s="112">
        <v>214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122967</v>
      </c>
      <c r="W61" s="112">
        <v>125176</v>
      </c>
      <c r="X61" s="112">
        <v>127149</v>
      </c>
      <c r="Y61" s="112">
        <v>137205</v>
      </c>
      <c r="Z61" s="112">
        <v>149051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260</v>
      </c>
      <c r="W63" s="112">
        <v>318</v>
      </c>
      <c r="X63" s="112">
        <v>297</v>
      </c>
      <c r="Y63" s="112">
        <v>462</v>
      </c>
      <c r="Z63" s="112">
        <v>657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3989</v>
      </c>
      <c r="W64" s="112">
        <v>4191</v>
      </c>
      <c r="X64" s="112">
        <v>4305</v>
      </c>
      <c r="Y64" s="112">
        <v>5307</v>
      </c>
      <c r="Z64" s="112">
        <v>6687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Sunshine Coast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8619</v>
      </c>
      <c r="W65" s="112">
        <v>8707</v>
      </c>
      <c r="X65" s="112">
        <v>8472</v>
      </c>
      <c r="Y65" s="112">
        <v>10022</v>
      </c>
      <c r="Z65" s="112">
        <v>11646</v>
      </c>
    </row>
    <row r="66" spans="1:26" x14ac:dyDescent="0.25">
      <c r="S66" s="115" t="s">
        <v>39</v>
      </c>
      <c r="T66" s="115"/>
      <c r="U66" s="112"/>
      <c r="V66" s="112">
        <v>11075</v>
      </c>
      <c r="W66" s="112">
        <v>11742</v>
      </c>
      <c r="X66" s="112">
        <v>11736</v>
      </c>
      <c r="Y66" s="112">
        <v>13141</v>
      </c>
      <c r="Z66" s="112">
        <v>14719</v>
      </c>
    </row>
    <row r="67" spans="1:26" x14ac:dyDescent="0.25">
      <c r="S67" s="115" t="s">
        <v>40</v>
      </c>
      <c r="T67" s="115"/>
      <c r="U67" s="112"/>
      <c r="V67" s="112">
        <v>12298</v>
      </c>
      <c r="W67" s="112">
        <v>13113</v>
      </c>
      <c r="X67" s="112">
        <v>13810</v>
      </c>
      <c r="Y67" s="112">
        <v>14917</v>
      </c>
      <c r="Z67" s="112">
        <v>16626</v>
      </c>
    </row>
    <row r="68" spans="1:26" x14ac:dyDescent="0.25">
      <c r="S68" s="115" t="s">
        <v>41</v>
      </c>
      <c r="T68" s="115"/>
      <c r="U68" s="112"/>
      <c r="V68" s="112">
        <v>11403</v>
      </c>
      <c r="W68" s="112">
        <v>12310</v>
      </c>
      <c r="X68" s="112">
        <v>12843</v>
      </c>
      <c r="Y68" s="112">
        <v>14430</v>
      </c>
      <c r="Z68" s="112">
        <v>16180</v>
      </c>
    </row>
    <row r="69" spans="1:26" x14ac:dyDescent="0.25">
      <c r="S69" s="115" t="s">
        <v>42</v>
      </c>
      <c r="T69" s="115"/>
      <c r="U69" s="112"/>
      <c r="V69" s="112">
        <v>11373</v>
      </c>
      <c r="W69" s="112">
        <v>12336</v>
      </c>
      <c r="X69" s="112">
        <v>13001</v>
      </c>
      <c r="Y69" s="112">
        <v>14288</v>
      </c>
      <c r="Z69" s="112">
        <v>15760</v>
      </c>
    </row>
    <row r="70" spans="1:26" x14ac:dyDescent="0.25">
      <c r="S70" s="115" t="s">
        <v>43</v>
      </c>
      <c r="T70" s="115"/>
      <c r="U70" s="112"/>
      <c r="V70" s="112">
        <v>12065</v>
      </c>
      <c r="W70" s="112">
        <v>12293</v>
      </c>
      <c r="X70" s="112">
        <v>12504</v>
      </c>
      <c r="Y70" s="112">
        <v>13476</v>
      </c>
      <c r="Z70" s="112">
        <v>15211</v>
      </c>
    </row>
    <row r="71" spans="1:26" x14ac:dyDescent="0.25">
      <c r="S71" s="115" t="s">
        <v>44</v>
      </c>
      <c r="T71" s="115"/>
      <c r="U71" s="112"/>
      <c r="V71" s="112">
        <v>13685</v>
      </c>
      <c r="W71" s="112">
        <v>14424</v>
      </c>
      <c r="X71" s="112">
        <v>14267</v>
      </c>
      <c r="Y71" s="112">
        <v>14883</v>
      </c>
      <c r="Z71" s="112">
        <v>15630</v>
      </c>
    </row>
    <row r="72" spans="1:26" x14ac:dyDescent="0.25">
      <c r="S72" s="115" t="s">
        <v>45</v>
      </c>
      <c r="T72" s="115"/>
      <c r="U72" s="112"/>
      <c r="V72" s="112">
        <v>12248</v>
      </c>
      <c r="W72" s="112">
        <v>12442</v>
      </c>
      <c r="X72" s="112">
        <v>12929</v>
      </c>
      <c r="Y72" s="112">
        <v>14008</v>
      </c>
      <c r="Z72" s="112">
        <v>15657</v>
      </c>
    </row>
    <row r="73" spans="1:26" x14ac:dyDescent="0.25">
      <c r="S73" s="115" t="s">
        <v>46</v>
      </c>
      <c r="T73" s="115"/>
      <c r="U73" s="112"/>
      <c r="V73" s="112">
        <v>11105</v>
      </c>
      <c r="W73" s="112">
        <v>11734</v>
      </c>
      <c r="X73" s="112">
        <v>12099</v>
      </c>
      <c r="Y73" s="112">
        <v>12705</v>
      </c>
      <c r="Z73" s="112">
        <v>13494</v>
      </c>
    </row>
    <row r="74" spans="1:26" x14ac:dyDescent="0.25">
      <c r="S74" s="115" t="s">
        <v>47</v>
      </c>
      <c r="T74" s="115"/>
      <c r="U74" s="112"/>
      <c r="V74" s="112">
        <v>7504</v>
      </c>
      <c r="W74" s="112">
        <v>7988</v>
      </c>
      <c r="X74" s="112">
        <v>8195</v>
      </c>
      <c r="Y74" s="112">
        <v>8908</v>
      </c>
      <c r="Z74" s="112">
        <v>9864</v>
      </c>
    </row>
    <row r="75" spans="1:26" x14ac:dyDescent="0.25">
      <c r="S75" s="115" t="s">
        <v>48</v>
      </c>
      <c r="T75" s="115"/>
      <c r="U75" s="112"/>
      <c r="V75" s="112">
        <v>3185</v>
      </c>
      <c r="W75" s="112">
        <v>3430</v>
      </c>
      <c r="X75" s="112">
        <v>3714</v>
      </c>
      <c r="Y75" s="112">
        <v>4178</v>
      </c>
      <c r="Z75" s="112">
        <v>4700</v>
      </c>
    </row>
    <row r="76" spans="1:26" x14ac:dyDescent="0.25">
      <c r="S76" s="115" t="s">
        <v>49</v>
      </c>
      <c r="T76" s="115"/>
      <c r="U76" s="112"/>
      <c r="V76" s="112">
        <v>1223</v>
      </c>
      <c r="W76" s="112">
        <v>1244</v>
      </c>
      <c r="X76" s="112">
        <v>1369</v>
      </c>
      <c r="Y76" s="112">
        <v>1490</v>
      </c>
      <c r="Z76" s="112">
        <v>1605</v>
      </c>
    </row>
    <row r="77" spans="1:26" x14ac:dyDescent="0.25">
      <c r="S77" s="115" t="s">
        <v>50</v>
      </c>
      <c r="T77" s="115"/>
      <c r="U77" s="112"/>
      <c r="V77" s="112">
        <v>543</v>
      </c>
      <c r="W77" s="112">
        <v>533</v>
      </c>
      <c r="X77" s="112">
        <v>538</v>
      </c>
      <c r="Y77" s="112">
        <v>514</v>
      </c>
      <c r="Z77" s="112">
        <v>612</v>
      </c>
    </row>
    <row r="78" spans="1:26" x14ac:dyDescent="0.25">
      <c r="S78" s="115" t="s">
        <v>51</v>
      </c>
      <c r="T78" s="115"/>
      <c r="U78" s="112"/>
      <c r="V78" s="112">
        <v>335</v>
      </c>
      <c r="W78" s="112">
        <v>303</v>
      </c>
      <c r="X78" s="112">
        <v>315</v>
      </c>
      <c r="Y78" s="112">
        <v>283</v>
      </c>
      <c r="Z78" s="112">
        <v>301</v>
      </c>
    </row>
    <row r="79" spans="1:26" x14ac:dyDescent="0.25">
      <c r="S79" s="115" t="s">
        <v>52</v>
      </c>
      <c r="T79" s="115"/>
      <c r="U79" s="112"/>
      <c r="V79" s="112">
        <v>319</v>
      </c>
      <c r="W79" s="112">
        <v>290</v>
      </c>
      <c r="X79" s="112">
        <v>297</v>
      </c>
      <c r="Y79" s="112">
        <v>263</v>
      </c>
      <c r="Z79" s="112">
        <v>282</v>
      </c>
    </row>
    <row r="80" spans="1:26" x14ac:dyDescent="0.25">
      <c r="S80" s="118" t="s">
        <v>53</v>
      </c>
      <c r="T80" s="118"/>
      <c r="U80" s="112"/>
      <c r="V80" s="112">
        <v>121236</v>
      </c>
      <c r="W80" s="112">
        <v>127409</v>
      </c>
      <c r="X80" s="112">
        <v>130704</v>
      </c>
      <c r="Y80" s="112">
        <v>143275</v>
      </c>
      <c r="Z80" s="112">
        <v>159621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Sunshine Coast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10265</v>
      </c>
      <c r="W83" s="112">
        <v>10474</v>
      </c>
      <c r="X83" s="112">
        <v>11282</v>
      </c>
      <c r="Y83" s="112">
        <v>11771</v>
      </c>
      <c r="Z83" s="112">
        <v>12192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10926</v>
      </c>
      <c r="W84" s="112">
        <v>11571</v>
      </c>
      <c r="X84" s="112">
        <v>12070</v>
      </c>
      <c r="Y84" s="112">
        <v>12594</v>
      </c>
      <c r="Z84" s="112">
        <v>13504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17204</v>
      </c>
      <c r="W85" s="112">
        <v>17788</v>
      </c>
      <c r="X85" s="112">
        <v>18239</v>
      </c>
      <c r="Y85" s="112">
        <v>18845</v>
      </c>
      <c r="Z85" s="112">
        <v>19793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309,019</v>
      </c>
      <c r="D86" s="96">
        <f t="shared" ref="D86:D91" si="4">AD4</f>
        <v>0.10066748350881194</v>
      </c>
      <c r="E86" s="97">
        <f t="shared" ref="E86:E91" si="5">AD4</f>
        <v>0.10066748350881194</v>
      </c>
      <c r="F86" s="96">
        <f t="shared" ref="F86:F91" si="6">AF4</f>
        <v>0.26541852475194827</v>
      </c>
      <c r="G86" s="97">
        <f t="shared" ref="G86:G91" si="7">AF4</f>
        <v>0.26541852475194827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5331</v>
      </c>
      <c r="W86" s="112">
        <v>5540</v>
      </c>
      <c r="X86" s="112">
        <v>5882</v>
      </c>
      <c r="Y86" s="112">
        <v>6313</v>
      </c>
      <c r="Z86" s="112">
        <v>6779</v>
      </c>
    </row>
    <row r="87" spans="1:30" ht="15" customHeight="1" x14ac:dyDescent="0.25">
      <c r="A87" s="98" t="s">
        <v>4</v>
      </c>
      <c r="B87" s="49"/>
      <c r="C87" s="57" t="str">
        <f t="shared" si="3"/>
        <v>149,053</v>
      </c>
      <c r="D87" s="96">
        <f t="shared" si="4"/>
        <v>8.6352538172807192E-2</v>
      </c>
      <c r="E87" s="97">
        <f t="shared" si="5"/>
        <v>8.6352538172807192E-2</v>
      </c>
      <c r="F87" s="96">
        <f t="shared" si="6"/>
        <v>0.21210864438480925</v>
      </c>
      <c r="G87" s="97">
        <f t="shared" si="7"/>
        <v>0.21210864438480925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3106</v>
      </c>
      <c r="W87" s="112">
        <v>3194</v>
      </c>
      <c r="X87" s="112">
        <v>3255</v>
      </c>
      <c r="Y87" s="112">
        <v>3403</v>
      </c>
      <c r="Z87" s="112">
        <v>3618</v>
      </c>
    </row>
    <row r="88" spans="1:30" ht="15" customHeight="1" x14ac:dyDescent="0.25">
      <c r="A88" s="98" t="s">
        <v>5</v>
      </c>
      <c r="B88" s="49"/>
      <c r="C88" s="57" t="str">
        <f t="shared" si="3"/>
        <v>159,624</v>
      </c>
      <c r="D88" s="96">
        <f t="shared" si="4"/>
        <v>0.11410923050078514</v>
      </c>
      <c r="E88" s="97">
        <f t="shared" si="5"/>
        <v>0.11410923050078514</v>
      </c>
      <c r="F88" s="96">
        <f t="shared" si="6"/>
        <v>0.31664948241019508</v>
      </c>
      <c r="G88" s="97">
        <f t="shared" si="7"/>
        <v>0.31664948241019508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5193</v>
      </c>
      <c r="W88" s="112">
        <v>5280</v>
      </c>
      <c r="X88" s="112">
        <v>5438</v>
      </c>
      <c r="Y88" s="112">
        <v>5664</v>
      </c>
      <c r="Z88" s="112">
        <v>6054</v>
      </c>
    </row>
    <row r="89" spans="1:30" ht="15" customHeight="1" x14ac:dyDescent="0.25">
      <c r="A89" s="49" t="s">
        <v>6</v>
      </c>
      <c r="B89" s="49"/>
      <c r="C89" s="57" t="str">
        <f t="shared" si="3"/>
        <v>201,207</v>
      </c>
      <c r="D89" s="96">
        <f t="shared" si="4"/>
        <v>5.2222297760183167E-2</v>
      </c>
      <c r="E89" s="97">
        <f t="shared" si="5"/>
        <v>5.2222297760183167E-2</v>
      </c>
      <c r="F89" s="96">
        <f t="shared" si="6"/>
        <v>0.16929827110271689</v>
      </c>
      <c r="G89" s="97">
        <f t="shared" si="7"/>
        <v>0.16929827110271689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6426</v>
      </c>
      <c r="W89" s="112">
        <v>6664</v>
      </c>
      <c r="X89" s="112">
        <v>6729</v>
      </c>
      <c r="Y89" s="112">
        <v>6907</v>
      </c>
      <c r="Z89" s="112">
        <v>6972</v>
      </c>
    </row>
    <row r="90" spans="1:30" ht="15" customHeight="1" x14ac:dyDescent="0.25">
      <c r="A90" s="49" t="s">
        <v>96</v>
      </c>
      <c r="B90" s="49"/>
      <c r="C90" s="57" t="str">
        <f t="shared" si="3"/>
        <v>$44,040</v>
      </c>
      <c r="D90" s="96">
        <f t="shared" si="4"/>
        <v>2.0645710021460317E-2</v>
      </c>
      <c r="E90" s="97">
        <f t="shared" si="5"/>
        <v>2.0645710021460317E-2</v>
      </c>
      <c r="F90" s="96">
        <f t="shared" si="6"/>
        <v>9.3189941915305496E-2</v>
      </c>
      <c r="G90" s="97">
        <f t="shared" si="7"/>
        <v>9.3189941915305496E-2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9530</v>
      </c>
      <c r="W90" s="112">
        <v>9848</v>
      </c>
      <c r="X90" s="112">
        <v>10165</v>
      </c>
      <c r="Y90" s="112">
        <v>10383</v>
      </c>
      <c r="Z90" s="112">
        <v>10711</v>
      </c>
    </row>
    <row r="91" spans="1:30" ht="15" customHeight="1" x14ac:dyDescent="0.25">
      <c r="A91" s="49" t="s">
        <v>7</v>
      </c>
      <c r="B91" s="49"/>
      <c r="C91" s="57" t="str">
        <f t="shared" si="3"/>
        <v>$12,512.3 mil</v>
      </c>
      <c r="D91" s="96">
        <f t="shared" si="4"/>
        <v>9.6517282554577033E-2</v>
      </c>
      <c r="E91" s="97">
        <f t="shared" si="5"/>
        <v>9.6517282554577033E-2</v>
      </c>
      <c r="F91" s="96">
        <f t="shared" si="6"/>
        <v>0.36599024826929627</v>
      </c>
      <c r="G91" s="97">
        <f t="shared" si="7"/>
        <v>0.36599024826929627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86340</v>
      </c>
      <c r="W91" s="112">
        <v>88102</v>
      </c>
      <c r="X91" s="112">
        <v>91342</v>
      </c>
      <c r="Y91" s="112">
        <v>94396</v>
      </c>
      <c r="Z91" s="112">
        <v>98990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7514</v>
      </c>
      <c r="W93" s="112">
        <v>7872</v>
      </c>
      <c r="X93" s="112">
        <v>8446</v>
      </c>
      <c r="Y93" s="112">
        <v>8854</v>
      </c>
      <c r="Z93" s="112">
        <v>9327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16913</v>
      </c>
      <c r="W94" s="112">
        <v>17888</v>
      </c>
      <c r="X94" s="112">
        <v>18739</v>
      </c>
      <c r="Y94" s="112">
        <v>19820</v>
      </c>
      <c r="Z94" s="112">
        <v>21446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2884</v>
      </c>
      <c r="W95" s="112">
        <v>3056</v>
      </c>
      <c r="X95" s="112">
        <v>3169</v>
      </c>
      <c r="Y95" s="112">
        <v>3389</v>
      </c>
      <c r="Z95" s="112">
        <v>3560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13809</v>
      </c>
      <c r="W96" s="112">
        <v>14806</v>
      </c>
      <c r="X96" s="112">
        <v>15590</v>
      </c>
      <c r="Y96" s="112">
        <v>16404</v>
      </c>
      <c r="Z96" s="112">
        <v>17298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15110</v>
      </c>
      <c r="W97" s="112">
        <v>15502</v>
      </c>
      <c r="X97" s="112">
        <v>15790</v>
      </c>
      <c r="Y97" s="112">
        <v>16086</v>
      </c>
      <c r="Z97" s="112">
        <v>16863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9233</v>
      </c>
      <c r="W98" s="112">
        <v>9600</v>
      </c>
      <c r="X98" s="112">
        <v>9831</v>
      </c>
      <c r="Y98" s="112">
        <v>10024</v>
      </c>
      <c r="Z98" s="112">
        <v>10524</v>
      </c>
    </row>
    <row r="99" spans="1:32" ht="15" customHeight="1" x14ac:dyDescent="0.25">
      <c r="S99" s="115" t="s">
        <v>197</v>
      </c>
      <c r="T99" s="115"/>
      <c r="U99" s="112"/>
      <c r="V99" s="112">
        <v>710</v>
      </c>
      <c r="W99" s="112">
        <v>778</v>
      </c>
      <c r="X99" s="112">
        <v>817</v>
      </c>
      <c r="Y99" s="112">
        <v>855</v>
      </c>
      <c r="Z99" s="112">
        <v>911</v>
      </c>
    </row>
    <row r="100" spans="1:32" ht="15" customHeight="1" x14ac:dyDescent="0.25">
      <c r="S100" s="115" t="s">
        <v>58</v>
      </c>
      <c r="T100" s="115"/>
      <c r="U100" s="112"/>
      <c r="V100" s="112">
        <v>4320</v>
      </c>
      <c r="W100" s="112">
        <v>4605</v>
      </c>
      <c r="X100" s="112">
        <v>4791</v>
      </c>
      <c r="Y100" s="112">
        <v>5054</v>
      </c>
      <c r="Z100" s="112">
        <v>5367</v>
      </c>
    </row>
    <row r="101" spans="1:32" x14ac:dyDescent="0.25">
      <c r="A101" s="18"/>
      <c r="S101" s="118" t="s">
        <v>53</v>
      </c>
      <c r="T101" s="118"/>
      <c r="U101" s="112"/>
      <c r="V101" s="112">
        <v>85739</v>
      </c>
      <c r="W101" s="112">
        <v>88977</v>
      </c>
      <c r="X101" s="112">
        <v>92637</v>
      </c>
      <c r="Y101" s="112">
        <v>96577</v>
      </c>
      <c r="Z101" s="112">
        <v>101943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182944</v>
      </c>
      <c r="W104" s="112">
        <v>189459</v>
      </c>
      <c r="X104" s="112">
        <v>210553</v>
      </c>
      <c r="Y104" s="112">
        <v>215442</v>
      </c>
      <c r="Z104" s="112">
        <v>240061</v>
      </c>
      <c r="AB104" s="109" t="str">
        <f>TEXT(Z104,"###,###")</f>
        <v>240,061</v>
      </c>
      <c r="AD104" s="130">
        <f>Z104/($Z$4)*100</f>
        <v>77.684867273533342</v>
      </c>
      <c r="AF104" s="109"/>
    </row>
    <row r="105" spans="1:32" x14ac:dyDescent="0.25">
      <c r="S105" s="115" t="s">
        <v>17</v>
      </c>
      <c r="T105" s="115"/>
      <c r="U105" s="112"/>
      <c r="V105" s="112">
        <v>40863</v>
      </c>
      <c r="W105" s="112">
        <v>43153</v>
      </c>
      <c r="X105" s="112">
        <v>43001</v>
      </c>
      <c r="Y105" s="112">
        <v>43994</v>
      </c>
      <c r="Z105" s="112">
        <v>47586</v>
      </c>
      <c r="AB105" s="109" t="str">
        <f>TEXT(Z105,"###,###")</f>
        <v>47,586</v>
      </c>
      <c r="AD105" s="130">
        <f>Z105/($Z$4)*100</f>
        <v>15.399053132655274</v>
      </c>
      <c r="AF105" s="109"/>
    </row>
    <row r="106" spans="1:32" x14ac:dyDescent="0.25">
      <c r="S106" s="118" t="s">
        <v>53</v>
      </c>
      <c r="T106" s="118"/>
      <c r="U106" s="120"/>
      <c r="V106" s="120">
        <v>223807</v>
      </c>
      <c r="W106" s="120">
        <v>232612</v>
      </c>
      <c r="X106" s="120">
        <v>253554</v>
      </c>
      <c r="Y106" s="120">
        <v>259436</v>
      </c>
      <c r="Z106" s="120">
        <v>287647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48137</v>
      </c>
      <c r="W108" s="112">
        <v>44472</v>
      </c>
      <c r="X108" s="112">
        <v>46725</v>
      </c>
      <c r="Y108" s="112">
        <v>50990</v>
      </c>
      <c r="Z108" s="112">
        <v>52262</v>
      </c>
      <c r="AB108" s="109" t="str">
        <f>TEXT(Z108,"###,###")</f>
        <v>52,262</v>
      </c>
      <c r="AD108" s="130">
        <f>Z108/($Z$4)*100</f>
        <v>16.912228697911779</v>
      </c>
      <c r="AF108" s="109"/>
    </row>
    <row r="109" spans="1:32" x14ac:dyDescent="0.25">
      <c r="S109" s="115" t="s">
        <v>20</v>
      </c>
      <c r="T109" s="115"/>
      <c r="U109" s="112"/>
      <c r="V109" s="112">
        <v>40860</v>
      </c>
      <c r="W109" s="112">
        <v>41913</v>
      </c>
      <c r="X109" s="112">
        <v>42418</v>
      </c>
      <c r="Y109" s="112">
        <v>48482</v>
      </c>
      <c r="Z109" s="112">
        <v>52938</v>
      </c>
      <c r="AB109" s="109" t="str">
        <f>TEXT(Z109,"###,###")</f>
        <v>52,938</v>
      </c>
      <c r="AD109" s="130">
        <f>Z109/($Z$4)*100</f>
        <v>17.130985473385131</v>
      </c>
      <c r="AF109" s="109"/>
    </row>
    <row r="110" spans="1:32" x14ac:dyDescent="0.25">
      <c r="S110" s="115" t="s">
        <v>21</v>
      </c>
      <c r="T110" s="115"/>
      <c r="U110" s="112"/>
      <c r="V110" s="112">
        <v>45898</v>
      </c>
      <c r="W110" s="112">
        <v>51055</v>
      </c>
      <c r="X110" s="112">
        <v>51623</v>
      </c>
      <c r="Y110" s="112">
        <v>58486</v>
      </c>
      <c r="Z110" s="112">
        <v>67797</v>
      </c>
      <c r="AB110" s="109" t="str">
        <f>TEXT(Z110,"###,###")</f>
        <v>67,797</v>
      </c>
      <c r="AD110" s="130">
        <f>Z110/($Z$4)*100</f>
        <v>21.939427672732098</v>
      </c>
      <c r="AF110" s="109"/>
    </row>
    <row r="111" spans="1:32" x14ac:dyDescent="0.25">
      <c r="S111" s="115" t="s">
        <v>22</v>
      </c>
      <c r="T111" s="115"/>
      <c r="U111" s="112"/>
      <c r="V111" s="112">
        <v>87014</v>
      </c>
      <c r="W111" s="112">
        <v>93197</v>
      </c>
      <c r="X111" s="112">
        <v>95109</v>
      </c>
      <c r="Y111" s="112">
        <v>101478</v>
      </c>
      <c r="Z111" s="112">
        <v>114647</v>
      </c>
      <c r="AB111" s="109" t="str">
        <f>TEXT(Z111,"###,###")</f>
        <v>114,647</v>
      </c>
      <c r="AD111" s="130">
        <f>Z111/($Z$4)*100</f>
        <v>37.100307748067266</v>
      </c>
      <c r="AF111" s="109"/>
    </row>
    <row r="112" spans="1:32" x14ac:dyDescent="0.25">
      <c r="S112" s="118" t="s">
        <v>53</v>
      </c>
      <c r="T112" s="118"/>
      <c r="U112" s="112"/>
      <c r="V112" s="112">
        <v>244202</v>
      </c>
      <c r="W112" s="112">
        <v>252582</v>
      </c>
      <c r="X112" s="112">
        <v>257847</v>
      </c>
      <c r="Y112" s="112">
        <v>280756</v>
      </c>
      <c r="Z112" s="112">
        <v>309021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41.77</v>
      </c>
      <c r="W118" s="131">
        <v>41.68</v>
      </c>
      <c r="X118" s="131">
        <v>41.78</v>
      </c>
      <c r="Y118" s="131">
        <v>41.65</v>
      </c>
      <c r="Z118" s="131">
        <v>41.46</v>
      </c>
      <c r="AB118" s="109" t="str">
        <f>TEXT(Z118,"##.0")</f>
        <v>41.5</v>
      </c>
    </row>
    <row r="120" spans="19:32" x14ac:dyDescent="0.25">
      <c r="S120" s="101" t="s">
        <v>98</v>
      </c>
      <c r="T120" s="112"/>
      <c r="U120" s="112"/>
      <c r="V120" s="112">
        <v>142418</v>
      </c>
      <c r="W120" s="112">
        <v>146477</v>
      </c>
      <c r="X120" s="112">
        <v>152372</v>
      </c>
      <c r="Y120" s="112">
        <v>157924</v>
      </c>
      <c r="Z120" s="112">
        <v>166728</v>
      </c>
      <c r="AB120" s="109" t="str">
        <f>TEXT(Z120,"###,###")</f>
        <v>166,728</v>
      </c>
    </row>
    <row r="121" spans="19:32" x14ac:dyDescent="0.25">
      <c r="S121" s="101" t="s">
        <v>99</v>
      </c>
      <c r="T121" s="112"/>
      <c r="U121" s="112"/>
      <c r="V121" s="112">
        <v>16004</v>
      </c>
      <c r="W121" s="112">
        <v>16322</v>
      </c>
      <c r="X121" s="112">
        <v>16700</v>
      </c>
      <c r="Y121" s="112">
        <v>17076</v>
      </c>
      <c r="Z121" s="112">
        <v>16947</v>
      </c>
      <c r="AB121" s="109" t="str">
        <f>TEXT(Z121,"###,###")</f>
        <v>16,947</v>
      </c>
    </row>
    <row r="122" spans="19:32" x14ac:dyDescent="0.25">
      <c r="S122" s="101" t="s">
        <v>100</v>
      </c>
      <c r="T122" s="112"/>
      <c r="U122" s="112"/>
      <c r="V122" s="112">
        <v>13655</v>
      </c>
      <c r="W122" s="112">
        <v>14282</v>
      </c>
      <c r="X122" s="112">
        <v>14903</v>
      </c>
      <c r="Y122" s="112">
        <v>16214</v>
      </c>
      <c r="Z122" s="112">
        <v>17535</v>
      </c>
      <c r="AB122" s="109" t="str">
        <f>TEXT(Z122,"###,###")</f>
        <v>17,535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156073</v>
      </c>
      <c r="W124" s="112">
        <v>160759</v>
      </c>
      <c r="X124" s="112">
        <v>167275</v>
      </c>
      <c r="Y124" s="112">
        <v>174138</v>
      </c>
      <c r="Z124" s="112">
        <v>184263</v>
      </c>
      <c r="AB124" s="109" t="str">
        <f>TEXT(Z124,"###,###")</f>
        <v>184,263</v>
      </c>
      <c r="AD124" s="127">
        <f>Z124/$Z$7*100</f>
        <v>91.578821810374393</v>
      </c>
    </row>
    <row r="125" spans="19:32" x14ac:dyDescent="0.25">
      <c r="S125" s="101" t="s">
        <v>102</v>
      </c>
      <c r="T125" s="112"/>
      <c r="U125" s="112"/>
      <c r="V125" s="112">
        <v>29659</v>
      </c>
      <c r="W125" s="112">
        <v>30604</v>
      </c>
      <c r="X125" s="112">
        <v>31603</v>
      </c>
      <c r="Y125" s="112">
        <v>33290</v>
      </c>
      <c r="Z125" s="112">
        <v>34482</v>
      </c>
      <c r="AB125" s="109" t="str">
        <f>TEXT(Z125,"###,###")</f>
        <v>34,482</v>
      </c>
      <c r="AD125" s="127">
        <f>Z125/$Z$7*100</f>
        <v>17.137574736465432</v>
      </c>
    </row>
    <row r="127" spans="19:32" x14ac:dyDescent="0.25">
      <c r="S127" s="101" t="s">
        <v>103</v>
      </c>
      <c r="T127" s="112"/>
      <c r="U127" s="112"/>
      <c r="V127" s="112">
        <v>86336</v>
      </c>
      <c r="W127" s="112">
        <v>88108</v>
      </c>
      <c r="X127" s="112">
        <v>91345</v>
      </c>
      <c r="Y127" s="112">
        <v>94397</v>
      </c>
      <c r="Z127" s="112">
        <v>98990</v>
      </c>
      <c r="AB127" s="109" t="str">
        <f>TEXT(Z127,"###,###")</f>
        <v>98,990</v>
      </c>
      <c r="AD127" s="127">
        <f>Z127/$Z$7*100</f>
        <v>49.198089529688332</v>
      </c>
    </row>
    <row r="128" spans="19:32" x14ac:dyDescent="0.25">
      <c r="S128" s="101" t="s">
        <v>104</v>
      </c>
      <c r="T128" s="112"/>
      <c r="U128" s="112"/>
      <c r="V128" s="112">
        <v>85739</v>
      </c>
      <c r="W128" s="112">
        <v>88975</v>
      </c>
      <c r="X128" s="112">
        <v>92639</v>
      </c>
      <c r="Y128" s="112">
        <v>96572</v>
      </c>
      <c r="Z128" s="112">
        <v>101945</v>
      </c>
      <c r="AB128" s="109" t="str">
        <f>TEXT(Z128,"###,###")</f>
        <v>101,945</v>
      </c>
      <c r="AD128" s="127">
        <f>Z128/$Z$7*100</f>
        <v>50.66672630673883</v>
      </c>
    </row>
    <row r="130" spans="19:20" x14ac:dyDescent="0.25">
      <c r="S130" s="101" t="s">
        <v>278</v>
      </c>
      <c r="T130" s="127">
        <v>82.863916265338673</v>
      </c>
    </row>
    <row r="131" spans="19:20" x14ac:dyDescent="0.25">
      <c r="S131" s="101" t="s">
        <v>279</v>
      </c>
      <c r="T131" s="127">
        <v>8.4226691914297209</v>
      </c>
    </row>
    <row r="132" spans="19:20" x14ac:dyDescent="0.25">
      <c r="S132" s="101" t="s">
        <v>280</v>
      </c>
      <c r="T132" s="127">
        <v>8.7149055450357089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DB89D42-D193-4945-A071-6499CDA7B3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418F892-348F-4D9B-8228-F095A1A45F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FEEB568-94E9-4D0F-89BA-BAA81B7C68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5159F97-C8EE-4586-B229-24D16DD3CF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67B43-6508-49A7-9E62-1415B0836A56}">
  <sheetPr codeName="Sheet13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177</v>
      </c>
      <c r="T1" s="99"/>
      <c r="U1" s="99"/>
      <c r="V1" s="99"/>
      <c r="W1" s="99"/>
      <c r="X1" s="99"/>
      <c r="Y1" s="100" t="s">
        <v>262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177</v>
      </c>
      <c r="Y3" s="105" t="s">
        <v>262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9.67 Tablelands,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21322</v>
      </c>
      <c r="W4" s="108">
        <v>20509</v>
      </c>
      <c r="X4" s="108">
        <v>21720</v>
      </c>
      <c r="Y4" s="108">
        <v>21975</v>
      </c>
      <c r="Z4" s="108">
        <v>22974</v>
      </c>
      <c r="AB4" s="109" t="str">
        <f>TEXT(Z4,"###,###")</f>
        <v>22,974</v>
      </c>
      <c r="AD4" s="110">
        <f>Z4/Y4-1</f>
        <v>4.5460750853242304E-2</v>
      </c>
      <c r="AF4" s="110">
        <f>Z4/V4-1</f>
        <v>7.7478660538411015E-2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11466</v>
      </c>
      <c r="W5" s="108">
        <v>10941</v>
      </c>
      <c r="X5" s="108">
        <v>11507</v>
      </c>
      <c r="Y5" s="108">
        <v>11460</v>
      </c>
      <c r="Z5" s="108">
        <v>11857</v>
      </c>
      <c r="AB5" s="109" t="str">
        <f>TEXT(Z5,"###,###")</f>
        <v>11,857</v>
      </c>
      <c r="AD5" s="110">
        <f t="shared" ref="AD5:AD9" si="0">Z5/Y5-1</f>
        <v>3.4642233856893467E-2</v>
      </c>
      <c r="AF5" s="110">
        <f t="shared" ref="AF5:AF9" si="1">Z5/V5-1</f>
        <v>3.4100819815105599E-2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9855</v>
      </c>
      <c r="W6" s="108">
        <v>9571</v>
      </c>
      <c r="X6" s="108">
        <v>10211</v>
      </c>
      <c r="Y6" s="108">
        <v>10492</v>
      </c>
      <c r="Z6" s="108">
        <v>11081</v>
      </c>
      <c r="AB6" s="109" t="str">
        <f>TEXT(Z6,"###,###")</f>
        <v>11,081</v>
      </c>
      <c r="AD6" s="110">
        <f t="shared" si="0"/>
        <v>5.6138009912314102E-2</v>
      </c>
      <c r="AF6" s="110">
        <f t="shared" si="1"/>
        <v>0.12440385591070524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14074</v>
      </c>
      <c r="W7" s="108">
        <v>13629</v>
      </c>
      <c r="X7" s="108">
        <v>14651</v>
      </c>
      <c r="Y7" s="108">
        <v>14650</v>
      </c>
      <c r="Z7" s="108">
        <v>15408</v>
      </c>
      <c r="AB7" s="109" t="str">
        <f>TEXT(Z7,"###,###")</f>
        <v>15,408</v>
      </c>
      <c r="AD7" s="110">
        <f t="shared" si="0"/>
        <v>5.1740614334470969E-2</v>
      </c>
      <c r="AF7" s="110">
        <f t="shared" si="1"/>
        <v>9.4784709393207267E-2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22,974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15,408</v>
      </c>
      <c r="P8" s="67"/>
      <c r="S8" s="107" t="s">
        <v>83</v>
      </c>
      <c r="T8" s="108"/>
      <c r="U8" s="108"/>
      <c r="V8" s="108">
        <v>34840.910000000003</v>
      </c>
      <c r="W8" s="108">
        <v>35043.53</v>
      </c>
      <c r="X8" s="108">
        <v>34575.18</v>
      </c>
      <c r="Y8" s="108">
        <v>38180</v>
      </c>
      <c r="Z8" s="108">
        <v>40474.1</v>
      </c>
      <c r="AB8" s="109" t="str">
        <f>TEXT(Z8,"$###,###")</f>
        <v>$40,474</v>
      </c>
      <c r="AD8" s="110">
        <f t="shared" si="0"/>
        <v>6.0086432687270763E-2</v>
      </c>
      <c r="AF8" s="110">
        <f t="shared" si="1"/>
        <v>0.16168320517460644</v>
      </c>
    </row>
    <row r="9" spans="1:32" x14ac:dyDescent="0.25">
      <c r="A9" s="30" t="s">
        <v>14</v>
      </c>
      <c r="B9" s="71"/>
      <c r="C9" s="72"/>
      <c r="D9" s="73">
        <f>AD104</f>
        <v>73.204492034473759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52.479231568016615</v>
      </c>
      <c r="P9" s="74" t="s">
        <v>84</v>
      </c>
      <c r="S9" s="107" t="s">
        <v>7</v>
      </c>
      <c r="T9" s="108"/>
      <c r="U9" s="108"/>
      <c r="V9" s="108">
        <v>614669220</v>
      </c>
      <c r="W9" s="108">
        <v>608567612</v>
      </c>
      <c r="X9" s="108">
        <v>667351666</v>
      </c>
      <c r="Y9" s="108">
        <v>711077258</v>
      </c>
      <c r="Z9" s="108">
        <v>777903455</v>
      </c>
      <c r="AB9" s="109" t="str">
        <f>TEXT(Z9/1000000,"$#,###.0")&amp;" mil"</f>
        <v>$777.9 mil</v>
      </c>
      <c r="AD9" s="110">
        <f t="shared" si="0"/>
        <v>9.3978813480770862E-2</v>
      </c>
      <c r="AF9" s="110">
        <f t="shared" si="1"/>
        <v>0.26556435508516274</v>
      </c>
    </row>
    <row r="10" spans="1:32" x14ac:dyDescent="0.25">
      <c r="A10" s="30" t="s">
        <v>17</v>
      </c>
      <c r="B10" s="71"/>
      <c r="C10" s="72"/>
      <c r="D10" s="73">
        <f>AD105</f>
        <v>16.126926090363021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47.332554517133957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76.927570093457945</v>
      </c>
      <c r="P11" s="74" t="s">
        <v>84</v>
      </c>
      <c r="S11" s="107" t="s">
        <v>29</v>
      </c>
      <c r="T11" s="112"/>
      <c r="U11" s="112"/>
      <c r="V11" s="112">
        <v>17930</v>
      </c>
      <c r="W11" s="112">
        <v>17513</v>
      </c>
      <c r="X11" s="112">
        <v>18336</v>
      </c>
      <c r="Y11" s="112">
        <v>18496</v>
      </c>
      <c r="Z11" s="112">
        <v>19423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12.694704049844235</v>
      </c>
      <c r="P12" s="74" t="s">
        <v>84</v>
      </c>
      <c r="S12" s="107" t="s">
        <v>30</v>
      </c>
      <c r="T12" s="112"/>
      <c r="U12" s="112"/>
      <c r="V12" s="112">
        <v>3392</v>
      </c>
      <c r="W12" s="112">
        <v>2993</v>
      </c>
      <c r="X12" s="112">
        <v>3380</v>
      </c>
      <c r="Y12" s="112">
        <v>3479</v>
      </c>
      <c r="Z12" s="112">
        <v>3551</v>
      </c>
    </row>
    <row r="13" spans="1:32" ht="15" customHeight="1" x14ac:dyDescent="0.25">
      <c r="A13" s="30" t="s">
        <v>19</v>
      </c>
      <c r="B13" s="72"/>
      <c r="C13" s="72"/>
      <c r="D13" s="73">
        <f>AD108</f>
        <v>17.323931400713853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10.37772585669782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15.796117350047881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25.036998345956295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17.00084355330608</v>
      </c>
      <c r="P15" s="74" t="s">
        <v>84</v>
      </c>
      <c r="S15" s="115" t="s">
        <v>60</v>
      </c>
      <c r="T15" s="115"/>
      <c r="U15" s="116"/>
      <c r="V15" s="116">
        <v>3700</v>
      </c>
      <c r="W15" s="116">
        <v>3505</v>
      </c>
      <c r="X15" s="116">
        <v>3738</v>
      </c>
      <c r="Y15" s="112">
        <v>3369</v>
      </c>
      <c r="Z15" s="112">
        <v>3055</v>
      </c>
      <c r="AB15" s="117">
        <f t="shared" ref="AB15:AB34" si="2">IF(Z15="np",0,Z15/$Z$34)</f>
        <v>0.13297062023939063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31.143901802037082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82.999156446693917</v>
      </c>
      <c r="P16" s="37" t="s">
        <v>84</v>
      </c>
      <c r="S16" s="115" t="s">
        <v>61</v>
      </c>
      <c r="T16" s="115"/>
      <c r="U16" s="116"/>
      <c r="V16" s="116">
        <v>458</v>
      </c>
      <c r="W16" s="116">
        <v>465</v>
      </c>
      <c r="X16" s="116">
        <v>515</v>
      </c>
      <c r="Y16" s="112">
        <v>520</v>
      </c>
      <c r="Z16" s="112">
        <v>574</v>
      </c>
      <c r="AB16" s="117">
        <f t="shared" si="2"/>
        <v>2.4983677910772578E-2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973</v>
      </c>
      <c r="W17" s="116">
        <v>824</v>
      </c>
      <c r="X17" s="116">
        <v>802</v>
      </c>
      <c r="Y17" s="112">
        <v>894</v>
      </c>
      <c r="Z17" s="112">
        <v>873</v>
      </c>
      <c r="AB17" s="117">
        <f t="shared" si="2"/>
        <v>3.7997823721436341E-2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212</v>
      </c>
      <c r="W18" s="116">
        <v>217</v>
      </c>
      <c r="X18" s="116">
        <v>218</v>
      </c>
      <c r="Y18" s="112">
        <v>220</v>
      </c>
      <c r="Z18" s="112">
        <v>249</v>
      </c>
      <c r="AB18" s="117">
        <f t="shared" si="2"/>
        <v>1.0837867247007617E-2</v>
      </c>
    </row>
    <row r="19" spans="1:28" x14ac:dyDescent="0.25">
      <c r="A19" s="63" t="str">
        <f>$S$1&amp;" ("&amp;$V$2&amp;" to "&amp;$Z$2&amp;")"</f>
        <v>Tablelands (2017-18 to 2021-22)</v>
      </c>
      <c r="B19" s="63"/>
      <c r="C19" s="63"/>
      <c r="D19" s="63"/>
      <c r="E19" s="63"/>
      <c r="F19" s="63"/>
      <c r="G19" s="63" t="str">
        <f>$S$1&amp;" ("&amp;$V$2&amp;" to "&amp;$Z$2&amp;")"</f>
        <v>Tablelands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1533</v>
      </c>
      <c r="W19" s="116">
        <v>1369</v>
      </c>
      <c r="X19" s="116">
        <v>1449</v>
      </c>
      <c r="Y19" s="112">
        <v>1586</v>
      </c>
      <c r="Z19" s="112">
        <v>1737</v>
      </c>
      <c r="AB19" s="117">
        <f t="shared" si="2"/>
        <v>7.560391730141458E-2</v>
      </c>
    </row>
    <row r="20" spans="1:28" x14ac:dyDescent="0.25">
      <c r="S20" s="115" t="s">
        <v>65</v>
      </c>
      <c r="T20" s="115"/>
      <c r="U20" s="116"/>
      <c r="V20" s="116">
        <v>433</v>
      </c>
      <c r="W20" s="116">
        <v>458</v>
      </c>
      <c r="X20" s="116">
        <v>492</v>
      </c>
      <c r="Y20" s="112">
        <v>516</v>
      </c>
      <c r="Z20" s="112">
        <v>530</v>
      </c>
      <c r="AB20" s="117">
        <f t="shared" si="2"/>
        <v>2.3068552774755169E-2</v>
      </c>
    </row>
    <row r="21" spans="1:28" x14ac:dyDescent="0.25">
      <c r="S21" s="115" t="s">
        <v>66</v>
      </c>
      <c r="T21" s="115"/>
      <c r="U21" s="116"/>
      <c r="V21" s="116">
        <v>1689</v>
      </c>
      <c r="W21" s="116">
        <v>1675</v>
      </c>
      <c r="X21" s="116">
        <v>1718</v>
      </c>
      <c r="Y21" s="112">
        <v>1920</v>
      </c>
      <c r="Z21" s="112">
        <v>2108</v>
      </c>
      <c r="AB21" s="117">
        <f t="shared" si="2"/>
        <v>9.1751904243743201E-2</v>
      </c>
    </row>
    <row r="22" spans="1:28" x14ac:dyDescent="0.25">
      <c r="S22" s="115" t="s">
        <v>67</v>
      </c>
      <c r="T22" s="115"/>
      <c r="U22" s="116"/>
      <c r="V22" s="116">
        <v>1265</v>
      </c>
      <c r="W22" s="116">
        <v>1304</v>
      </c>
      <c r="X22" s="116">
        <v>1436</v>
      </c>
      <c r="Y22" s="112">
        <v>1500</v>
      </c>
      <c r="Z22" s="112">
        <v>1569</v>
      </c>
      <c r="AB22" s="117">
        <f t="shared" si="2"/>
        <v>6.8291621327529931E-2</v>
      </c>
    </row>
    <row r="23" spans="1:28" x14ac:dyDescent="0.25">
      <c r="S23" s="115" t="s">
        <v>68</v>
      </c>
      <c r="T23" s="115"/>
      <c r="U23" s="116"/>
      <c r="V23" s="116">
        <v>626</v>
      </c>
      <c r="W23" s="116">
        <v>598</v>
      </c>
      <c r="X23" s="116">
        <v>600</v>
      </c>
      <c r="Y23" s="112">
        <v>601</v>
      </c>
      <c r="Z23" s="112">
        <v>655</v>
      </c>
      <c r="AB23" s="117">
        <f t="shared" si="2"/>
        <v>2.8509249183895538E-2</v>
      </c>
    </row>
    <row r="24" spans="1:28" x14ac:dyDescent="0.25">
      <c r="S24" s="115" t="s">
        <v>69</v>
      </c>
      <c r="T24" s="115"/>
      <c r="U24" s="116"/>
      <c r="V24" s="116">
        <v>55</v>
      </c>
      <c r="W24" s="116">
        <v>59</v>
      </c>
      <c r="X24" s="116">
        <v>57</v>
      </c>
      <c r="Y24" s="112">
        <v>60</v>
      </c>
      <c r="Z24" s="112">
        <v>71</v>
      </c>
      <c r="AB24" s="117">
        <f t="shared" si="2"/>
        <v>3.0903155603917301E-3</v>
      </c>
    </row>
    <row r="25" spans="1:28" x14ac:dyDescent="0.25">
      <c r="S25" s="115" t="s">
        <v>70</v>
      </c>
      <c r="T25" s="115"/>
      <c r="U25" s="116"/>
      <c r="V25" s="116">
        <v>384</v>
      </c>
      <c r="W25" s="116">
        <v>383</v>
      </c>
      <c r="X25" s="116">
        <v>451</v>
      </c>
      <c r="Y25" s="112">
        <v>500</v>
      </c>
      <c r="Z25" s="112">
        <v>593</v>
      </c>
      <c r="AB25" s="117">
        <f t="shared" si="2"/>
        <v>2.5810663764961914E-2</v>
      </c>
    </row>
    <row r="26" spans="1:28" x14ac:dyDescent="0.25">
      <c r="S26" s="115" t="s">
        <v>71</v>
      </c>
      <c r="T26" s="115"/>
      <c r="U26" s="116"/>
      <c r="V26" s="116">
        <v>464</v>
      </c>
      <c r="W26" s="116">
        <v>361</v>
      </c>
      <c r="X26" s="116">
        <v>396</v>
      </c>
      <c r="Y26" s="112">
        <v>380</v>
      </c>
      <c r="Z26" s="112">
        <v>326</v>
      </c>
      <c r="AB26" s="117">
        <f t="shared" si="2"/>
        <v>1.4189336235038085E-2</v>
      </c>
    </row>
    <row r="27" spans="1:28" x14ac:dyDescent="0.25">
      <c r="S27" s="115" t="s">
        <v>72</v>
      </c>
      <c r="T27" s="115"/>
      <c r="U27" s="116"/>
      <c r="V27" s="116">
        <v>805</v>
      </c>
      <c r="W27" s="116">
        <v>816</v>
      </c>
      <c r="X27" s="116">
        <v>831</v>
      </c>
      <c r="Y27" s="112">
        <v>953</v>
      </c>
      <c r="Z27" s="112">
        <v>1039</v>
      </c>
      <c r="AB27" s="117">
        <f t="shared" si="2"/>
        <v>4.5223068552774755E-2</v>
      </c>
    </row>
    <row r="28" spans="1:28" x14ac:dyDescent="0.25">
      <c r="S28" s="115" t="s">
        <v>73</v>
      </c>
      <c r="T28" s="115"/>
      <c r="U28" s="116"/>
      <c r="V28" s="116">
        <v>1374</v>
      </c>
      <c r="W28" s="116">
        <v>1393</v>
      </c>
      <c r="X28" s="116">
        <v>1552</v>
      </c>
      <c r="Y28" s="112">
        <v>1387</v>
      </c>
      <c r="Z28" s="112">
        <v>1540</v>
      </c>
      <c r="AB28" s="117">
        <f t="shared" si="2"/>
        <v>6.7029379760609353E-2</v>
      </c>
    </row>
    <row r="29" spans="1:28" x14ac:dyDescent="0.25">
      <c r="S29" s="115" t="s">
        <v>74</v>
      </c>
      <c r="T29" s="115"/>
      <c r="U29" s="116"/>
      <c r="V29" s="116">
        <v>967</v>
      </c>
      <c r="W29" s="116">
        <v>1005</v>
      </c>
      <c r="X29" s="116">
        <v>1013</v>
      </c>
      <c r="Y29" s="112">
        <v>985</v>
      </c>
      <c r="Z29" s="112">
        <v>1088</v>
      </c>
      <c r="AB29" s="117">
        <f t="shared" si="2"/>
        <v>4.7355821545157779E-2</v>
      </c>
    </row>
    <row r="30" spans="1:28" x14ac:dyDescent="0.25">
      <c r="S30" s="115" t="s">
        <v>75</v>
      </c>
      <c r="T30" s="115"/>
      <c r="U30" s="116"/>
      <c r="V30" s="116">
        <v>1562</v>
      </c>
      <c r="W30" s="116">
        <v>1709</v>
      </c>
      <c r="X30" s="116">
        <v>1762</v>
      </c>
      <c r="Y30" s="112">
        <v>1815</v>
      </c>
      <c r="Z30" s="112">
        <v>1913</v>
      </c>
      <c r="AB30" s="117">
        <f t="shared" si="2"/>
        <v>8.3264417845484218E-2</v>
      </c>
    </row>
    <row r="31" spans="1:28" x14ac:dyDescent="0.25">
      <c r="S31" s="115" t="s">
        <v>76</v>
      </c>
      <c r="T31" s="115"/>
      <c r="U31" s="116"/>
      <c r="V31" s="116">
        <v>2120</v>
      </c>
      <c r="W31" s="116">
        <v>2012</v>
      </c>
      <c r="X31" s="116">
        <v>2132</v>
      </c>
      <c r="Y31" s="112">
        <v>2299</v>
      </c>
      <c r="Z31" s="112">
        <v>2564</v>
      </c>
      <c r="AB31" s="117">
        <f t="shared" si="2"/>
        <v>0.11159956474428727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229</v>
      </c>
      <c r="W32" s="116">
        <v>193</v>
      </c>
      <c r="X32" s="116">
        <v>223</v>
      </c>
      <c r="Y32" s="112">
        <v>218</v>
      </c>
      <c r="Z32" s="112">
        <v>233</v>
      </c>
      <c r="AB32" s="117">
        <f t="shared" si="2"/>
        <v>1.0141458106637649E-2</v>
      </c>
    </row>
    <row r="33" spans="19:32" x14ac:dyDescent="0.25">
      <c r="S33" s="115" t="s">
        <v>78</v>
      </c>
      <c r="T33" s="115"/>
      <c r="U33" s="116"/>
      <c r="V33" s="116">
        <v>659</v>
      </c>
      <c r="W33" s="116">
        <v>638</v>
      </c>
      <c r="X33" s="116">
        <v>721</v>
      </c>
      <c r="Y33" s="112">
        <v>766</v>
      </c>
      <c r="Z33" s="112">
        <v>812</v>
      </c>
      <c r="AB33" s="117">
        <f t="shared" si="2"/>
        <v>3.5342763873775843E-2</v>
      </c>
    </row>
    <row r="34" spans="19:32" x14ac:dyDescent="0.25">
      <c r="S34" s="118" t="s">
        <v>53</v>
      </c>
      <c r="T34" s="118"/>
      <c r="U34" s="119"/>
      <c r="V34" s="119">
        <v>21325</v>
      </c>
      <c r="W34" s="119">
        <v>20511</v>
      </c>
      <c r="X34" s="119">
        <v>21715</v>
      </c>
      <c r="Y34" s="120">
        <v>21975</v>
      </c>
      <c r="Z34" s="120">
        <v>22975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11771</v>
      </c>
      <c r="W37" s="112">
        <v>11267</v>
      </c>
      <c r="X37" s="112">
        <v>12136</v>
      </c>
      <c r="Y37" s="112">
        <v>12094</v>
      </c>
      <c r="Z37" s="112">
        <v>12791</v>
      </c>
      <c r="AB37" s="132">
        <f>Z37/Z40*100</f>
        <v>82.999156446693917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2301</v>
      </c>
      <c r="W38" s="112">
        <v>2362</v>
      </c>
      <c r="X38" s="112">
        <v>2516</v>
      </c>
      <c r="Y38" s="112">
        <v>2558</v>
      </c>
      <c r="Z38" s="112">
        <v>2620</v>
      </c>
      <c r="AB38" s="132">
        <f>Z38/Z40*100</f>
        <v>17.00084355330608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14072</v>
      </c>
      <c r="W40" s="112">
        <v>13629</v>
      </c>
      <c r="X40" s="112">
        <v>14652</v>
      </c>
      <c r="Y40" s="112">
        <v>14652</v>
      </c>
      <c r="Z40" s="112">
        <v>15411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18</v>
      </c>
      <c r="X44" s="112">
        <v>34</v>
      </c>
      <c r="Y44" s="112">
        <v>55</v>
      </c>
      <c r="Z44" s="112">
        <v>72</v>
      </c>
    </row>
    <row r="45" spans="19:32" x14ac:dyDescent="0.25">
      <c r="S45" s="115" t="s">
        <v>37</v>
      </c>
      <c r="T45" s="115"/>
      <c r="U45" s="112"/>
      <c r="V45" s="112">
        <v>278</v>
      </c>
      <c r="W45" s="112">
        <v>261</v>
      </c>
      <c r="X45" s="112">
        <v>298</v>
      </c>
      <c r="Y45" s="112">
        <v>402</v>
      </c>
      <c r="Z45" s="112">
        <v>460</v>
      </c>
    </row>
    <row r="46" spans="19:32" x14ac:dyDescent="0.25">
      <c r="S46" s="115" t="s">
        <v>38</v>
      </c>
      <c r="T46" s="115"/>
      <c r="U46" s="112"/>
      <c r="V46" s="112">
        <v>899</v>
      </c>
      <c r="W46" s="112">
        <v>815</v>
      </c>
      <c r="X46" s="112">
        <v>797</v>
      </c>
      <c r="Y46" s="112">
        <v>796</v>
      </c>
      <c r="Z46" s="112">
        <v>728</v>
      </c>
    </row>
    <row r="47" spans="19:32" x14ac:dyDescent="0.25">
      <c r="S47" s="115" t="s">
        <v>39</v>
      </c>
      <c r="T47" s="115"/>
      <c r="U47" s="112"/>
      <c r="V47" s="112">
        <v>1431</v>
      </c>
      <c r="W47" s="112">
        <v>1200</v>
      </c>
      <c r="X47" s="112">
        <v>1247</v>
      </c>
      <c r="Y47" s="112">
        <v>915</v>
      </c>
      <c r="Z47" s="112">
        <v>901</v>
      </c>
    </row>
    <row r="48" spans="19:32" x14ac:dyDescent="0.25">
      <c r="S48" s="115" t="s">
        <v>40</v>
      </c>
      <c r="T48" s="115"/>
      <c r="U48" s="112"/>
      <c r="V48" s="112">
        <v>1504</v>
      </c>
      <c r="W48" s="112">
        <v>1586</v>
      </c>
      <c r="X48" s="112">
        <v>1740</v>
      </c>
      <c r="Y48" s="112">
        <v>1532</v>
      </c>
      <c r="Z48" s="112">
        <v>1358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907</v>
      </c>
      <c r="W49" s="112">
        <v>977</v>
      </c>
      <c r="X49" s="112">
        <v>953</v>
      </c>
      <c r="Y49" s="112">
        <v>1088</v>
      </c>
      <c r="Z49" s="112">
        <v>1174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Tablelands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821</v>
      </c>
      <c r="W50" s="112">
        <v>801</v>
      </c>
      <c r="X50" s="112">
        <v>855</v>
      </c>
      <c r="Y50" s="112">
        <v>874</v>
      </c>
      <c r="Z50" s="112">
        <v>1010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855</v>
      </c>
      <c r="W51" s="112">
        <v>806</v>
      </c>
      <c r="X51" s="112">
        <v>796</v>
      </c>
      <c r="Y51" s="112">
        <v>843</v>
      </c>
      <c r="Z51" s="112">
        <v>937</v>
      </c>
    </row>
    <row r="52" spans="1:26" ht="15" customHeight="1" x14ac:dyDescent="0.25">
      <c r="S52" s="115" t="s">
        <v>44</v>
      </c>
      <c r="T52" s="115"/>
      <c r="U52" s="112"/>
      <c r="V52" s="112">
        <v>1021</v>
      </c>
      <c r="W52" s="112">
        <v>963</v>
      </c>
      <c r="X52" s="112">
        <v>982</v>
      </c>
      <c r="Y52" s="112">
        <v>984</v>
      </c>
      <c r="Z52" s="112">
        <v>1010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997</v>
      </c>
      <c r="W53" s="112">
        <v>950</v>
      </c>
      <c r="X53" s="112">
        <v>952</v>
      </c>
      <c r="Y53" s="112">
        <v>1024</v>
      </c>
      <c r="Z53" s="112">
        <v>1105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978</v>
      </c>
      <c r="W54" s="112">
        <v>944</v>
      </c>
      <c r="X54" s="112">
        <v>1001</v>
      </c>
      <c r="Y54" s="112">
        <v>961</v>
      </c>
      <c r="Z54" s="112">
        <v>1030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812</v>
      </c>
      <c r="W55" s="112">
        <v>756</v>
      </c>
      <c r="X55" s="112">
        <v>855</v>
      </c>
      <c r="Y55" s="112">
        <v>911</v>
      </c>
      <c r="Z55" s="112">
        <v>942</v>
      </c>
    </row>
    <row r="56" spans="1:26" ht="15" customHeight="1" x14ac:dyDescent="0.25">
      <c r="S56" s="115" t="s">
        <v>48</v>
      </c>
      <c r="T56" s="115"/>
      <c r="U56" s="112"/>
      <c r="V56" s="112">
        <v>547</v>
      </c>
      <c r="W56" s="112">
        <v>488</v>
      </c>
      <c r="X56" s="112">
        <v>529</v>
      </c>
      <c r="Y56" s="112">
        <v>569</v>
      </c>
      <c r="Z56" s="112">
        <v>630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243</v>
      </c>
      <c r="W57" s="112">
        <v>225</v>
      </c>
      <c r="X57" s="112">
        <v>263</v>
      </c>
      <c r="Y57" s="112">
        <v>310</v>
      </c>
      <c r="Z57" s="112">
        <v>279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103</v>
      </c>
      <c r="W58" s="112">
        <v>100</v>
      </c>
      <c r="X58" s="112">
        <v>127</v>
      </c>
      <c r="Y58" s="112">
        <v>117</v>
      </c>
      <c r="Z58" s="112">
        <v>143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45</v>
      </c>
      <c r="W59" s="112">
        <v>41</v>
      </c>
      <c r="X59" s="112">
        <v>54</v>
      </c>
      <c r="Y59" s="112">
        <v>57</v>
      </c>
      <c r="Z59" s="112">
        <v>55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17</v>
      </c>
      <c r="W60" s="112">
        <v>11</v>
      </c>
      <c r="X60" s="112">
        <v>21</v>
      </c>
      <c r="Y60" s="112">
        <v>22</v>
      </c>
      <c r="Z60" s="112">
        <v>24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11466</v>
      </c>
      <c r="W61" s="112">
        <v>10941</v>
      </c>
      <c r="X61" s="112">
        <v>11507</v>
      </c>
      <c r="Y61" s="112">
        <v>11460</v>
      </c>
      <c r="Z61" s="112">
        <v>11861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24</v>
      </c>
      <c r="W63" s="112">
        <v>23</v>
      </c>
      <c r="X63" s="112">
        <v>29</v>
      </c>
      <c r="Y63" s="112">
        <v>58</v>
      </c>
      <c r="Z63" s="112">
        <v>59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300</v>
      </c>
      <c r="W64" s="112">
        <v>285</v>
      </c>
      <c r="X64" s="112">
        <v>275</v>
      </c>
      <c r="Y64" s="112">
        <v>358</v>
      </c>
      <c r="Z64" s="112">
        <v>437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Tablelands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739</v>
      </c>
      <c r="W65" s="112">
        <v>729</v>
      </c>
      <c r="X65" s="112">
        <v>689</v>
      </c>
      <c r="Y65" s="112">
        <v>684</v>
      </c>
      <c r="Z65" s="112">
        <v>666</v>
      </c>
    </row>
    <row r="66" spans="1:26" x14ac:dyDescent="0.25">
      <c r="S66" s="115" t="s">
        <v>39</v>
      </c>
      <c r="T66" s="115"/>
      <c r="U66" s="112"/>
      <c r="V66" s="112">
        <v>943</v>
      </c>
      <c r="W66" s="112">
        <v>897</v>
      </c>
      <c r="X66" s="112">
        <v>981</v>
      </c>
      <c r="Y66" s="112">
        <v>751</v>
      </c>
      <c r="Z66" s="112">
        <v>808</v>
      </c>
    </row>
    <row r="67" spans="1:26" x14ac:dyDescent="0.25">
      <c r="S67" s="115" t="s">
        <v>40</v>
      </c>
      <c r="T67" s="115"/>
      <c r="U67" s="112"/>
      <c r="V67" s="112">
        <v>1001</v>
      </c>
      <c r="W67" s="112">
        <v>1013</v>
      </c>
      <c r="X67" s="112">
        <v>1221</v>
      </c>
      <c r="Y67" s="112">
        <v>1063</v>
      </c>
      <c r="Z67" s="112">
        <v>944</v>
      </c>
    </row>
    <row r="68" spans="1:26" x14ac:dyDescent="0.25">
      <c r="S68" s="115" t="s">
        <v>41</v>
      </c>
      <c r="T68" s="115"/>
      <c r="U68" s="112"/>
      <c r="V68" s="112">
        <v>753</v>
      </c>
      <c r="W68" s="112">
        <v>793</v>
      </c>
      <c r="X68" s="112">
        <v>866</v>
      </c>
      <c r="Y68" s="112">
        <v>910</v>
      </c>
      <c r="Z68" s="112">
        <v>947</v>
      </c>
    </row>
    <row r="69" spans="1:26" x14ac:dyDescent="0.25">
      <c r="S69" s="115" t="s">
        <v>42</v>
      </c>
      <c r="T69" s="115"/>
      <c r="U69" s="112"/>
      <c r="V69" s="112">
        <v>761</v>
      </c>
      <c r="W69" s="112">
        <v>724</v>
      </c>
      <c r="X69" s="112">
        <v>766</v>
      </c>
      <c r="Y69" s="112">
        <v>887</v>
      </c>
      <c r="Z69" s="112">
        <v>1021</v>
      </c>
    </row>
    <row r="70" spans="1:26" x14ac:dyDescent="0.25">
      <c r="S70" s="115" t="s">
        <v>43</v>
      </c>
      <c r="T70" s="115"/>
      <c r="U70" s="112"/>
      <c r="V70" s="112">
        <v>806</v>
      </c>
      <c r="W70" s="112">
        <v>775</v>
      </c>
      <c r="X70" s="112">
        <v>799</v>
      </c>
      <c r="Y70" s="112">
        <v>891</v>
      </c>
      <c r="Z70" s="112">
        <v>986</v>
      </c>
    </row>
    <row r="71" spans="1:26" x14ac:dyDescent="0.25">
      <c r="S71" s="115" t="s">
        <v>44</v>
      </c>
      <c r="T71" s="115"/>
      <c r="U71" s="112"/>
      <c r="V71" s="112">
        <v>1078</v>
      </c>
      <c r="W71" s="112">
        <v>980</v>
      </c>
      <c r="X71" s="112">
        <v>995</v>
      </c>
      <c r="Y71" s="112">
        <v>993</v>
      </c>
      <c r="Z71" s="112">
        <v>1066</v>
      </c>
    </row>
    <row r="72" spans="1:26" x14ac:dyDescent="0.25">
      <c r="S72" s="115" t="s">
        <v>45</v>
      </c>
      <c r="T72" s="115"/>
      <c r="U72" s="112"/>
      <c r="V72" s="112">
        <v>1011</v>
      </c>
      <c r="W72" s="112">
        <v>994</v>
      </c>
      <c r="X72" s="112">
        <v>1033</v>
      </c>
      <c r="Y72" s="112">
        <v>1129</v>
      </c>
      <c r="Z72" s="112">
        <v>1163</v>
      </c>
    </row>
    <row r="73" spans="1:26" x14ac:dyDescent="0.25">
      <c r="S73" s="115" t="s">
        <v>46</v>
      </c>
      <c r="T73" s="115"/>
      <c r="U73" s="112"/>
      <c r="V73" s="112">
        <v>983</v>
      </c>
      <c r="W73" s="112">
        <v>977</v>
      </c>
      <c r="X73" s="112">
        <v>980</v>
      </c>
      <c r="Y73" s="112">
        <v>1020</v>
      </c>
      <c r="Z73" s="112">
        <v>1090</v>
      </c>
    </row>
    <row r="74" spans="1:26" x14ac:dyDescent="0.25">
      <c r="S74" s="115" t="s">
        <v>47</v>
      </c>
      <c r="T74" s="115"/>
      <c r="U74" s="112"/>
      <c r="V74" s="112">
        <v>777</v>
      </c>
      <c r="W74" s="112">
        <v>738</v>
      </c>
      <c r="X74" s="112">
        <v>816</v>
      </c>
      <c r="Y74" s="112">
        <v>901</v>
      </c>
      <c r="Z74" s="112">
        <v>985</v>
      </c>
    </row>
    <row r="75" spans="1:26" x14ac:dyDescent="0.25">
      <c r="S75" s="115" t="s">
        <v>48</v>
      </c>
      <c r="T75" s="115"/>
      <c r="U75" s="112"/>
      <c r="V75" s="112">
        <v>379</v>
      </c>
      <c r="W75" s="112">
        <v>394</v>
      </c>
      <c r="X75" s="112">
        <v>450</v>
      </c>
      <c r="Y75" s="112">
        <v>504</v>
      </c>
      <c r="Z75" s="112">
        <v>525</v>
      </c>
    </row>
    <row r="76" spans="1:26" x14ac:dyDescent="0.25">
      <c r="S76" s="115" t="s">
        <v>49</v>
      </c>
      <c r="T76" s="115"/>
      <c r="U76" s="112"/>
      <c r="V76" s="112">
        <v>171</v>
      </c>
      <c r="W76" s="112">
        <v>154</v>
      </c>
      <c r="X76" s="112">
        <v>188</v>
      </c>
      <c r="Y76" s="112">
        <v>202</v>
      </c>
      <c r="Z76" s="112">
        <v>215</v>
      </c>
    </row>
    <row r="77" spans="1:26" x14ac:dyDescent="0.25">
      <c r="S77" s="115" t="s">
        <v>50</v>
      </c>
      <c r="T77" s="115"/>
      <c r="U77" s="112"/>
      <c r="V77" s="112">
        <v>63</v>
      </c>
      <c r="W77" s="112">
        <v>58</v>
      </c>
      <c r="X77" s="112">
        <v>69</v>
      </c>
      <c r="Y77" s="112">
        <v>78</v>
      </c>
      <c r="Z77" s="112">
        <v>89</v>
      </c>
    </row>
    <row r="78" spans="1:26" x14ac:dyDescent="0.25">
      <c r="S78" s="115" t="s">
        <v>51</v>
      </c>
      <c r="T78" s="115"/>
      <c r="U78" s="112"/>
      <c r="V78" s="112">
        <v>38</v>
      </c>
      <c r="W78" s="112">
        <v>26</v>
      </c>
      <c r="X78" s="112">
        <v>33</v>
      </c>
      <c r="Y78" s="112">
        <v>34</v>
      </c>
      <c r="Z78" s="112">
        <v>48</v>
      </c>
    </row>
    <row r="79" spans="1:26" x14ac:dyDescent="0.25">
      <c r="S79" s="115" t="s">
        <v>52</v>
      </c>
      <c r="T79" s="115"/>
      <c r="U79" s="112"/>
      <c r="V79" s="112">
        <v>30</v>
      </c>
      <c r="W79" s="112">
        <v>17</v>
      </c>
      <c r="X79" s="112">
        <v>33</v>
      </c>
      <c r="Y79" s="112">
        <v>29</v>
      </c>
      <c r="Z79" s="112">
        <v>31</v>
      </c>
    </row>
    <row r="80" spans="1:26" x14ac:dyDescent="0.25">
      <c r="S80" s="118" t="s">
        <v>53</v>
      </c>
      <c r="T80" s="118"/>
      <c r="U80" s="112"/>
      <c r="V80" s="112">
        <v>9859</v>
      </c>
      <c r="W80" s="112">
        <v>9568</v>
      </c>
      <c r="X80" s="112">
        <v>10209</v>
      </c>
      <c r="Y80" s="112">
        <v>10492</v>
      </c>
      <c r="Z80" s="112">
        <v>11084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Tablelands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566</v>
      </c>
      <c r="W83" s="112">
        <v>536</v>
      </c>
      <c r="X83" s="112">
        <v>585</v>
      </c>
      <c r="Y83" s="112">
        <v>605</v>
      </c>
      <c r="Z83" s="112">
        <v>610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565</v>
      </c>
      <c r="W84" s="112">
        <v>538</v>
      </c>
      <c r="X84" s="112">
        <v>586</v>
      </c>
      <c r="Y84" s="112">
        <v>587</v>
      </c>
      <c r="Z84" s="112">
        <v>622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1144</v>
      </c>
      <c r="W85" s="112">
        <v>1145</v>
      </c>
      <c r="X85" s="112">
        <v>1208</v>
      </c>
      <c r="Y85" s="112">
        <v>1240</v>
      </c>
      <c r="Z85" s="112">
        <v>1302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22,974</v>
      </c>
      <c r="D86" s="96">
        <f t="shared" ref="D86:D91" si="4">AD4</f>
        <v>4.5460750853242304E-2</v>
      </c>
      <c r="E86" s="97">
        <f t="shared" ref="E86:E91" si="5">AD4</f>
        <v>4.5460750853242304E-2</v>
      </c>
      <c r="F86" s="96">
        <f t="shared" ref="F86:F91" si="6">AF4</f>
        <v>7.7478660538411015E-2</v>
      </c>
      <c r="G86" s="97">
        <f t="shared" ref="G86:G91" si="7">AF4</f>
        <v>7.7478660538411015E-2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406</v>
      </c>
      <c r="W86" s="112">
        <v>425</v>
      </c>
      <c r="X86" s="112">
        <v>415</v>
      </c>
      <c r="Y86" s="112">
        <v>432</v>
      </c>
      <c r="Z86" s="112">
        <v>470</v>
      </c>
    </row>
    <row r="87" spans="1:30" ht="15" customHeight="1" x14ac:dyDescent="0.25">
      <c r="A87" s="98" t="s">
        <v>4</v>
      </c>
      <c r="B87" s="49"/>
      <c r="C87" s="57" t="str">
        <f t="shared" si="3"/>
        <v>11,857</v>
      </c>
      <c r="D87" s="96">
        <f t="shared" si="4"/>
        <v>3.4642233856893467E-2</v>
      </c>
      <c r="E87" s="97">
        <f t="shared" si="5"/>
        <v>3.4642233856893467E-2</v>
      </c>
      <c r="F87" s="96">
        <f t="shared" si="6"/>
        <v>3.4100819815105599E-2</v>
      </c>
      <c r="G87" s="97">
        <f t="shared" si="7"/>
        <v>3.4100819815105599E-2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163</v>
      </c>
      <c r="W87" s="112">
        <v>158</v>
      </c>
      <c r="X87" s="112">
        <v>160</v>
      </c>
      <c r="Y87" s="112">
        <v>169</v>
      </c>
      <c r="Z87" s="112">
        <v>184</v>
      </c>
    </row>
    <row r="88" spans="1:30" ht="15" customHeight="1" x14ac:dyDescent="0.25">
      <c r="A88" s="98" t="s">
        <v>5</v>
      </c>
      <c r="B88" s="49"/>
      <c r="C88" s="57" t="str">
        <f t="shared" si="3"/>
        <v>11,081</v>
      </c>
      <c r="D88" s="96">
        <f t="shared" si="4"/>
        <v>5.6138009912314102E-2</v>
      </c>
      <c r="E88" s="97">
        <f t="shared" si="5"/>
        <v>5.6138009912314102E-2</v>
      </c>
      <c r="F88" s="96">
        <f t="shared" si="6"/>
        <v>0.12440385591070524</v>
      </c>
      <c r="G88" s="97">
        <f t="shared" si="7"/>
        <v>0.12440385591070524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232</v>
      </c>
      <c r="W88" s="112">
        <v>247</v>
      </c>
      <c r="X88" s="112">
        <v>263</v>
      </c>
      <c r="Y88" s="112">
        <v>273</v>
      </c>
      <c r="Z88" s="112">
        <v>294</v>
      </c>
    </row>
    <row r="89" spans="1:30" ht="15" customHeight="1" x14ac:dyDescent="0.25">
      <c r="A89" s="49" t="s">
        <v>6</v>
      </c>
      <c r="B89" s="49"/>
      <c r="C89" s="57" t="str">
        <f t="shared" si="3"/>
        <v>15,408</v>
      </c>
      <c r="D89" s="96">
        <f t="shared" si="4"/>
        <v>5.1740614334470969E-2</v>
      </c>
      <c r="E89" s="97">
        <f t="shared" si="5"/>
        <v>5.1740614334470969E-2</v>
      </c>
      <c r="F89" s="96">
        <f t="shared" si="6"/>
        <v>9.4784709393207267E-2</v>
      </c>
      <c r="G89" s="97">
        <f t="shared" si="7"/>
        <v>9.4784709393207267E-2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796</v>
      </c>
      <c r="W89" s="112">
        <v>787</v>
      </c>
      <c r="X89" s="112">
        <v>804</v>
      </c>
      <c r="Y89" s="112">
        <v>781</v>
      </c>
      <c r="Z89" s="112">
        <v>840</v>
      </c>
    </row>
    <row r="90" spans="1:30" ht="15" customHeight="1" x14ac:dyDescent="0.25">
      <c r="A90" s="49" t="s">
        <v>96</v>
      </c>
      <c r="B90" s="49"/>
      <c r="C90" s="57" t="str">
        <f t="shared" si="3"/>
        <v>$40,474</v>
      </c>
      <c r="D90" s="96">
        <f t="shared" si="4"/>
        <v>6.0086432687270763E-2</v>
      </c>
      <c r="E90" s="97">
        <f t="shared" si="5"/>
        <v>6.0086432687270763E-2</v>
      </c>
      <c r="F90" s="96">
        <f t="shared" si="6"/>
        <v>0.16168320517460644</v>
      </c>
      <c r="G90" s="97">
        <f t="shared" si="7"/>
        <v>0.16168320517460644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1105</v>
      </c>
      <c r="W90" s="112">
        <v>1081</v>
      </c>
      <c r="X90" s="112">
        <v>1196</v>
      </c>
      <c r="Y90" s="112">
        <v>1246</v>
      </c>
      <c r="Z90" s="112">
        <v>1250</v>
      </c>
    </row>
    <row r="91" spans="1:30" ht="15" customHeight="1" x14ac:dyDescent="0.25">
      <c r="A91" s="49" t="s">
        <v>7</v>
      </c>
      <c r="B91" s="49"/>
      <c r="C91" s="57" t="str">
        <f t="shared" si="3"/>
        <v>$777.9 mil</v>
      </c>
      <c r="D91" s="96">
        <f t="shared" si="4"/>
        <v>9.3978813480770862E-2</v>
      </c>
      <c r="E91" s="97">
        <f t="shared" si="5"/>
        <v>9.3978813480770862E-2</v>
      </c>
      <c r="F91" s="96">
        <f t="shared" si="6"/>
        <v>0.26556435508516274</v>
      </c>
      <c r="G91" s="97">
        <f t="shared" si="7"/>
        <v>0.26556435508516274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7461</v>
      </c>
      <c r="W91" s="112">
        <v>7217</v>
      </c>
      <c r="X91" s="112">
        <v>7760</v>
      </c>
      <c r="Y91" s="112">
        <v>7633</v>
      </c>
      <c r="Z91" s="112">
        <v>8081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411</v>
      </c>
      <c r="W93" s="112">
        <v>399</v>
      </c>
      <c r="X93" s="112">
        <v>443</v>
      </c>
      <c r="Y93" s="112">
        <v>467</v>
      </c>
      <c r="Z93" s="112">
        <v>479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1108</v>
      </c>
      <c r="W94" s="112">
        <v>1061</v>
      </c>
      <c r="X94" s="112">
        <v>1129</v>
      </c>
      <c r="Y94" s="112">
        <v>1176</v>
      </c>
      <c r="Z94" s="112">
        <v>1215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205</v>
      </c>
      <c r="W95" s="112">
        <v>224</v>
      </c>
      <c r="X95" s="112">
        <v>224</v>
      </c>
      <c r="Y95" s="112">
        <v>241</v>
      </c>
      <c r="Z95" s="112">
        <v>254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983</v>
      </c>
      <c r="W96" s="112">
        <v>994</v>
      </c>
      <c r="X96" s="112">
        <v>1029</v>
      </c>
      <c r="Y96" s="112">
        <v>1128</v>
      </c>
      <c r="Z96" s="112">
        <v>1202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963</v>
      </c>
      <c r="W97" s="112">
        <v>949</v>
      </c>
      <c r="X97" s="112">
        <v>966</v>
      </c>
      <c r="Y97" s="112">
        <v>992</v>
      </c>
      <c r="Z97" s="112">
        <v>1036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621</v>
      </c>
      <c r="W98" s="112">
        <v>609</v>
      </c>
      <c r="X98" s="112">
        <v>620</v>
      </c>
      <c r="Y98" s="112">
        <v>637</v>
      </c>
      <c r="Z98" s="112">
        <v>660</v>
      </c>
    </row>
    <row r="99" spans="1:32" ht="15" customHeight="1" x14ac:dyDescent="0.25">
      <c r="S99" s="115" t="s">
        <v>197</v>
      </c>
      <c r="T99" s="115"/>
      <c r="U99" s="112"/>
      <c r="V99" s="112">
        <v>56</v>
      </c>
      <c r="W99" s="112">
        <v>69</v>
      </c>
      <c r="X99" s="112">
        <v>80</v>
      </c>
      <c r="Y99" s="112">
        <v>79</v>
      </c>
      <c r="Z99" s="112">
        <v>83</v>
      </c>
    </row>
    <row r="100" spans="1:32" ht="15" customHeight="1" x14ac:dyDescent="0.25">
      <c r="S100" s="115" t="s">
        <v>58</v>
      </c>
      <c r="T100" s="115"/>
      <c r="U100" s="112"/>
      <c r="V100" s="112">
        <v>592</v>
      </c>
      <c r="W100" s="112">
        <v>610</v>
      </c>
      <c r="X100" s="112">
        <v>677</v>
      </c>
      <c r="Y100" s="112">
        <v>719</v>
      </c>
      <c r="Z100" s="112">
        <v>681</v>
      </c>
    </row>
    <row r="101" spans="1:32" x14ac:dyDescent="0.25">
      <c r="A101" s="18"/>
      <c r="S101" s="118" t="s">
        <v>53</v>
      </c>
      <c r="T101" s="118"/>
      <c r="U101" s="112"/>
      <c r="V101" s="112">
        <v>6605</v>
      </c>
      <c r="W101" s="112">
        <v>6414</v>
      </c>
      <c r="X101" s="112">
        <v>6892</v>
      </c>
      <c r="Y101" s="112">
        <v>6995</v>
      </c>
      <c r="Z101" s="112">
        <v>7299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14978</v>
      </c>
      <c r="W104" s="112">
        <v>15051</v>
      </c>
      <c r="X104" s="112">
        <v>15897</v>
      </c>
      <c r="Y104" s="112">
        <v>15895</v>
      </c>
      <c r="Z104" s="112">
        <v>16818</v>
      </c>
      <c r="AB104" s="109" t="str">
        <f>TEXT(Z104,"###,###")</f>
        <v>16,818</v>
      </c>
      <c r="AD104" s="130">
        <f>Z104/($Z$4)*100</f>
        <v>73.204492034473759</v>
      </c>
      <c r="AF104" s="109"/>
    </row>
    <row r="105" spans="1:32" x14ac:dyDescent="0.25">
      <c r="S105" s="115" t="s">
        <v>17</v>
      </c>
      <c r="T105" s="115"/>
      <c r="U105" s="112"/>
      <c r="V105" s="112">
        <v>3479</v>
      </c>
      <c r="W105" s="112">
        <v>3428</v>
      </c>
      <c r="X105" s="112">
        <v>3519</v>
      </c>
      <c r="Y105" s="112">
        <v>3485</v>
      </c>
      <c r="Z105" s="112">
        <v>3705</v>
      </c>
      <c r="AB105" s="109" t="str">
        <f>TEXT(Z105,"###,###")</f>
        <v>3,705</v>
      </c>
      <c r="AD105" s="130">
        <f>Z105/($Z$4)*100</f>
        <v>16.126926090363021</v>
      </c>
      <c r="AF105" s="109"/>
    </row>
    <row r="106" spans="1:32" x14ac:dyDescent="0.25">
      <c r="S106" s="118" t="s">
        <v>53</v>
      </c>
      <c r="T106" s="118"/>
      <c r="U106" s="120"/>
      <c r="V106" s="120">
        <v>18457</v>
      </c>
      <c r="W106" s="120">
        <v>18479</v>
      </c>
      <c r="X106" s="120">
        <v>19416</v>
      </c>
      <c r="Y106" s="120">
        <v>19380</v>
      </c>
      <c r="Z106" s="120">
        <v>20523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4139</v>
      </c>
      <c r="W108" s="112">
        <v>3697</v>
      </c>
      <c r="X108" s="112">
        <v>3623</v>
      </c>
      <c r="Y108" s="112">
        <v>3945</v>
      </c>
      <c r="Z108" s="112">
        <v>3980</v>
      </c>
      <c r="AB108" s="109" t="str">
        <f>TEXT(Z108,"###,###")</f>
        <v>3,980</v>
      </c>
      <c r="AD108" s="130">
        <f>Z108/($Z$4)*100</f>
        <v>17.323931400713853</v>
      </c>
      <c r="AF108" s="109"/>
    </row>
    <row r="109" spans="1:32" x14ac:dyDescent="0.25">
      <c r="S109" s="115" t="s">
        <v>20</v>
      </c>
      <c r="T109" s="115"/>
      <c r="U109" s="112"/>
      <c r="V109" s="112">
        <v>3591</v>
      </c>
      <c r="W109" s="112">
        <v>3472</v>
      </c>
      <c r="X109" s="112">
        <v>3648</v>
      </c>
      <c r="Y109" s="112">
        <v>3539</v>
      </c>
      <c r="Z109" s="112">
        <v>3629</v>
      </c>
      <c r="AB109" s="109" t="str">
        <f>TEXT(Z109,"###,###")</f>
        <v>3,629</v>
      </c>
      <c r="AD109" s="130">
        <f>Z109/($Z$4)*100</f>
        <v>15.796117350047881</v>
      </c>
      <c r="AF109" s="109"/>
    </row>
    <row r="110" spans="1:32" x14ac:dyDescent="0.25">
      <c r="S110" s="115" t="s">
        <v>21</v>
      </c>
      <c r="T110" s="115"/>
      <c r="U110" s="112"/>
      <c r="V110" s="112">
        <v>4855</v>
      </c>
      <c r="W110" s="112">
        <v>4681</v>
      </c>
      <c r="X110" s="112">
        <v>5123</v>
      </c>
      <c r="Y110" s="112">
        <v>5557</v>
      </c>
      <c r="Z110" s="112">
        <v>5752</v>
      </c>
      <c r="AB110" s="109" t="str">
        <f>TEXT(Z110,"###,###")</f>
        <v>5,752</v>
      </c>
      <c r="AD110" s="130">
        <f>Z110/($Z$4)*100</f>
        <v>25.036998345956295</v>
      </c>
      <c r="AF110" s="109"/>
    </row>
    <row r="111" spans="1:32" x14ac:dyDescent="0.25">
      <c r="S111" s="115" t="s">
        <v>22</v>
      </c>
      <c r="T111" s="115"/>
      <c r="U111" s="112"/>
      <c r="V111" s="112">
        <v>6116</v>
      </c>
      <c r="W111" s="112">
        <v>6274</v>
      </c>
      <c r="X111" s="112">
        <v>6653</v>
      </c>
      <c r="Y111" s="112">
        <v>6339</v>
      </c>
      <c r="Z111" s="112">
        <v>7155</v>
      </c>
      <c r="AB111" s="109" t="str">
        <f>TEXT(Z111,"###,###")</f>
        <v>7,155</v>
      </c>
      <c r="AD111" s="130">
        <f>Z111/($Z$4)*100</f>
        <v>31.143901802037082</v>
      </c>
      <c r="AF111" s="109"/>
    </row>
    <row r="112" spans="1:32" x14ac:dyDescent="0.25">
      <c r="S112" s="118" t="s">
        <v>53</v>
      </c>
      <c r="T112" s="118"/>
      <c r="U112" s="112"/>
      <c r="V112" s="112">
        <v>21323</v>
      </c>
      <c r="W112" s="112">
        <v>20514</v>
      </c>
      <c r="X112" s="112">
        <v>21720</v>
      </c>
      <c r="Y112" s="112">
        <v>21975</v>
      </c>
      <c r="Z112" s="112">
        <v>22978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43.35</v>
      </c>
      <c r="W118" s="131">
        <v>42.82</v>
      </c>
      <c r="X118" s="131">
        <v>43.26</v>
      </c>
      <c r="Y118" s="131">
        <v>43.77</v>
      </c>
      <c r="Z118" s="131">
        <v>43.71</v>
      </c>
      <c r="AB118" s="109" t="str">
        <f>TEXT(Z118,"##.0")</f>
        <v>43.7</v>
      </c>
    </row>
    <row r="120" spans="19:32" x14ac:dyDescent="0.25">
      <c r="S120" s="101" t="s">
        <v>98</v>
      </c>
      <c r="T120" s="112"/>
      <c r="U120" s="112"/>
      <c r="V120" s="112">
        <v>10677</v>
      </c>
      <c r="W120" s="112">
        <v>10637</v>
      </c>
      <c r="X120" s="112">
        <v>11268</v>
      </c>
      <c r="Y120" s="112">
        <v>11171</v>
      </c>
      <c r="Z120" s="112">
        <v>11853</v>
      </c>
      <c r="AB120" s="109" t="str">
        <f>TEXT(Z120,"###,###")</f>
        <v>11,853</v>
      </c>
    </row>
    <row r="121" spans="19:32" x14ac:dyDescent="0.25">
      <c r="S121" s="101" t="s">
        <v>99</v>
      </c>
      <c r="T121" s="112"/>
      <c r="U121" s="112"/>
      <c r="V121" s="112">
        <v>2004</v>
      </c>
      <c r="W121" s="112">
        <v>1706</v>
      </c>
      <c r="X121" s="112">
        <v>1955</v>
      </c>
      <c r="Y121" s="112">
        <v>1953</v>
      </c>
      <c r="Z121" s="112">
        <v>1956</v>
      </c>
      <c r="AB121" s="109" t="str">
        <f>TEXT(Z121,"###,###")</f>
        <v>1,956</v>
      </c>
    </row>
    <row r="122" spans="19:32" x14ac:dyDescent="0.25">
      <c r="S122" s="101" t="s">
        <v>100</v>
      </c>
      <c r="T122" s="112"/>
      <c r="U122" s="112"/>
      <c r="V122" s="112">
        <v>1395</v>
      </c>
      <c r="W122" s="112">
        <v>1290</v>
      </c>
      <c r="X122" s="112">
        <v>1428</v>
      </c>
      <c r="Y122" s="112">
        <v>1526</v>
      </c>
      <c r="Z122" s="112">
        <v>1599</v>
      </c>
      <c r="AB122" s="109" t="str">
        <f>TEXT(Z122,"###,###")</f>
        <v>1,599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12072</v>
      </c>
      <c r="W124" s="112">
        <v>11927</v>
      </c>
      <c r="X124" s="112">
        <v>12696</v>
      </c>
      <c r="Y124" s="112">
        <v>12697</v>
      </c>
      <c r="Z124" s="112">
        <v>13452</v>
      </c>
      <c r="AB124" s="109" t="str">
        <f>TEXT(Z124,"###,###")</f>
        <v>13,452</v>
      </c>
      <c r="AD124" s="127">
        <f>Z124/$Z$7*100</f>
        <v>87.305295950155752</v>
      </c>
    </row>
    <row r="125" spans="19:32" x14ac:dyDescent="0.25">
      <c r="S125" s="101" t="s">
        <v>102</v>
      </c>
      <c r="T125" s="112"/>
      <c r="U125" s="112"/>
      <c r="V125" s="112">
        <v>3399</v>
      </c>
      <c r="W125" s="112">
        <v>2996</v>
      </c>
      <c r="X125" s="112">
        <v>3383</v>
      </c>
      <c r="Y125" s="112">
        <v>3479</v>
      </c>
      <c r="Z125" s="112">
        <v>3555</v>
      </c>
      <c r="AB125" s="109" t="str">
        <f>TEXT(Z125,"###,###")</f>
        <v>3,555</v>
      </c>
      <c r="AD125" s="127">
        <f>Z125/$Z$7*100</f>
        <v>23.072429906542055</v>
      </c>
    </row>
    <row r="127" spans="19:32" x14ac:dyDescent="0.25">
      <c r="S127" s="101" t="s">
        <v>103</v>
      </c>
      <c r="T127" s="112"/>
      <c r="U127" s="112"/>
      <c r="V127" s="112">
        <v>7462</v>
      </c>
      <c r="W127" s="112">
        <v>7216</v>
      </c>
      <c r="X127" s="112">
        <v>7762</v>
      </c>
      <c r="Y127" s="112">
        <v>7632</v>
      </c>
      <c r="Z127" s="112">
        <v>8086</v>
      </c>
      <c r="AB127" s="109" t="str">
        <f>TEXT(Z127,"###,###")</f>
        <v>8,086</v>
      </c>
      <c r="AD127" s="127">
        <f>Z127/$Z$7*100</f>
        <v>52.479231568016615</v>
      </c>
    </row>
    <row r="128" spans="19:32" x14ac:dyDescent="0.25">
      <c r="S128" s="101" t="s">
        <v>104</v>
      </c>
      <c r="T128" s="112"/>
      <c r="U128" s="112"/>
      <c r="V128" s="112">
        <v>6608</v>
      </c>
      <c r="W128" s="112">
        <v>6411</v>
      </c>
      <c r="X128" s="112">
        <v>6889</v>
      </c>
      <c r="Y128" s="112">
        <v>6996</v>
      </c>
      <c r="Z128" s="112">
        <v>7293</v>
      </c>
      <c r="AB128" s="109" t="str">
        <f>TEXT(Z128,"###,###")</f>
        <v>7,293</v>
      </c>
      <c r="AD128" s="127">
        <f>Z128/$Z$7*100</f>
        <v>47.332554517133957</v>
      </c>
    </row>
    <row r="130" spans="19:20" x14ac:dyDescent="0.25">
      <c r="S130" s="101" t="s">
        <v>278</v>
      </c>
      <c r="T130" s="127">
        <v>76.927570093457945</v>
      </c>
    </row>
    <row r="131" spans="19:20" x14ac:dyDescent="0.25">
      <c r="S131" s="101" t="s">
        <v>279</v>
      </c>
      <c r="T131" s="127">
        <v>12.694704049844235</v>
      </c>
    </row>
    <row r="132" spans="19:20" x14ac:dyDescent="0.25">
      <c r="S132" s="101" t="s">
        <v>280</v>
      </c>
      <c r="T132" s="127">
        <v>10.37772585669782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FE94212-EC12-4A93-82F8-2BFB020DA4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47807E4-FB56-44B0-8A85-AFA871D102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D6D8BB1-06E4-493A-9DFB-7C250CE5C6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2E48396-91B7-46CE-9727-DB25F308F1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25840-2EE6-49E5-8B8D-988B70263439}">
  <sheetPr codeName="Sheet13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178</v>
      </c>
      <c r="T1" s="99"/>
      <c r="U1" s="99"/>
      <c r="V1" s="99"/>
      <c r="W1" s="99"/>
      <c r="X1" s="99"/>
      <c r="Y1" s="100" t="s">
        <v>263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178</v>
      </c>
      <c r="Y3" s="105" t="s">
        <v>263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9.68 Toowoomba,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130563</v>
      </c>
      <c r="W4" s="108">
        <v>130290</v>
      </c>
      <c r="X4" s="108">
        <v>130474</v>
      </c>
      <c r="Y4" s="108">
        <v>139650</v>
      </c>
      <c r="Z4" s="108">
        <v>150920</v>
      </c>
      <c r="AB4" s="109" t="str">
        <f>TEXT(Z4,"###,###")</f>
        <v>150,920</v>
      </c>
      <c r="AD4" s="110">
        <f>Z4/Y4-1</f>
        <v>8.0701754385964941E-2</v>
      </c>
      <c r="AF4" s="110">
        <f>Z4/V4-1</f>
        <v>0.15591706685661322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67996</v>
      </c>
      <c r="W5" s="108">
        <v>66647</v>
      </c>
      <c r="X5" s="108">
        <v>66391</v>
      </c>
      <c r="Y5" s="108">
        <v>70679</v>
      </c>
      <c r="Z5" s="108">
        <v>76027</v>
      </c>
      <c r="AB5" s="109" t="str">
        <f>TEXT(Z5,"###,###")</f>
        <v>76,027</v>
      </c>
      <c r="AD5" s="110">
        <f t="shared" ref="AD5:AD9" si="0">Z5/Y5-1</f>
        <v>7.5666039417648712E-2</v>
      </c>
      <c r="AF5" s="110">
        <f t="shared" ref="AF5:AF9" si="1">Z5/V5-1</f>
        <v>0.11810988881698914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62568</v>
      </c>
      <c r="W6" s="108">
        <v>63635</v>
      </c>
      <c r="X6" s="108">
        <v>64080</v>
      </c>
      <c r="Y6" s="108">
        <v>68833</v>
      </c>
      <c r="Z6" s="108">
        <v>74755</v>
      </c>
      <c r="AB6" s="109" t="str">
        <f>TEXT(Z6,"###,###")</f>
        <v>74,755</v>
      </c>
      <c r="AD6" s="110">
        <f t="shared" si="0"/>
        <v>8.6034314936149769E-2</v>
      </c>
      <c r="AF6" s="110">
        <f t="shared" si="1"/>
        <v>0.19478007927375018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90643</v>
      </c>
      <c r="W7" s="108">
        <v>90668</v>
      </c>
      <c r="X7" s="108">
        <v>92423</v>
      </c>
      <c r="Y7" s="108">
        <v>94309</v>
      </c>
      <c r="Z7" s="108">
        <v>98536</v>
      </c>
      <c r="AB7" s="109" t="str">
        <f>TEXT(Z7,"###,###")</f>
        <v>98,536</v>
      </c>
      <c r="AD7" s="110">
        <f t="shared" si="0"/>
        <v>4.482074881506537E-2</v>
      </c>
      <c r="AF7" s="110">
        <f t="shared" si="1"/>
        <v>8.7077876945820476E-2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150,920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98,536</v>
      </c>
      <c r="P8" s="67"/>
      <c r="S8" s="107" t="s">
        <v>83</v>
      </c>
      <c r="T8" s="108"/>
      <c r="U8" s="108"/>
      <c r="V8" s="108">
        <v>43301</v>
      </c>
      <c r="W8" s="108">
        <v>44596.5</v>
      </c>
      <c r="X8" s="108">
        <v>44348.5</v>
      </c>
      <c r="Y8" s="108">
        <v>45755.95</v>
      </c>
      <c r="Z8" s="108">
        <v>46846.17</v>
      </c>
      <c r="AB8" s="109" t="str">
        <f>TEXT(Z8,"$###,###")</f>
        <v>$46,846</v>
      </c>
      <c r="AD8" s="110">
        <f t="shared" si="0"/>
        <v>2.3826846563124615E-2</v>
      </c>
      <c r="AF8" s="110">
        <f t="shared" si="1"/>
        <v>8.1872705018359859E-2</v>
      </c>
    </row>
    <row r="9" spans="1:32" x14ac:dyDescent="0.25">
      <c r="A9" s="30" t="s">
        <v>14</v>
      </c>
      <c r="B9" s="71"/>
      <c r="C9" s="72"/>
      <c r="D9" s="73">
        <f>AD104</f>
        <v>74.403657566922874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50.983396931070878</v>
      </c>
      <c r="P9" s="74" t="s">
        <v>84</v>
      </c>
      <c r="S9" s="107" t="s">
        <v>7</v>
      </c>
      <c r="T9" s="108"/>
      <c r="U9" s="108"/>
      <c r="V9" s="108">
        <v>4836151139</v>
      </c>
      <c r="W9" s="108">
        <v>4981336810</v>
      </c>
      <c r="X9" s="108">
        <v>5133754812</v>
      </c>
      <c r="Y9" s="108">
        <v>5509744922</v>
      </c>
      <c r="Z9" s="108">
        <v>5991921827</v>
      </c>
      <c r="AB9" s="109" t="str">
        <f>TEXT(Z9/1000000,"$#,###.0")&amp;" mil"</f>
        <v>$5,991.9 mil</v>
      </c>
      <c r="AD9" s="110">
        <f t="shared" si="0"/>
        <v>8.7513471463026127E-2</v>
      </c>
      <c r="AF9" s="110">
        <f t="shared" si="1"/>
        <v>0.23898564266934508</v>
      </c>
    </row>
    <row r="10" spans="1:32" x14ac:dyDescent="0.25">
      <c r="A10" s="30" t="s">
        <v>17</v>
      </c>
      <c r="B10" s="71"/>
      <c r="C10" s="72"/>
      <c r="D10" s="73">
        <f>AD105</f>
        <v>17.682215743440231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48.89380530973451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83.287326459365104</v>
      </c>
      <c r="P11" s="74" t="s">
        <v>84</v>
      </c>
      <c r="S11" s="107" t="s">
        <v>29</v>
      </c>
      <c r="T11" s="112"/>
      <c r="U11" s="112"/>
      <c r="V11" s="112">
        <v>115732</v>
      </c>
      <c r="W11" s="112">
        <v>116098</v>
      </c>
      <c r="X11" s="112">
        <v>115318</v>
      </c>
      <c r="Y11" s="112">
        <v>123892</v>
      </c>
      <c r="Z11" s="112">
        <v>134452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7.604327352439717</v>
      </c>
      <c r="P12" s="74" t="s">
        <v>84</v>
      </c>
      <c r="S12" s="107" t="s">
        <v>30</v>
      </c>
      <c r="T12" s="112"/>
      <c r="U12" s="112"/>
      <c r="V12" s="112">
        <v>14832</v>
      </c>
      <c r="W12" s="112">
        <v>14191</v>
      </c>
      <c r="X12" s="112">
        <v>15151</v>
      </c>
      <c r="Y12" s="112">
        <v>15758</v>
      </c>
      <c r="Z12" s="112">
        <v>16469</v>
      </c>
    </row>
    <row r="13" spans="1:32" ht="15" customHeight="1" x14ac:dyDescent="0.25">
      <c r="A13" s="30" t="s">
        <v>19</v>
      </c>
      <c r="B13" s="72"/>
      <c r="C13" s="72"/>
      <c r="D13" s="73">
        <f>AD108</f>
        <v>13.66220514179698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9.1073313306811716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15.179565332626558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41.0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22.994964219454015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19.333001796388956</v>
      </c>
      <c r="P15" s="74" t="s">
        <v>84</v>
      </c>
      <c r="S15" s="115" t="s">
        <v>60</v>
      </c>
      <c r="T15" s="115"/>
      <c r="U15" s="116"/>
      <c r="V15" s="116">
        <v>5132</v>
      </c>
      <c r="W15" s="116">
        <v>5530</v>
      </c>
      <c r="X15" s="116">
        <v>5690</v>
      </c>
      <c r="Y15" s="112">
        <v>6179</v>
      </c>
      <c r="Z15" s="112">
        <v>6470</v>
      </c>
      <c r="AB15" s="117">
        <f t="shared" ref="AB15:AB34" si="2">IF(Z15="np",0,Z15/$Z$34)</f>
        <v>4.2870394911211238E-2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40.250463821892396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80.666998203611058</v>
      </c>
      <c r="P16" s="37" t="s">
        <v>84</v>
      </c>
      <c r="S16" s="115" t="s">
        <v>61</v>
      </c>
      <c r="T16" s="115"/>
      <c r="U16" s="116"/>
      <c r="V16" s="116">
        <v>1439</v>
      </c>
      <c r="W16" s="116">
        <v>1549</v>
      </c>
      <c r="X16" s="116">
        <v>1592</v>
      </c>
      <c r="Y16" s="112">
        <v>1284</v>
      </c>
      <c r="Z16" s="112">
        <v>1585</v>
      </c>
      <c r="AB16" s="117">
        <f t="shared" si="2"/>
        <v>1.0502252849191625E-2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8823</v>
      </c>
      <c r="W17" s="116">
        <v>8771</v>
      </c>
      <c r="X17" s="116">
        <v>8385</v>
      </c>
      <c r="Y17" s="112">
        <v>8820</v>
      </c>
      <c r="Z17" s="112">
        <v>9213</v>
      </c>
      <c r="AB17" s="117">
        <f t="shared" si="2"/>
        <v>6.1045587065995228E-2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970</v>
      </c>
      <c r="W18" s="116">
        <v>976</v>
      </c>
      <c r="X18" s="116">
        <v>1012</v>
      </c>
      <c r="Y18" s="112">
        <v>1075</v>
      </c>
      <c r="Z18" s="112">
        <v>1148</v>
      </c>
      <c r="AB18" s="117">
        <f t="shared" si="2"/>
        <v>7.6066790352504639E-3</v>
      </c>
    </row>
    <row r="19" spans="1:28" x14ac:dyDescent="0.25">
      <c r="A19" s="63" t="str">
        <f>$S$1&amp;" ("&amp;$V$2&amp;" to "&amp;$Z$2&amp;")"</f>
        <v>Toowoomba (2017-18 to 2021-22)</v>
      </c>
      <c r="B19" s="63"/>
      <c r="C19" s="63"/>
      <c r="D19" s="63"/>
      <c r="E19" s="63"/>
      <c r="F19" s="63"/>
      <c r="G19" s="63" t="str">
        <f>$S$1&amp;" ("&amp;$V$2&amp;" to "&amp;$Z$2&amp;")"</f>
        <v>Toowoomba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9957</v>
      </c>
      <c r="W19" s="116">
        <v>9216</v>
      </c>
      <c r="X19" s="116">
        <v>8980</v>
      </c>
      <c r="Y19" s="112">
        <v>9787</v>
      </c>
      <c r="Z19" s="112">
        <v>10552</v>
      </c>
      <c r="AB19" s="117">
        <f t="shared" si="2"/>
        <v>6.9917837264776045E-2</v>
      </c>
    </row>
    <row r="20" spans="1:28" x14ac:dyDescent="0.25">
      <c r="S20" s="115" t="s">
        <v>65</v>
      </c>
      <c r="T20" s="115"/>
      <c r="U20" s="116"/>
      <c r="V20" s="116">
        <v>3956</v>
      </c>
      <c r="W20" s="116">
        <v>3890</v>
      </c>
      <c r="X20" s="116">
        <v>3684</v>
      </c>
      <c r="Y20" s="112">
        <v>4080</v>
      </c>
      <c r="Z20" s="112">
        <v>4413</v>
      </c>
      <c r="AB20" s="117">
        <f t="shared" si="2"/>
        <v>2.924065730188179E-2</v>
      </c>
    </row>
    <row r="21" spans="1:28" x14ac:dyDescent="0.25">
      <c r="S21" s="115" t="s">
        <v>66</v>
      </c>
      <c r="T21" s="115"/>
      <c r="U21" s="116"/>
      <c r="V21" s="116">
        <v>11958</v>
      </c>
      <c r="W21" s="116">
        <v>11423</v>
      </c>
      <c r="X21" s="116">
        <v>11574</v>
      </c>
      <c r="Y21" s="112">
        <v>12546</v>
      </c>
      <c r="Z21" s="112">
        <v>13941</v>
      </c>
      <c r="AB21" s="117">
        <f t="shared" si="2"/>
        <v>9.2373442883646961E-2</v>
      </c>
    </row>
    <row r="22" spans="1:28" x14ac:dyDescent="0.25">
      <c r="S22" s="115" t="s">
        <v>67</v>
      </c>
      <c r="T22" s="115"/>
      <c r="U22" s="116"/>
      <c r="V22" s="116">
        <v>8378</v>
      </c>
      <c r="W22" s="116">
        <v>8435</v>
      </c>
      <c r="X22" s="116">
        <v>8169</v>
      </c>
      <c r="Y22" s="112">
        <v>9637</v>
      </c>
      <c r="Z22" s="112">
        <v>10690</v>
      </c>
      <c r="AB22" s="117">
        <f t="shared" si="2"/>
        <v>7.0832228995494295E-2</v>
      </c>
    </row>
    <row r="23" spans="1:28" x14ac:dyDescent="0.25">
      <c r="S23" s="115" t="s">
        <v>68</v>
      </c>
      <c r="T23" s="115"/>
      <c r="U23" s="116"/>
      <c r="V23" s="116">
        <v>4942</v>
      </c>
      <c r="W23" s="116">
        <v>4726</v>
      </c>
      <c r="X23" s="116">
        <v>4987</v>
      </c>
      <c r="Y23" s="112">
        <v>5253</v>
      </c>
      <c r="Z23" s="112">
        <v>5737</v>
      </c>
      <c r="AB23" s="117">
        <f t="shared" si="2"/>
        <v>3.8013517095149746E-2</v>
      </c>
    </row>
    <row r="24" spans="1:28" x14ac:dyDescent="0.25">
      <c r="S24" s="115" t="s">
        <v>69</v>
      </c>
      <c r="T24" s="115"/>
      <c r="U24" s="116"/>
      <c r="V24" s="116">
        <v>652</v>
      </c>
      <c r="W24" s="116">
        <v>618</v>
      </c>
      <c r="X24" s="116">
        <v>595</v>
      </c>
      <c r="Y24" s="112">
        <v>684</v>
      </c>
      <c r="Z24" s="112">
        <v>656</v>
      </c>
      <c r="AB24" s="117">
        <f t="shared" si="2"/>
        <v>4.3466737344288369E-3</v>
      </c>
    </row>
    <row r="25" spans="1:28" x14ac:dyDescent="0.25">
      <c r="S25" s="115" t="s">
        <v>70</v>
      </c>
      <c r="T25" s="115"/>
      <c r="U25" s="116"/>
      <c r="V25" s="116">
        <v>4135</v>
      </c>
      <c r="W25" s="116">
        <v>4136</v>
      </c>
      <c r="X25" s="116">
        <v>4378</v>
      </c>
      <c r="Y25" s="112">
        <v>4507</v>
      </c>
      <c r="Z25" s="112">
        <v>4907</v>
      </c>
      <c r="AB25" s="117">
        <f t="shared" si="2"/>
        <v>3.2513914656771802E-2</v>
      </c>
    </row>
    <row r="26" spans="1:28" x14ac:dyDescent="0.25">
      <c r="S26" s="115" t="s">
        <v>71</v>
      </c>
      <c r="T26" s="115"/>
      <c r="U26" s="116"/>
      <c r="V26" s="116">
        <v>2469</v>
      </c>
      <c r="W26" s="116">
        <v>2306</v>
      </c>
      <c r="X26" s="116">
        <v>2403</v>
      </c>
      <c r="Y26" s="112">
        <v>2592</v>
      </c>
      <c r="Z26" s="112">
        <v>2804</v>
      </c>
      <c r="AB26" s="117">
        <f t="shared" si="2"/>
        <v>1.8579379803869599E-2</v>
      </c>
    </row>
    <row r="27" spans="1:28" x14ac:dyDescent="0.25">
      <c r="S27" s="115" t="s">
        <v>72</v>
      </c>
      <c r="T27" s="115"/>
      <c r="U27" s="116"/>
      <c r="V27" s="116">
        <v>6340</v>
      </c>
      <c r="W27" s="116">
        <v>6329</v>
      </c>
      <c r="X27" s="116">
        <v>6332</v>
      </c>
      <c r="Y27" s="112">
        <v>6943</v>
      </c>
      <c r="Z27" s="112">
        <v>7874</v>
      </c>
      <c r="AB27" s="117">
        <f t="shared" si="2"/>
        <v>5.2173336867214419E-2</v>
      </c>
    </row>
    <row r="28" spans="1:28" x14ac:dyDescent="0.25">
      <c r="S28" s="115" t="s">
        <v>73</v>
      </c>
      <c r="T28" s="115"/>
      <c r="U28" s="116"/>
      <c r="V28" s="116">
        <v>9700</v>
      </c>
      <c r="W28" s="116">
        <v>10282</v>
      </c>
      <c r="X28" s="116">
        <v>9705</v>
      </c>
      <c r="Y28" s="112">
        <v>10327</v>
      </c>
      <c r="Z28" s="112">
        <v>11582</v>
      </c>
      <c r="AB28" s="117">
        <f t="shared" si="2"/>
        <v>7.6742645109992055E-2</v>
      </c>
    </row>
    <row r="29" spans="1:28" x14ac:dyDescent="0.25">
      <c r="S29" s="115" t="s">
        <v>74</v>
      </c>
      <c r="T29" s="115"/>
      <c r="U29" s="116"/>
      <c r="V29" s="116">
        <v>6435</v>
      </c>
      <c r="W29" s="116">
        <v>7049</v>
      </c>
      <c r="X29" s="116">
        <v>6449</v>
      </c>
      <c r="Y29" s="112">
        <v>6885</v>
      </c>
      <c r="Z29" s="112">
        <v>7156</v>
      </c>
      <c r="AB29" s="117">
        <f t="shared" si="2"/>
        <v>4.7415849456665785E-2</v>
      </c>
    </row>
    <row r="30" spans="1:28" x14ac:dyDescent="0.25">
      <c r="S30" s="115" t="s">
        <v>75</v>
      </c>
      <c r="T30" s="115"/>
      <c r="U30" s="116"/>
      <c r="V30" s="116">
        <v>12294</v>
      </c>
      <c r="W30" s="116">
        <v>11961</v>
      </c>
      <c r="X30" s="116">
        <v>12183</v>
      </c>
      <c r="Y30" s="112">
        <v>12329</v>
      </c>
      <c r="Z30" s="112">
        <v>12815</v>
      </c>
      <c r="AB30" s="117">
        <f t="shared" si="2"/>
        <v>8.4912536443148681E-2</v>
      </c>
    </row>
    <row r="31" spans="1:28" x14ac:dyDescent="0.25">
      <c r="S31" s="115" t="s">
        <v>76</v>
      </c>
      <c r="T31" s="115"/>
      <c r="U31" s="116"/>
      <c r="V31" s="116">
        <v>17641</v>
      </c>
      <c r="W31" s="116">
        <v>18961</v>
      </c>
      <c r="X31" s="116">
        <v>20198</v>
      </c>
      <c r="Y31" s="112">
        <v>22725</v>
      </c>
      <c r="Z31" s="112">
        <v>25068</v>
      </c>
      <c r="AB31" s="117">
        <f t="shared" si="2"/>
        <v>0.16610124569308243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1572</v>
      </c>
      <c r="W32" s="116">
        <v>1655</v>
      </c>
      <c r="X32" s="116">
        <v>1749</v>
      </c>
      <c r="Y32" s="112">
        <v>1863</v>
      </c>
      <c r="Z32" s="112">
        <v>2055</v>
      </c>
      <c r="AB32" s="117">
        <f t="shared" si="2"/>
        <v>1.3616485555261066E-2</v>
      </c>
    </row>
    <row r="33" spans="19:32" x14ac:dyDescent="0.25">
      <c r="S33" s="115" t="s">
        <v>78</v>
      </c>
      <c r="T33" s="115"/>
      <c r="U33" s="116"/>
      <c r="V33" s="116">
        <v>5011</v>
      </c>
      <c r="W33" s="116">
        <v>5170</v>
      </c>
      <c r="X33" s="116">
        <v>5243</v>
      </c>
      <c r="Y33" s="112">
        <v>5626</v>
      </c>
      <c r="Z33" s="112">
        <v>5946</v>
      </c>
      <c r="AB33" s="117">
        <f t="shared" si="2"/>
        <v>3.9398356745295522E-2</v>
      </c>
    </row>
    <row r="34" spans="19:32" x14ac:dyDescent="0.25">
      <c r="S34" s="118" t="s">
        <v>53</v>
      </c>
      <c r="T34" s="118"/>
      <c r="U34" s="119"/>
      <c r="V34" s="119">
        <v>130560</v>
      </c>
      <c r="W34" s="119">
        <v>130284</v>
      </c>
      <c r="X34" s="119">
        <v>130471</v>
      </c>
      <c r="Y34" s="120">
        <v>139650</v>
      </c>
      <c r="Z34" s="120">
        <v>150920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76201</v>
      </c>
      <c r="W37" s="112">
        <v>75228</v>
      </c>
      <c r="X37" s="112">
        <v>76859</v>
      </c>
      <c r="Y37" s="112">
        <v>77286</v>
      </c>
      <c r="Z37" s="112">
        <v>79482</v>
      </c>
      <c r="AB37" s="132">
        <f>Z37/Z40*100</f>
        <v>80.666998203611058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14446</v>
      </c>
      <c r="W38" s="112">
        <v>15438</v>
      </c>
      <c r="X38" s="112">
        <v>15566</v>
      </c>
      <c r="Y38" s="112">
        <v>17022</v>
      </c>
      <c r="Z38" s="112">
        <v>19049</v>
      </c>
      <c r="AB38" s="132">
        <f>Z38/Z40*100</f>
        <v>19.333001796388956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90647</v>
      </c>
      <c r="W40" s="112">
        <v>90666</v>
      </c>
      <c r="X40" s="112">
        <v>92425</v>
      </c>
      <c r="Y40" s="112">
        <v>94308</v>
      </c>
      <c r="Z40" s="112">
        <v>98531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141</v>
      </c>
      <c r="W44" s="112">
        <v>173</v>
      </c>
      <c r="X44" s="112">
        <v>176</v>
      </c>
      <c r="Y44" s="112">
        <v>210</v>
      </c>
      <c r="Z44" s="112">
        <v>246</v>
      </c>
    </row>
    <row r="45" spans="19:32" x14ac:dyDescent="0.25">
      <c r="S45" s="115" t="s">
        <v>37</v>
      </c>
      <c r="T45" s="115"/>
      <c r="U45" s="112"/>
      <c r="V45" s="112">
        <v>2126</v>
      </c>
      <c r="W45" s="112">
        <v>1955</v>
      </c>
      <c r="X45" s="112">
        <v>1873</v>
      </c>
      <c r="Y45" s="112">
        <v>2283</v>
      </c>
      <c r="Z45" s="112">
        <v>2689</v>
      </c>
    </row>
    <row r="46" spans="19:32" x14ac:dyDescent="0.25">
      <c r="S46" s="115" t="s">
        <v>38</v>
      </c>
      <c r="T46" s="115"/>
      <c r="U46" s="112"/>
      <c r="V46" s="112">
        <v>4908</v>
      </c>
      <c r="W46" s="112">
        <v>4655</v>
      </c>
      <c r="X46" s="112">
        <v>4319</v>
      </c>
      <c r="Y46" s="112">
        <v>4893</v>
      </c>
      <c r="Z46" s="112">
        <v>5364</v>
      </c>
    </row>
    <row r="47" spans="19:32" x14ac:dyDescent="0.25">
      <c r="S47" s="115" t="s">
        <v>39</v>
      </c>
      <c r="T47" s="115"/>
      <c r="U47" s="112"/>
      <c r="V47" s="112">
        <v>6726</v>
      </c>
      <c r="W47" s="112">
        <v>6336</v>
      </c>
      <c r="X47" s="112">
        <v>6263</v>
      </c>
      <c r="Y47" s="112">
        <v>6861</v>
      </c>
      <c r="Z47" s="112">
        <v>7441</v>
      </c>
    </row>
    <row r="48" spans="19:32" x14ac:dyDescent="0.25">
      <c r="S48" s="115" t="s">
        <v>40</v>
      </c>
      <c r="T48" s="115"/>
      <c r="U48" s="112"/>
      <c r="V48" s="112">
        <v>8282</v>
      </c>
      <c r="W48" s="112">
        <v>8363</v>
      </c>
      <c r="X48" s="112">
        <v>8143</v>
      </c>
      <c r="Y48" s="112">
        <v>8970</v>
      </c>
      <c r="Z48" s="112">
        <v>9442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7571</v>
      </c>
      <c r="W49" s="112">
        <v>7422</v>
      </c>
      <c r="X49" s="112">
        <v>7341</v>
      </c>
      <c r="Y49" s="112">
        <v>7846</v>
      </c>
      <c r="Z49" s="112">
        <v>8577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Toowoomba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6331</v>
      </c>
      <c r="W50" s="112">
        <v>6484</v>
      </c>
      <c r="X50" s="112">
        <v>6594</v>
      </c>
      <c r="Y50" s="112">
        <v>7047</v>
      </c>
      <c r="Z50" s="112">
        <v>7718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6050</v>
      </c>
      <c r="W51" s="112">
        <v>5965</v>
      </c>
      <c r="X51" s="112">
        <v>5762</v>
      </c>
      <c r="Y51" s="112">
        <v>6084</v>
      </c>
      <c r="Z51" s="112">
        <v>6671</v>
      </c>
    </row>
    <row r="52" spans="1:26" ht="15" customHeight="1" x14ac:dyDescent="0.25">
      <c r="S52" s="115" t="s">
        <v>44</v>
      </c>
      <c r="T52" s="115"/>
      <c r="U52" s="112"/>
      <c r="V52" s="112">
        <v>6405</v>
      </c>
      <c r="W52" s="112">
        <v>6184</v>
      </c>
      <c r="X52" s="112">
        <v>6201</v>
      </c>
      <c r="Y52" s="112">
        <v>6075</v>
      </c>
      <c r="Z52" s="112">
        <v>6280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5487</v>
      </c>
      <c r="W53" s="112">
        <v>5324</v>
      </c>
      <c r="X53" s="112">
        <v>5477</v>
      </c>
      <c r="Y53" s="112">
        <v>5824</v>
      </c>
      <c r="Z53" s="112">
        <v>6244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5558</v>
      </c>
      <c r="W54" s="112">
        <v>5433</v>
      </c>
      <c r="X54" s="112">
        <v>5395</v>
      </c>
      <c r="Y54" s="112">
        <v>5337</v>
      </c>
      <c r="Z54" s="112">
        <v>5452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4055</v>
      </c>
      <c r="W55" s="112">
        <v>4185</v>
      </c>
      <c r="X55" s="112">
        <v>4291</v>
      </c>
      <c r="Y55" s="112">
        <v>4589</v>
      </c>
      <c r="Z55" s="112">
        <v>4873</v>
      </c>
    </row>
    <row r="56" spans="1:26" ht="15" customHeight="1" x14ac:dyDescent="0.25">
      <c r="S56" s="115" t="s">
        <v>48</v>
      </c>
      <c r="T56" s="115"/>
      <c r="U56" s="112"/>
      <c r="V56" s="112">
        <v>2323</v>
      </c>
      <c r="W56" s="112">
        <v>2297</v>
      </c>
      <c r="X56" s="112">
        <v>2413</v>
      </c>
      <c r="Y56" s="112">
        <v>2479</v>
      </c>
      <c r="Z56" s="112">
        <v>2763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1127</v>
      </c>
      <c r="W57" s="112">
        <v>1064</v>
      </c>
      <c r="X57" s="112">
        <v>1201</v>
      </c>
      <c r="Y57" s="112">
        <v>1203</v>
      </c>
      <c r="Z57" s="112">
        <v>1251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492</v>
      </c>
      <c r="W58" s="112">
        <v>452</v>
      </c>
      <c r="X58" s="112">
        <v>545</v>
      </c>
      <c r="Y58" s="112">
        <v>580</v>
      </c>
      <c r="Z58" s="112">
        <v>597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262</v>
      </c>
      <c r="W59" s="112">
        <v>212</v>
      </c>
      <c r="X59" s="112">
        <v>233</v>
      </c>
      <c r="Y59" s="112">
        <v>235</v>
      </c>
      <c r="Z59" s="112">
        <v>263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161</v>
      </c>
      <c r="W60" s="112">
        <v>138</v>
      </c>
      <c r="X60" s="112">
        <v>160</v>
      </c>
      <c r="Y60" s="112">
        <v>163</v>
      </c>
      <c r="Z60" s="112">
        <v>164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67993</v>
      </c>
      <c r="W61" s="112">
        <v>66649</v>
      </c>
      <c r="X61" s="112">
        <v>66390</v>
      </c>
      <c r="Y61" s="112">
        <v>70679</v>
      </c>
      <c r="Z61" s="112">
        <v>76033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207</v>
      </c>
      <c r="W63" s="112">
        <v>189</v>
      </c>
      <c r="X63" s="112">
        <v>187</v>
      </c>
      <c r="Y63" s="112">
        <v>226</v>
      </c>
      <c r="Z63" s="112">
        <v>263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2302</v>
      </c>
      <c r="W64" s="112">
        <v>2280</v>
      </c>
      <c r="X64" s="112">
        <v>2113</v>
      </c>
      <c r="Y64" s="112">
        <v>2499</v>
      </c>
      <c r="Z64" s="112">
        <v>3050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Toowoomba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4732</v>
      </c>
      <c r="W65" s="112">
        <v>4793</v>
      </c>
      <c r="X65" s="112">
        <v>4530</v>
      </c>
      <c r="Y65" s="112">
        <v>5126</v>
      </c>
      <c r="Z65" s="112">
        <v>5733</v>
      </c>
    </row>
    <row r="66" spans="1:26" x14ac:dyDescent="0.25">
      <c r="S66" s="115" t="s">
        <v>39</v>
      </c>
      <c r="T66" s="115"/>
      <c r="U66" s="112"/>
      <c r="V66" s="112">
        <v>5988</v>
      </c>
      <c r="W66" s="112">
        <v>6006</v>
      </c>
      <c r="X66" s="112">
        <v>6060</v>
      </c>
      <c r="Y66" s="112">
        <v>6789</v>
      </c>
      <c r="Z66" s="112">
        <v>7412</v>
      </c>
    </row>
    <row r="67" spans="1:26" x14ac:dyDescent="0.25">
      <c r="S67" s="115" t="s">
        <v>40</v>
      </c>
      <c r="T67" s="115"/>
      <c r="U67" s="112"/>
      <c r="V67" s="112">
        <v>6995</v>
      </c>
      <c r="W67" s="112">
        <v>7363</v>
      </c>
      <c r="X67" s="112">
        <v>7341</v>
      </c>
      <c r="Y67" s="112">
        <v>8032</v>
      </c>
      <c r="Z67" s="112">
        <v>8443</v>
      </c>
    </row>
    <row r="68" spans="1:26" x14ac:dyDescent="0.25">
      <c r="S68" s="115" t="s">
        <v>41</v>
      </c>
      <c r="T68" s="115"/>
      <c r="U68" s="112"/>
      <c r="V68" s="112">
        <v>6184</v>
      </c>
      <c r="W68" s="112">
        <v>6376</v>
      </c>
      <c r="X68" s="112">
        <v>6524</v>
      </c>
      <c r="Y68" s="112">
        <v>7048</v>
      </c>
      <c r="Z68" s="112">
        <v>7937</v>
      </c>
    </row>
    <row r="69" spans="1:26" x14ac:dyDescent="0.25">
      <c r="S69" s="115" t="s">
        <v>42</v>
      </c>
      <c r="T69" s="115"/>
      <c r="U69" s="112"/>
      <c r="V69" s="112">
        <v>5732</v>
      </c>
      <c r="W69" s="112">
        <v>5972</v>
      </c>
      <c r="X69" s="112">
        <v>6327</v>
      </c>
      <c r="Y69" s="112">
        <v>6830</v>
      </c>
      <c r="Z69" s="112">
        <v>7309</v>
      </c>
    </row>
    <row r="70" spans="1:26" x14ac:dyDescent="0.25">
      <c r="S70" s="115" t="s">
        <v>43</v>
      </c>
      <c r="T70" s="115"/>
      <c r="U70" s="112"/>
      <c r="V70" s="112">
        <v>5819</v>
      </c>
      <c r="W70" s="112">
        <v>5808</v>
      </c>
      <c r="X70" s="112">
        <v>5718</v>
      </c>
      <c r="Y70" s="112">
        <v>6115</v>
      </c>
      <c r="Z70" s="112">
        <v>6698</v>
      </c>
    </row>
    <row r="71" spans="1:26" x14ac:dyDescent="0.25">
      <c r="S71" s="115" t="s">
        <v>44</v>
      </c>
      <c r="T71" s="115"/>
      <c r="U71" s="112"/>
      <c r="V71" s="112">
        <v>6421</v>
      </c>
      <c r="W71" s="112">
        <v>6547</v>
      </c>
      <c r="X71" s="112">
        <v>6332</v>
      </c>
      <c r="Y71" s="112">
        <v>6434</v>
      </c>
      <c r="Z71" s="112">
        <v>6591</v>
      </c>
    </row>
    <row r="72" spans="1:26" x14ac:dyDescent="0.25">
      <c r="S72" s="115" t="s">
        <v>45</v>
      </c>
      <c r="T72" s="115"/>
      <c r="U72" s="112"/>
      <c r="V72" s="112">
        <v>5712</v>
      </c>
      <c r="W72" s="112">
        <v>5722</v>
      </c>
      <c r="X72" s="112">
        <v>5931</v>
      </c>
      <c r="Y72" s="112">
        <v>6228</v>
      </c>
      <c r="Z72" s="112">
        <v>6898</v>
      </c>
    </row>
    <row r="73" spans="1:26" x14ac:dyDescent="0.25">
      <c r="S73" s="115" t="s">
        <v>46</v>
      </c>
      <c r="T73" s="115"/>
      <c r="U73" s="112"/>
      <c r="V73" s="112">
        <v>5453</v>
      </c>
      <c r="W73" s="112">
        <v>5417</v>
      </c>
      <c r="X73" s="112">
        <v>5230</v>
      </c>
      <c r="Y73" s="112">
        <v>5446</v>
      </c>
      <c r="Z73" s="112">
        <v>5734</v>
      </c>
    </row>
    <row r="74" spans="1:26" x14ac:dyDescent="0.25">
      <c r="S74" s="115" t="s">
        <v>47</v>
      </c>
      <c r="T74" s="115"/>
      <c r="U74" s="112"/>
      <c r="V74" s="112">
        <v>3686</v>
      </c>
      <c r="W74" s="112">
        <v>3808</v>
      </c>
      <c r="X74" s="112">
        <v>4125</v>
      </c>
      <c r="Y74" s="112">
        <v>4297</v>
      </c>
      <c r="Z74" s="112">
        <v>4723</v>
      </c>
    </row>
    <row r="75" spans="1:26" x14ac:dyDescent="0.25">
      <c r="S75" s="115" t="s">
        <v>48</v>
      </c>
      <c r="T75" s="115"/>
      <c r="U75" s="112"/>
      <c r="V75" s="112">
        <v>1770</v>
      </c>
      <c r="W75" s="112">
        <v>1869</v>
      </c>
      <c r="X75" s="112">
        <v>2014</v>
      </c>
      <c r="Y75" s="112">
        <v>2134</v>
      </c>
      <c r="Z75" s="112">
        <v>2270</v>
      </c>
    </row>
    <row r="76" spans="1:26" x14ac:dyDescent="0.25">
      <c r="S76" s="115" t="s">
        <v>49</v>
      </c>
      <c r="T76" s="115"/>
      <c r="U76" s="112"/>
      <c r="V76" s="112">
        <v>783</v>
      </c>
      <c r="W76" s="112">
        <v>763</v>
      </c>
      <c r="X76" s="112">
        <v>851</v>
      </c>
      <c r="Y76" s="112">
        <v>849</v>
      </c>
      <c r="Z76" s="112">
        <v>877</v>
      </c>
    </row>
    <row r="77" spans="1:26" x14ac:dyDescent="0.25">
      <c r="S77" s="115" t="s">
        <v>50</v>
      </c>
      <c r="T77" s="115"/>
      <c r="U77" s="112"/>
      <c r="V77" s="112">
        <v>383</v>
      </c>
      <c r="W77" s="112">
        <v>341</v>
      </c>
      <c r="X77" s="112">
        <v>398</v>
      </c>
      <c r="Y77" s="112">
        <v>392</v>
      </c>
      <c r="Z77" s="112">
        <v>424</v>
      </c>
    </row>
    <row r="78" spans="1:26" x14ac:dyDescent="0.25">
      <c r="S78" s="115" t="s">
        <v>51</v>
      </c>
      <c r="T78" s="115"/>
      <c r="U78" s="112"/>
      <c r="V78" s="112">
        <v>224</v>
      </c>
      <c r="W78" s="112">
        <v>213</v>
      </c>
      <c r="X78" s="112">
        <v>221</v>
      </c>
      <c r="Y78" s="112">
        <v>218</v>
      </c>
      <c r="Z78" s="112">
        <v>209</v>
      </c>
    </row>
    <row r="79" spans="1:26" x14ac:dyDescent="0.25">
      <c r="S79" s="115" t="s">
        <v>52</v>
      </c>
      <c r="T79" s="115"/>
      <c r="U79" s="112"/>
      <c r="V79" s="112">
        <v>182</v>
      </c>
      <c r="W79" s="112">
        <v>154</v>
      </c>
      <c r="X79" s="112">
        <v>183</v>
      </c>
      <c r="Y79" s="112">
        <v>170</v>
      </c>
      <c r="Z79" s="112">
        <v>182</v>
      </c>
    </row>
    <row r="80" spans="1:26" x14ac:dyDescent="0.25">
      <c r="S80" s="118" t="s">
        <v>53</v>
      </c>
      <c r="T80" s="118"/>
      <c r="U80" s="112"/>
      <c r="V80" s="112">
        <v>62568</v>
      </c>
      <c r="W80" s="112">
        <v>63639</v>
      </c>
      <c r="X80" s="112">
        <v>64081</v>
      </c>
      <c r="Y80" s="112">
        <v>68833</v>
      </c>
      <c r="Z80" s="112">
        <v>74757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Toowoomba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4717</v>
      </c>
      <c r="W83" s="112">
        <v>4609</v>
      </c>
      <c r="X83" s="112">
        <v>4781</v>
      </c>
      <c r="Y83" s="112">
        <v>4825</v>
      </c>
      <c r="Z83" s="112">
        <v>4970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5470</v>
      </c>
      <c r="W84" s="112">
        <v>5537</v>
      </c>
      <c r="X84" s="112">
        <v>5663</v>
      </c>
      <c r="Y84" s="112">
        <v>5792</v>
      </c>
      <c r="Z84" s="112">
        <v>5954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9010</v>
      </c>
      <c r="W85" s="112">
        <v>9120</v>
      </c>
      <c r="X85" s="112">
        <v>9115</v>
      </c>
      <c r="Y85" s="112">
        <v>9383</v>
      </c>
      <c r="Z85" s="112">
        <v>9764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150,920</v>
      </c>
      <c r="D86" s="96">
        <f t="shared" ref="D86:D91" si="4">AD4</f>
        <v>8.0701754385964941E-2</v>
      </c>
      <c r="E86" s="97">
        <f t="shared" ref="E86:E91" si="5">AD4</f>
        <v>8.0701754385964941E-2</v>
      </c>
      <c r="F86" s="96">
        <f t="shared" ref="F86:F91" si="6">AF4</f>
        <v>0.15591706685661322</v>
      </c>
      <c r="G86" s="97">
        <f t="shared" ref="G86:G91" si="7">AF4</f>
        <v>0.15591706685661322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2524</v>
      </c>
      <c r="W86" s="112">
        <v>2766</v>
      </c>
      <c r="X86" s="112">
        <v>2948</v>
      </c>
      <c r="Y86" s="112">
        <v>3146</v>
      </c>
      <c r="Z86" s="112">
        <v>3387</v>
      </c>
    </row>
    <row r="87" spans="1:30" ht="15" customHeight="1" x14ac:dyDescent="0.25">
      <c r="A87" s="98" t="s">
        <v>4</v>
      </c>
      <c r="B87" s="49"/>
      <c r="C87" s="57" t="str">
        <f t="shared" si="3"/>
        <v>76,027</v>
      </c>
      <c r="D87" s="96">
        <f t="shared" si="4"/>
        <v>7.5666039417648712E-2</v>
      </c>
      <c r="E87" s="97">
        <f t="shared" si="5"/>
        <v>7.5666039417648712E-2</v>
      </c>
      <c r="F87" s="96">
        <f t="shared" si="6"/>
        <v>0.11810988881698914</v>
      </c>
      <c r="G87" s="97">
        <f t="shared" si="7"/>
        <v>0.11810988881698914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1924</v>
      </c>
      <c r="W87" s="112">
        <v>1875</v>
      </c>
      <c r="X87" s="112">
        <v>1851</v>
      </c>
      <c r="Y87" s="112">
        <v>1875</v>
      </c>
      <c r="Z87" s="112">
        <v>1915</v>
      </c>
    </row>
    <row r="88" spans="1:30" ht="15" customHeight="1" x14ac:dyDescent="0.25">
      <c r="A88" s="98" t="s">
        <v>5</v>
      </c>
      <c r="B88" s="49"/>
      <c r="C88" s="57" t="str">
        <f t="shared" si="3"/>
        <v>74,755</v>
      </c>
      <c r="D88" s="96">
        <f t="shared" si="4"/>
        <v>8.6034314936149769E-2</v>
      </c>
      <c r="E88" s="97">
        <f t="shared" si="5"/>
        <v>8.6034314936149769E-2</v>
      </c>
      <c r="F88" s="96">
        <f t="shared" si="6"/>
        <v>0.19478007927375018</v>
      </c>
      <c r="G88" s="97">
        <f t="shared" si="7"/>
        <v>0.19478007927375018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2454</v>
      </c>
      <c r="W88" s="112">
        <v>2486</v>
      </c>
      <c r="X88" s="112">
        <v>2529</v>
      </c>
      <c r="Y88" s="112">
        <v>2637</v>
      </c>
      <c r="Z88" s="112">
        <v>2673</v>
      </c>
    </row>
    <row r="89" spans="1:30" ht="15" customHeight="1" x14ac:dyDescent="0.25">
      <c r="A89" s="49" t="s">
        <v>6</v>
      </c>
      <c r="B89" s="49"/>
      <c r="C89" s="57" t="str">
        <f t="shared" si="3"/>
        <v>98,536</v>
      </c>
      <c r="D89" s="96">
        <f t="shared" si="4"/>
        <v>4.482074881506537E-2</v>
      </c>
      <c r="E89" s="97">
        <f t="shared" si="5"/>
        <v>4.482074881506537E-2</v>
      </c>
      <c r="F89" s="96">
        <f t="shared" si="6"/>
        <v>8.7077876945820476E-2</v>
      </c>
      <c r="G89" s="97">
        <f t="shared" si="7"/>
        <v>8.7077876945820476E-2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4795</v>
      </c>
      <c r="W89" s="112">
        <v>4859</v>
      </c>
      <c r="X89" s="112">
        <v>4827</v>
      </c>
      <c r="Y89" s="112">
        <v>4773</v>
      </c>
      <c r="Z89" s="112">
        <v>4956</v>
      </c>
    </row>
    <row r="90" spans="1:30" ht="15" customHeight="1" x14ac:dyDescent="0.25">
      <c r="A90" s="49" t="s">
        <v>96</v>
      </c>
      <c r="B90" s="49"/>
      <c r="C90" s="57" t="str">
        <f t="shared" si="3"/>
        <v>$46,846</v>
      </c>
      <c r="D90" s="96">
        <f t="shared" si="4"/>
        <v>2.3826846563124615E-2</v>
      </c>
      <c r="E90" s="97">
        <f t="shared" si="5"/>
        <v>2.3826846563124615E-2</v>
      </c>
      <c r="F90" s="96">
        <f t="shared" si="6"/>
        <v>8.1872705018359859E-2</v>
      </c>
      <c r="G90" s="97">
        <f t="shared" si="7"/>
        <v>8.1872705018359859E-2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7000</v>
      </c>
      <c r="W90" s="112">
        <v>7259</v>
      </c>
      <c r="X90" s="112">
        <v>7245</v>
      </c>
      <c r="Y90" s="112">
        <v>7326</v>
      </c>
      <c r="Z90" s="112">
        <v>7644</v>
      </c>
    </row>
    <row r="91" spans="1:30" ht="15" customHeight="1" x14ac:dyDescent="0.25">
      <c r="A91" s="49" t="s">
        <v>7</v>
      </c>
      <c r="B91" s="49"/>
      <c r="C91" s="57" t="str">
        <f t="shared" si="3"/>
        <v>$5,991.9 mil</v>
      </c>
      <c r="D91" s="96">
        <f t="shared" si="4"/>
        <v>8.7513471463026127E-2</v>
      </c>
      <c r="E91" s="97">
        <f t="shared" si="5"/>
        <v>8.7513471463026127E-2</v>
      </c>
      <c r="F91" s="96">
        <f t="shared" si="6"/>
        <v>0.23898564266934508</v>
      </c>
      <c r="G91" s="97">
        <f t="shared" si="7"/>
        <v>0.23898564266934508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47029</v>
      </c>
      <c r="W91" s="112">
        <v>46697</v>
      </c>
      <c r="X91" s="112">
        <v>47403</v>
      </c>
      <c r="Y91" s="112">
        <v>48183</v>
      </c>
      <c r="Z91" s="112">
        <v>50237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3119</v>
      </c>
      <c r="W93" s="112">
        <v>3204</v>
      </c>
      <c r="X93" s="112">
        <v>3343</v>
      </c>
      <c r="Y93" s="112">
        <v>3362</v>
      </c>
      <c r="Z93" s="112">
        <v>3500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8867</v>
      </c>
      <c r="W94" s="112">
        <v>9099</v>
      </c>
      <c r="X94" s="112">
        <v>9345</v>
      </c>
      <c r="Y94" s="112">
        <v>9523</v>
      </c>
      <c r="Z94" s="112">
        <v>9957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1348</v>
      </c>
      <c r="W95" s="112">
        <v>1412</v>
      </c>
      <c r="X95" s="112">
        <v>1494</v>
      </c>
      <c r="Y95" s="112">
        <v>1540</v>
      </c>
      <c r="Z95" s="112">
        <v>1671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6607</v>
      </c>
      <c r="W96" s="112">
        <v>7077</v>
      </c>
      <c r="X96" s="112">
        <v>7483</v>
      </c>
      <c r="Y96" s="112">
        <v>7957</v>
      </c>
      <c r="Z96" s="112">
        <v>8419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8124</v>
      </c>
      <c r="W97" s="112">
        <v>8179</v>
      </c>
      <c r="X97" s="112">
        <v>8195</v>
      </c>
      <c r="Y97" s="112">
        <v>8165</v>
      </c>
      <c r="Z97" s="112">
        <v>8409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4419</v>
      </c>
      <c r="W98" s="112">
        <v>4432</v>
      </c>
      <c r="X98" s="112">
        <v>4427</v>
      </c>
      <c r="Y98" s="112">
        <v>4488</v>
      </c>
      <c r="Z98" s="112">
        <v>4597</v>
      </c>
    </row>
    <row r="99" spans="1:32" ht="15" customHeight="1" x14ac:dyDescent="0.25">
      <c r="S99" s="115" t="s">
        <v>197</v>
      </c>
      <c r="T99" s="115"/>
      <c r="U99" s="112"/>
      <c r="V99" s="112">
        <v>376</v>
      </c>
      <c r="W99" s="112">
        <v>372</v>
      </c>
      <c r="X99" s="112">
        <v>353</v>
      </c>
      <c r="Y99" s="112">
        <v>369</v>
      </c>
      <c r="Z99" s="112">
        <v>407</v>
      </c>
    </row>
    <row r="100" spans="1:32" ht="15" customHeight="1" x14ac:dyDescent="0.25">
      <c r="S100" s="115" t="s">
        <v>58</v>
      </c>
      <c r="T100" s="115"/>
      <c r="U100" s="112"/>
      <c r="V100" s="112">
        <v>3393</v>
      </c>
      <c r="W100" s="112">
        <v>3505</v>
      </c>
      <c r="X100" s="112">
        <v>3548</v>
      </c>
      <c r="Y100" s="112">
        <v>3787</v>
      </c>
      <c r="Z100" s="112">
        <v>3934</v>
      </c>
    </row>
    <row r="101" spans="1:32" x14ac:dyDescent="0.25">
      <c r="A101" s="18"/>
      <c r="S101" s="118" t="s">
        <v>53</v>
      </c>
      <c r="T101" s="118"/>
      <c r="U101" s="112"/>
      <c r="V101" s="112">
        <v>43611</v>
      </c>
      <c r="W101" s="112">
        <v>43970</v>
      </c>
      <c r="X101" s="112">
        <v>45016</v>
      </c>
      <c r="Y101" s="112">
        <v>46008</v>
      </c>
      <c r="Z101" s="112">
        <v>48184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92657</v>
      </c>
      <c r="W104" s="112">
        <v>93780</v>
      </c>
      <c r="X104" s="112">
        <v>100409</v>
      </c>
      <c r="Y104" s="112">
        <v>102648</v>
      </c>
      <c r="Z104" s="112">
        <v>112290</v>
      </c>
      <c r="AB104" s="109" t="str">
        <f>TEXT(Z104,"###,###")</f>
        <v>112,290</v>
      </c>
      <c r="AD104" s="130">
        <f>Z104/($Z$4)*100</f>
        <v>74.403657566922874</v>
      </c>
      <c r="AF104" s="109"/>
    </row>
    <row r="105" spans="1:32" x14ac:dyDescent="0.25">
      <c r="S105" s="115" t="s">
        <v>17</v>
      </c>
      <c r="T105" s="115"/>
      <c r="U105" s="112"/>
      <c r="V105" s="112">
        <v>24593</v>
      </c>
      <c r="W105" s="112">
        <v>25202</v>
      </c>
      <c r="X105" s="112">
        <v>24902</v>
      </c>
      <c r="Y105" s="112">
        <v>25404</v>
      </c>
      <c r="Z105" s="112">
        <v>26686</v>
      </c>
      <c r="AB105" s="109" t="str">
        <f>TEXT(Z105,"###,###")</f>
        <v>26,686</v>
      </c>
      <c r="AD105" s="130">
        <f>Z105/($Z$4)*100</f>
        <v>17.682215743440231</v>
      </c>
      <c r="AF105" s="109"/>
    </row>
    <row r="106" spans="1:32" x14ac:dyDescent="0.25">
      <c r="S106" s="118" t="s">
        <v>53</v>
      </c>
      <c r="T106" s="118"/>
      <c r="U106" s="120"/>
      <c r="V106" s="120">
        <v>117250</v>
      </c>
      <c r="W106" s="120">
        <v>118982</v>
      </c>
      <c r="X106" s="120">
        <v>125311</v>
      </c>
      <c r="Y106" s="120">
        <v>128052</v>
      </c>
      <c r="Z106" s="120">
        <v>138976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20175</v>
      </c>
      <c r="W108" s="112">
        <v>17708</v>
      </c>
      <c r="X108" s="112">
        <v>17746</v>
      </c>
      <c r="Y108" s="112">
        <v>18926</v>
      </c>
      <c r="Z108" s="112">
        <v>20619</v>
      </c>
      <c r="AB108" s="109" t="str">
        <f>TEXT(Z108,"###,###")</f>
        <v>20,619</v>
      </c>
      <c r="AD108" s="130">
        <f>Z108/($Z$4)*100</f>
        <v>13.66220514179698</v>
      </c>
      <c r="AF108" s="109"/>
    </row>
    <row r="109" spans="1:32" x14ac:dyDescent="0.25">
      <c r="S109" s="115" t="s">
        <v>20</v>
      </c>
      <c r="T109" s="115"/>
      <c r="U109" s="112"/>
      <c r="V109" s="112">
        <v>20337</v>
      </c>
      <c r="W109" s="112">
        <v>19248</v>
      </c>
      <c r="X109" s="112">
        <v>19744</v>
      </c>
      <c r="Y109" s="112">
        <v>22525</v>
      </c>
      <c r="Z109" s="112">
        <v>22909</v>
      </c>
      <c r="AB109" s="109" t="str">
        <f>TEXT(Z109,"###,###")</f>
        <v>22,909</v>
      </c>
      <c r="AD109" s="130">
        <f>Z109/($Z$4)*100</f>
        <v>15.179565332626558</v>
      </c>
      <c r="AF109" s="109"/>
    </row>
    <row r="110" spans="1:32" x14ac:dyDescent="0.25">
      <c r="S110" s="115" t="s">
        <v>21</v>
      </c>
      <c r="T110" s="115"/>
      <c r="U110" s="112"/>
      <c r="V110" s="112">
        <v>27825</v>
      </c>
      <c r="W110" s="112">
        <v>29360</v>
      </c>
      <c r="X110" s="112">
        <v>28690</v>
      </c>
      <c r="Y110" s="112">
        <v>31231</v>
      </c>
      <c r="Z110" s="112">
        <v>34704</v>
      </c>
      <c r="AB110" s="109" t="str">
        <f>TEXT(Z110,"###,###")</f>
        <v>34,704</v>
      </c>
      <c r="AD110" s="130">
        <f>Z110/($Z$4)*100</f>
        <v>22.994964219454015</v>
      </c>
      <c r="AF110" s="109"/>
    </row>
    <row r="111" spans="1:32" x14ac:dyDescent="0.25">
      <c r="S111" s="115" t="s">
        <v>22</v>
      </c>
      <c r="T111" s="115"/>
      <c r="U111" s="112"/>
      <c r="V111" s="112">
        <v>49871</v>
      </c>
      <c r="W111" s="112">
        <v>52573</v>
      </c>
      <c r="X111" s="112">
        <v>52495</v>
      </c>
      <c r="Y111" s="112">
        <v>55370</v>
      </c>
      <c r="Z111" s="112">
        <v>60746</v>
      </c>
      <c r="AB111" s="109" t="str">
        <f>TEXT(Z111,"###,###")</f>
        <v>60,746</v>
      </c>
      <c r="AD111" s="130">
        <f>Z111/($Z$4)*100</f>
        <v>40.250463821892396</v>
      </c>
      <c r="AF111" s="109"/>
    </row>
    <row r="112" spans="1:32" x14ac:dyDescent="0.25">
      <c r="S112" s="118" t="s">
        <v>53</v>
      </c>
      <c r="T112" s="118"/>
      <c r="U112" s="112"/>
      <c r="V112" s="112">
        <v>130558</v>
      </c>
      <c r="W112" s="112">
        <v>130285</v>
      </c>
      <c r="X112" s="112">
        <v>130470</v>
      </c>
      <c r="Y112" s="112">
        <v>139650</v>
      </c>
      <c r="Z112" s="112">
        <v>150920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41.1</v>
      </c>
      <c r="W118" s="131">
        <v>40.93</v>
      </c>
      <c r="X118" s="131">
        <v>41.29</v>
      </c>
      <c r="Y118" s="131">
        <v>41.14</v>
      </c>
      <c r="Z118" s="131">
        <v>40.98</v>
      </c>
      <c r="AB118" s="109" t="str">
        <f>TEXT(Z118,"##.0")</f>
        <v>41.0</v>
      </c>
    </row>
    <row r="120" spans="19:32" x14ac:dyDescent="0.25">
      <c r="S120" s="101" t="s">
        <v>98</v>
      </c>
      <c r="T120" s="112"/>
      <c r="U120" s="112"/>
      <c r="V120" s="112">
        <v>75813</v>
      </c>
      <c r="W120" s="112">
        <v>76478</v>
      </c>
      <c r="X120" s="112">
        <v>77274</v>
      </c>
      <c r="Y120" s="112">
        <v>78555</v>
      </c>
      <c r="Z120" s="112">
        <v>82068</v>
      </c>
      <c r="AB120" s="109" t="str">
        <f>TEXT(Z120,"###,###")</f>
        <v>82,068</v>
      </c>
    </row>
    <row r="121" spans="19:32" x14ac:dyDescent="0.25">
      <c r="S121" s="101" t="s">
        <v>99</v>
      </c>
      <c r="T121" s="112"/>
      <c r="U121" s="112"/>
      <c r="V121" s="112">
        <v>7302</v>
      </c>
      <c r="W121" s="112">
        <v>6579</v>
      </c>
      <c r="X121" s="112">
        <v>7266</v>
      </c>
      <c r="Y121" s="112">
        <v>7292</v>
      </c>
      <c r="Z121" s="112">
        <v>7493</v>
      </c>
      <c r="AB121" s="109" t="str">
        <f>TEXT(Z121,"###,###")</f>
        <v>7,493</v>
      </c>
    </row>
    <row r="122" spans="19:32" x14ac:dyDescent="0.25">
      <c r="S122" s="101" t="s">
        <v>100</v>
      </c>
      <c r="T122" s="112"/>
      <c r="U122" s="112"/>
      <c r="V122" s="112">
        <v>7528</v>
      </c>
      <c r="W122" s="112">
        <v>7606</v>
      </c>
      <c r="X122" s="112">
        <v>7885</v>
      </c>
      <c r="Y122" s="112">
        <v>8469</v>
      </c>
      <c r="Z122" s="112">
        <v>8974</v>
      </c>
      <c r="AB122" s="109" t="str">
        <f>TEXT(Z122,"###,###")</f>
        <v>8,974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83341</v>
      </c>
      <c r="W124" s="112">
        <v>84084</v>
      </c>
      <c r="X124" s="112">
        <v>85159</v>
      </c>
      <c r="Y124" s="112">
        <v>87024</v>
      </c>
      <c r="Z124" s="112">
        <v>91042</v>
      </c>
      <c r="AB124" s="109" t="str">
        <f>TEXT(Z124,"###,###")</f>
        <v>91,042</v>
      </c>
      <c r="AD124" s="127">
        <f>Z124/$Z$7*100</f>
        <v>92.394657790046281</v>
      </c>
    </row>
    <row r="125" spans="19:32" x14ac:dyDescent="0.25">
      <c r="S125" s="101" t="s">
        <v>102</v>
      </c>
      <c r="T125" s="112"/>
      <c r="U125" s="112"/>
      <c r="V125" s="112">
        <v>14830</v>
      </c>
      <c r="W125" s="112">
        <v>14185</v>
      </c>
      <c r="X125" s="112">
        <v>15151</v>
      </c>
      <c r="Y125" s="112">
        <v>15761</v>
      </c>
      <c r="Z125" s="112">
        <v>16467</v>
      </c>
      <c r="AB125" s="109" t="str">
        <f>TEXT(Z125,"###,###")</f>
        <v>16,467</v>
      </c>
      <c r="AD125" s="127">
        <f>Z125/$Z$7*100</f>
        <v>16.711658683120888</v>
      </c>
    </row>
    <row r="127" spans="19:32" x14ac:dyDescent="0.25">
      <c r="S127" s="101" t="s">
        <v>103</v>
      </c>
      <c r="T127" s="112"/>
      <c r="U127" s="112"/>
      <c r="V127" s="112">
        <v>47028</v>
      </c>
      <c r="W127" s="112">
        <v>46697</v>
      </c>
      <c r="X127" s="112">
        <v>47403</v>
      </c>
      <c r="Y127" s="112">
        <v>48183</v>
      </c>
      <c r="Z127" s="112">
        <v>50237</v>
      </c>
      <c r="AB127" s="109" t="str">
        <f>TEXT(Z127,"###,###")</f>
        <v>50,237</v>
      </c>
      <c r="AD127" s="127">
        <f>Z127/$Z$7*100</f>
        <v>50.983396931070878</v>
      </c>
    </row>
    <row r="128" spans="19:32" x14ac:dyDescent="0.25">
      <c r="S128" s="101" t="s">
        <v>104</v>
      </c>
      <c r="T128" s="112"/>
      <c r="U128" s="112"/>
      <c r="V128" s="112">
        <v>43616</v>
      </c>
      <c r="W128" s="112">
        <v>43969</v>
      </c>
      <c r="X128" s="112">
        <v>45018</v>
      </c>
      <c r="Y128" s="112">
        <v>46010</v>
      </c>
      <c r="Z128" s="112">
        <v>48178</v>
      </c>
      <c r="AB128" s="109" t="str">
        <f>TEXT(Z128,"###,###")</f>
        <v>48,178</v>
      </c>
      <c r="AD128" s="127">
        <f>Z128/$Z$7*100</f>
        <v>48.89380530973451</v>
      </c>
    </row>
    <row r="130" spans="19:20" x14ac:dyDescent="0.25">
      <c r="S130" s="101" t="s">
        <v>278</v>
      </c>
      <c r="T130" s="127">
        <v>83.287326459365104</v>
      </c>
    </row>
    <row r="131" spans="19:20" x14ac:dyDescent="0.25">
      <c r="S131" s="101" t="s">
        <v>279</v>
      </c>
      <c r="T131" s="127">
        <v>7.604327352439717</v>
      </c>
    </row>
    <row r="132" spans="19:20" x14ac:dyDescent="0.25">
      <c r="S132" s="101" t="s">
        <v>280</v>
      </c>
      <c r="T132" s="127">
        <v>9.1073313306811716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95DB07-5057-46C5-B423-2EC1EB96A9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C8C29BF-8B26-4FCF-892C-53FD223753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D39FA9E-68E2-46B0-8AED-1695262830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9FCCCB1-08EB-434F-B41A-8DFE7A393F5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8230F-BA92-45E2-8344-2411AE4779C9}">
  <sheetPr codeName="Sheet7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110</v>
      </c>
      <c r="T1" s="99"/>
      <c r="U1" s="99"/>
      <c r="V1" s="99"/>
      <c r="W1" s="99"/>
      <c r="X1" s="99"/>
      <c r="Y1" s="100" t="s">
        <v>207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110</v>
      </c>
      <c r="Y3" s="105" t="s">
        <v>207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 Blackall-Tambo,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1628</v>
      </c>
      <c r="W4" s="108">
        <v>1400</v>
      </c>
      <c r="X4" s="108">
        <v>1655</v>
      </c>
      <c r="Y4" s="108">
        <v>1697</v>
      </c>
      <c r="Z4" s="108">
        <v>1738</v>
      </c>
      <c r="AB4" s="109" t="str">
        <f>TEXT(Z4,"###,###")</f>
        <v>1,738</v>
      </c>
      <c r="AD4" s="110">
        <f>Z4/Y4-1</f>
        <v>2.416028285209193E-2</v>
      </c>
      <c r="AF4" s="110">
        <f>Z4/V4-1</f>
        <v>6.7567567567567544E-2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807</v>
      </c>
      <c r="W5" s="108">
        <v>707</v>
      </c>
      <c r="X5" s="108">
        <v>831</v>
      </c>
      <c r="Y5" s="108">
        <v>855</v>
      </c>
      <c r="Z5" s="108">
        <v>873</v>
      </c>
      <c r="AB5" s="109" t="str">
        <f>TEXT(Z5,"###,###")</f>
        <v>873</v>
      </c>
      <c r="AD5" s="110">
        <f t="shared" ref="AD5:AD9" si="0">Z5/Y5-1</f>
        <v>2.1052631578947434E-2</v>
      </c>
      <c r="AF5" s="110">
        <f t="shared" ref="AF5:AF9" si="1">Z5/V5-1</f>
        <v>8.1784386617100413E-2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820</v>
      </c>
      <c r="W6" s="108">
        <v>686</v>
      </c>
      <c r="X6" s="108">
        <v>826</v>
      </c>
      <c r="Y6" s="108">
        <v>838</v>
      </c>
      <c r="Z6" s="108">
        <v>860</v>
      </c>
      <c r="AB6" s="109" t="str">
        <f>TEXT(Z6,"###,###")</f>
        <v>860</v>
      </c>
      <c r="AD6" s="110">
        <f t="shared" si="0"/>
        <v>2.6252983293556076E-2</v>
      </c>
      <c r="AF6" s="110">
        <f t="shared" si="1"/>
        <v>4.8780487804878092E-2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1127</v>
      </c>
      <c r="W7" s="108">
        <v>952</v>
      </c>
      <c r="X7" s="108">
        <v>1100</v>
      </c>
      <c r="Y7" s="108">
        <v>1113</v>
      </c>
      <c r="Z7" s="108">
        <v>1133</v>
      </c>
      <c r="AB7" s="109" t="str">
        <f>TEXT(Z7,"###,###")</f>
        <v>1,133</v>
      </c>
      <c r="AD7" s="110">
        <f t="shared" si="0"/>
        <v>1.7969451931716174E-2</v>
      </c>
      <c r="AF7" s="110">
        <f t="shared" si="1"/>
        <v>5.3238686779060185E-3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1,738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1,133</v>
      </c>
      <c r="P8" s="67"/>
      <c r="S8" s="107" t="s">
        <v>83</v>
      </c>
      <c r="T8" s="108"/>
      <c r="U8" s="108"/>
      <c r="V8" s="108">
        <v>35357.5</v>
      </c>
      <c r="W8" s="108">
        <v>35773</v>
      </c>
      <c r="X8" s="108">
        <v>37464.639999999999</v>
      </c>
      <c r="Y8" s="108">
        <v>36783.53</v>
      </c>
      <c r="Z8" s="108">
        <v>42248</v>
      </c>
      <c r="AB8" s="109" t="str">
        <f>TEXT(Z8,"$###,###")</f>
        <v>$42,248</v>
      </c>
      <c r="AD8" s="110">
        <f t="shared" si="0"/>
        <v>0.14855752017275137</v>
      </c>
      <c r="AF8" s="110">
        <f t="shared" si="1"/>
        <v>0.19488085978929504</v>
      </c>
    </row>
    <row r="9" spans="1:32" x14ac:dyDescent="0.25">
      <c r="A9" s="30" t="s">
        <v>14</v>
      </c>
      <c r="B9" s="71"/>
      <c r="C9" s="72"/>
      <c r="D9" s="73">
        <f>AD104</f>
        <v>58.400460299194478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50.220653133274496</v>
      </c>
      <c r="P9" s="74" t="s">
        <v>84</v>
      </c>
      <c r="S9" s="107" t="s">
        <v>7</v>
      </c>
      <c r="T9" s="108"/>
      <c r="U9" s="108"/>
      <c r="V9" s="108">
        <v>50035712</v>
      </c>
      <c r="W9" s="108">
        <v>40879871</v>
      </c>
      <c r="X9" s="108">
        <v>55523255</v>
      </c>
      <c r="Y9" s="108">
        <v>55143877</v>
      </c>
      <c r="Z9" s="108">
        <v>75844567</v>
      </c>
      <c r="AB9" s="109" t="str">
        <f>TEXT(Z9/1000000,"$#,###.0")&amp;" mil"</f>
        <v>$75.8 mil</v>
      </c>
      <c r="AD9" s="110">
        <f t="shared" si="0"/>
        <v>0.37539417114251861</v>
      </c>
      <c r="AF9" s="110">
        <f t="shared" si="1"/>
        <v>0.51580868880211006</v>
      </c>
    </row>
    <row r="10" spans="1:32" x14ac:dyDescent="0.25">
      <c r="A10" s="30" t="s">
        <v>17</v>
      </c>
      <c r="B10" s="71"/>
      <c r="C10" s="72"/>
      <c r="D10" s="73">
        <f>AD105</f>
        <v>23.417721518987342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49.691085613415709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61.606354810238308</v>
      </c>
      <c r="P11" s="74" t="s">
        <v>84</v>
      </c>
      <c r="S11" s="107" t="s">
        <v>29</v>
      </c>
      <c r="T11" s="112"/>
      <c r="U11" s="112"/>
      <c r="V11" s="112">
        <v>1158</v>
      </c>
      <c r="W11" s="112">
        <v>1068</v>
      </c>
      <c r="X11" s="112">
        <v>1232</v>
      </c>
      <c r="Y11" s="112">
        <v>1272</v>
      </c>
      <c r="Z11" s="112">
        <v>1299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19.682259488084732</v>
      </c>
      <c r="P12" s="74" t="s">
        <v>84</v>
      </c>
      <c r="S12" s="107" t="s">
        <v>30</v>
      </c>
      <c r="T12" s="112"/>
      <c r="U12" s="112"/>
      <c r="V12" s="112">
        <v>466</v>
      </c>
      <c r="W12" s="112">
        <v>332</v>
      </c>
      <c r="X12" s="112">
        <v>421</v>
      </c>
      <c r="Y12" s="112">
        <v>425</v>
      </c>
      <c r="Z12" s="112">
        <v>431</v>
      </c>
    </row>
    <row r="13" spans="1:32" ht="15" customHeight="1" x14ac:dyDescent="0.25">
      <c r="A13" s="30" t="s">
        <v>19</v>
      </c>
      <c r="B13" s="72"/>
      <c r="C13" s="72"/>
      <c r="D13" s="73">
        <f>AD108</f>
        <v>23.878020713463751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18.623124448367168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15.650172612197929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44.8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19.102416570771002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17.140319715808168</v>
      </c>
      <c r="P15" s="74" t="s">
        <v>84</v>
      </c>
      <c r="S15" s="115" t="s">
        <v>60</v>
      </c>
      <c r="T15" s="115"/>
      <c r="U15" s="116"/>
      <c r="V15" s="116">
        <v>284</v>
      </c>
      <c r="W15" s="116">
        <v>272</v>
      </c>
      <c r="X15" s="116">
        <v>409</v>
      </c>
      <c r="Y15" s="112">
        <v>387</v>
      </c>
      <c r="Z15" s="112">
        <v>397</v>
      </c>
      <c r="AB15" s="117">
        <f t="shared" ref="AB15:AB34" si="2">IF(Z15="np",0,Z15/$Z$34)</f>
        <v>0.22868663594470046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23.532796317606444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82.859680284191825</v>
      </c>
      <c r="P16" s="37" t="s">
        <v>84</v>
      </c>
      <c r="S16" s="115" t="s">
        <v>61</v>
      </c>
      <c r="T16" s="115"/>
      <c r="U16" s="116"/>
      <c r="V16" s="116">
        <v>13</v>
      </c>
      <c r="W16" s="116">
        <v>15</v>
      </c>
      <c r="X16" s="116">
        <v>23</v>
      </c>
      <c r="Y16" s="112">
        <v>15</v>
      </c>
      <c r="Z16" s="112">
        <v>15</v>
      </c>
      <c r="AB16" s="117">
        <f t="shared" si="2"/>
        <v>8.6405529953917058E-3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84</v>
      </c>
      <c r="W17" s="116">
        <v>36</v>
      </c>
      <c r="X17" s="116">
        <v>32</v>
      </c>
      <c r="Y17" s="112">
        <v>28</v>
      </c>
      <c r="Z17" s="112">
        <v>30</v>
      </c>
      <c r="AB17" s="117">
        <f t="shared" si="2"/>
        <v>1.7281105990783412E-2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24</v>
      </c>
      <c r="W18" s="116">
        <v>17</v>
      </c>
      <c r="X18" s="116">
        <v>20</v>
      </c>
      <c r="Y18" s="112">
        <v>19</v>
      </c>
      <c r="Z18" s="112">
        <v>24</v>
      </c>
      <c r="AB18" s="117">
        <f t="shared" si="2"/>
        <v>1.3824884792626729E-2</v>
      </c>
    </row>
    <row r="19" spans="1:28" x14ac:dyDescent="0.25">
      <c r="A19" s="63" t="str">
        <f>$S$1&amp;" ("&amp;$V$2&amp;" to "&amp;$Z$2&amp;")"</f>
        <v>Blackall-Tambo (2017-18 to 2021-22)</v>
      </c>
      <c r="B19" s="63"/>
      <c r="C19" s="63"/>
      <c r="D19" s="63"/>
      <c r="E19" s="63"/>
      <c r="F19" s="63"/>
      <c r="G19" s="63" t="str">
        <f>$S$1&amp;" ("&amp;$V$2&amp;" to "&amp;$Z$2&amp;")"</f>
        <v>Blackall-Tambo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72</v>
      </c>
      <c r="W19" s="116">
        <v>73</v>
      </c>
      <c r="X19" s="116">
        <v>99</v>
      </c>
      <c r="Y19" s="112">
        <v>113</v>
      </c>
      <c r="Z19" s="112">
        <v>115</v>
      </c>
      <c r="AB19" s="117">
        <f t="shared" si="2"/>
        <v>6.624423963133641E-2</v>
      </c>
    </row>
    <row r="20" spans="1:28" x14ac:dyDescent="0.25">
      <c r="S20" s="115" t="s">
        <v>65</v>
      </c>
      <c r="T20" s="115"/>
      <c r="U20" s="116"/>
      <c r="V20" s="116">
        <v>53</v>
      </c>
      <c r="W20" s="116">
        <v>53</v>
      </c>
      <c r="X20" s="116">
        <v>55</v>
      </c>
      <c r="Y20" s="112">
        <v>60</v>
      </c>
      <c r="Z20" s="112">
        <v>52</v>
      </c>
      <c r="AB20" s="117">
        <f t="shared" si="2"/>
        <v>2.9953917050691243E-2</v>
      </c>
    </row>
    <row r="21" spans="1:28" x14ac:dyDescent="0.25">
      <c r="S21" s="115" t="s">
        <v>66</v>
      </c>
      <c r="T21" s="115"/>
      <c r="U21" s="116"/>
      <c r="V21" s="116">
        <v>120</v>
      </c>
      <c r="W21" s="116">
        <v>90</v>
      </c>
      <c r="X21" s="116">
        <v>105</v>
      </c>
      <c r="Y21" s="112">
        <v>120</v>
      </c>
      <c r="Z21" s="112">
        <v>124</v>
      </c>
      <c r="AB21" s="117">
        <f t="shared" si="2"/>
        <v>7.1428571428571425E-2</v>
      </c>
    </row>
    <row r="22" spans="1:28" x14ac:dyDescent="0.25">
      <c r="S22" s="115" t="s">
        <v>67</v>
      </c>
      <c r="T22" s="115"/>
      <c r="U22" s="116"/>
      <c r="V22" s="116">
        <v>70</v>
      </c>
      <c r="W22" s="116">
        <v>66</v>
      </c>
      <c r="X22" s="116">
        <v>64</v>
      </c>
      <c r="Y22" s="112">
        <v>100</v>
      </c>
      <c r="Z22" s="112">
        <v>85</v>
      </c>
      <c r="AB22" s="117">
        <f t="shared" si="2"/>
        <v>4.8963133640552998E-2</v>
      </c>
    </row>
    <row r="23" spans="1:28" x14ac:dyDescent="0.25">
      <c r="S23" s="115" t="s">
        <v>68</v>
      </c>
      <c r="T23" s="115"/>
      <c r="U23" s="116"/>
      <c r="V23" s="116">
        <v>74</v>
      </c>
      <c r="W23" s="116">
        <v>47</v>
      </c>
      <c r="X23" s="116">
        <v>64</v>
      </c>
      <c r="Y23" s="112">
        <v>75</v>
      </c>
      <c r="Z23" s="112">
        <v>73</v>
      </c>
      <c r="AB23" s="117">
        <f t="shared" si="2"/>
        <v>4.205069124423963E-2</v>
      </c>
    </row>
    <row r="24" spans="1:28" x14ac:dyDescent="0.25">
      <c r="S24" s="115" t="s">
        <v>69</v>
      </c>
      <c r="T24" s="115"/>
      <c r="U24" s="116"/>
      <c r="V24" s="116">
        <v>3</v>
      </c>
      <c r="W24" s="116">
        <v>0</v>
      </c>
      <c r="X24" s="116">
        <v>0</v>
      </c>
      <c r="Y24" s="112">
        <v>4</v>
      </c>
      <c r="Z24" s="112">
        <v>5</v>
      </c>
      <c r="AB24" s="117">
        <f t="shared" si="2"/>
        <v>2.8801843317972351E-3</v>
      </c>
    </row>
    <row r="25" spans="1:28" x14ac:dyDescent="0.25">
      <c r="S25" s="115" t="s">
        <v>70</v>
      </c>
      <c r="T25" s="115"/>
      <c r="U25" s="116"/>
      <c r="V25" s="116">
        <v>30</v>
      </c>
      <c r="W25" s="116">
        <v>26</v>
      </c>
      <c r="X25" s="116">
        <v>28</v>
      </c>
      <c r="Y25" s="112">
        <v>44</v>
      </c>
      <c r="Z25" s="112">
        <v>43</v>
      </c>
      <c r="AB25" s="117">
        <f t="shared" si="2"/>
        <v>2.4769585253456222E-2</v>
      </c>
    </row>
    <row r="26" spans="1:28" x14ac:dyDescent="0.25">
      <c r="S26" s="115" t="s">
        <v>71</v>
      </c>
      <c r="T26" s="115"/>
      <c r="U26" s="116"/>
      <c r="V26" s="116">
        <v>22</v>
      </c>
      <c r="W26" s="116">
        <v>16</v>
      </c>
      <c r="X26" s="116">
        <v>23</v>
      </c>
      <c r="Y26" s="112">
        <v>23</v>
      </c>
      <c r="Z26" s="112">
        <v>25</v>
      </c>
      <c r="AB26" s="117">
        <f t="shared" si="2"/>
        <v>1.4400921658986175E-2</v>
      </c>
    </row>
    <row r="27" spans="1:28" x14ac:dyDescent="0.25">
      <c r="S27" s="115" t="s">
        <v>72</v>
      </c>
      <c r="T27" s="115"/>
      <c r="U27" s="116"/>
      <c r="V27" s="116">
        <v>33</v>
      </c>
      <c r="W27" s="116">
        <v>47</v>
      </c>
      <c r="X27" s="116">
        <v>38</v>
      </c>
      <c r="Y27" s="112">
        <v>33</v>
      </c>
      <c r="Z27" s="112">
        <v>43</v>
      </c>
      <c r="AB27" s="117">
        <f t="shared" si="2"/>
        <v>2.4769585253456222E-2</v>
      </c>
    </row>
    <row r="28" spans="1:28" x14ac:dyDescent="0.25">
      <c r="S28" s="115" t="s">
        <v>73</v>
      </c>
      <c r="T28" s="115"/>
      <c r="U28" s="116"/>
      <c r="V28" s="116">
        <v>39</v>
      </c>
      <c r="W28" s="116">
        <v>48</v>
      </c>
      <c r="X28" s="116">
        <v>59</v>
      </c>
      <c r="Y28" s="112">
        <v>54</v>
      </c>
      <c r="Z28" s="112">
        <v>52</v>
      </c>
      <c r="AB28" s="117">
        <f t="shared" si="2"/>
        <v>2.9953917050691243E-2</v>
      </c>
    </row>
    <row r="29" spans="1:28" x14ac:dyDescent="0.25">
      <c r="S29" s="115" t="s">
        <v>74</v>
      </c>
      <c r="T29" s="115"/>
      <c r="U29" s="116"/>
      <c r="V29" s="116">
        <v>160</v>
      </c>
      <c r="W29" s="116">
        <v>171</v>
      </c>
      <c r="X29" s="116">
        <v>163</v>
      </c>
      <c r="Y29" s="112">
        <v>168</v>
      </c>
      <c r="Z29" s="112">
        <v>169</v>
      </c>
      <c r="AB29" s="117">
        <f t="shared" si="2"/>
        <v>9.7350230414746539E-2</v>
      </c>
    </row>
    <row r="30" spans="1:28" x14ac:dyDescent="0.25">
      <c r="S30" s="115" t="s">
        <v>75</v>
      </c>
      <c r="T30" s="115"/>
      <c r="U30" s="116"/>
      <c r="V30" s="116">
        <v>111</v>
      </c>
      <c r="W30" s="116">
        <v>99</v>
      </c>
      <c r="X30" s="116">
        <v>104</v>
      </c>
      <c r="Y30" s="112">
        <v>98</v>
      </c>
      <c r="Z30" s="112">
        <v>111</v>
      </c>
      <c r="AB30" s="117">
        <f t="shared" si="2"/>
        <v>6.3940092165898618E-2</v>
      </c>
    </row>
    <row r="31" spans="1:28" x14ac:dyDescent="0.25">
      <c r="S31" s="115" t="s">
        <v>76</v>
      </c>
      <c r="T31" s="115"/>
      <c r="U31" s="116"/>
      <c r="V31" s="116">
        <v>161</v>
      </c>
      <c r="W31" s="116">
        <v>127</v>
      </c>
      <c r="X31" s="116">
        <v>139</v>
      </c>
      <c r="Y31" s="112">
        <v>141</v>
      </c>
      <c r="Z31" s="112">
        <v>154</v>
      </c>
      <c r="AB31" s="117">
        <f t="shared" si="2"/>
        <v>8.8709677419354843E-2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15</v>
      </c>
      <c r="W32" s="116">
        <v>5</v>
      </c>
      <c r="X32" s="116">
        <v>9</v>
      </c>
      <c r="Y32" s="112">
        <v>13</v>
      </c>
      <c r="Z32" s="112">
        <v>18</v>
      </c>
      <c r="AB32" s="117">
        <f t="shared" si="2"/>
        <v>1.0368663594470046E-2</v>
      </c>
    </row>
    <row r="33" spans="19:32" x14ac:dyDescent="0.25">
      <c r="S33" s="115" t="s">
        <v>78</v>
      </c>
      <c r="T33" s="115"/>
      <c r="U33" s="116"/>
      <c r="V33" s="116">
        <v>33</v>
      </c>
      <c r="W33" s="116">
        <v>34</v>
      </c>
      <c r="X33" s="116">
        <v>29</v>
      </c>
      <c r="Y33" s="112">
        <v>29</v>
      </c>
      <c r="Z33" s="112">
        <v>31</v>
      </c>
      <c r="AB33" s="117">
        <f t="shared" si="2"/>
        <v>1.7857142857142856E-2</v>
      </c>
    </row>
    <row r="34" spans="19:32" x14ac:dyDescent="0.25">
      <c r="S34" s="118" t="s">
        <v>53</v>
      </c>
      <c r="T34" s="118"/>
      <c r="U34" s="119"/>
      <c r="V34" s="119">
        <v>1627</v>
      </c>
      <c r="W34" s="119">
        <v>1399</v>
      </c>
      <c r="X34" s="119">
        <v>1658</v>
      </c>
      <c r="Y34" s="120">
        <v>1697</v>
      </c>
      <c r="Z34" s="120">
        <v>1736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983</v>
      </c>
      <c r="W37" s="112">
        <v>800</v>
      </c>
      <c r="X37" s="112">
        <v>937</v>
      </c>
      <c r="Y37" s="112">
        <v>913</v>
      </c>
      <c r="Z37" s="112">
        <v>933</v>
      </c>
      <c r="AB37" s="132">
        <f>Z37/Z40*100</f>
        <v>82.859680284191825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142</v>
      </c>
      <c r="W38" s="112">
        <v>151</v>
      </c>
      <c r="X38" s="112">
        <v>169</v>
      </c>
      <c r="Y38" s="112">
        <v>204</v>
      </c>
      <c r="Z38" s="112">
        <v>193</v>
      </c>
      <c r="AB38" s="132">
        <f>Z38/Z40*100</f>
        <v>17.140319715808168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1125</v>
      </c>
      <c r="W40" s="112">
        <v>951</v>
      </c>
      <c r="X40" s="112">
        <v>1106</v>
      </c>
      <c r="Y40" s="112">
        <v>1117</v>
      </c>
      <c r="Z40" s="112">
        <v>1126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11</v>
      </c>
      <c r="X44" s="112">
        <v>8</v>
      </c>
      <c r="Y44" s="112">
        <v>6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26</v>
      </c>
      <c r="W45" s="112">
        <v>22</v>
      </c>
      <c r="X45" s="112">
        <v>31</v>
      </c>
      <c r="Y45" s="112">
        <v>28</v>
      </c>
      <c r="Z45" s="112">
        <v>33</v>
      </c>
    </row>
    <row r="46" spans="19:32" x14ac:dyDescent="0.25">
      <c r="S46" s="115" t="s">
        <v>38</v>
      </c>
      <c r="T46" s="115"/>
      <c r="U46" s="112"/>
      <c r="V46" s="112">
        <v>47</v>
      </c>
      <c r="W46" s="112">
        <v>31</v>
      </c>
      <c r="X46" s="112">
        <v>50</v>
      </c>
      <c r="Y46" s="112">
        <v>57</v>
      </c>
      <c r="Z46" s="112">
        <v>43</v>
      </c>
    </row>
    <row r="47" spans="19:32" x14ac:dyDescent="0.25">
      <c r="S47" s="115" t="s">
        <v>39</v>
      </c>
      <c r="T47" s="115"/>
      <c r="U47" s="112"/>
      <c r="V47" s="112">
        <v>48</v>
      </c>
      <c r="W47" s="112">
        <v>43</v>
      </c>
      <c r="X47" s="112">
        <v>41</v>
      </c>
      <c r="Y47" s="112">
        <v>66</v>
      </c>
      <c r="Z47" s="112">
        <v>67</v>
      </c>
    </row>
    <row r="48" spans="19:32" x14ac:dyDescent="0.25">
      <c r="S48" s="115" t="s">
        <v>40</v>
      </c>
      <c r="T48" s="115"/>
      <c r="U48" s="112"/>
      <c r="V48" s="112">
        <v>64</v>
      </c>
      <c r="W48" s="112">
        <v>61</v>
      </c>
      <c r="X48" s="112">
        <v>82</v>
      </c>
      <c r="Y48" s="112">
        <v>71</v>
      </c>
      <c r="Z48" s="112">
        <v>69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64</v>
      </c>
      <c r="W49" s="112">
        <v>64</v>
      </c>
      <c r="X49" s="112">
        <v>81</v>
      </c>
      <c r="Y49" s="112">
        <v>91</v>
      </c>
      <c r="Z49" s="112">
        <v>91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Blackall-Tambo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81</v>
      </c>
      <c r="W50" s="112">
        <v>69</v>
      </c>
      <c r="X50" s="112">
        <v>78</v>
      </c>
      <c r="Y50" s="112">
        <v>65</v>
      </c>
      <c r="Z50" s="112">
        <v>76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78</v>
      </c>
      <c r="W51" s="112">
        <v>61</v>
      </c>
      <c r="X51" s="112">
        <v>74</v>
      </c>
      <c r="Y51" s="112">
        <v>66</v>
      </c>
      <c r="Z51" s="112">
        <v>59</v>
      </c>
    </row>
    <row r="52" spans="1:26" ht="15" customHeight="1" x14ac:dyDescent="0.25">
      <c r="S52" s="115" t="s">
        <v>44</v>
      </c>
      <c r="T52" s="115"/>
      <c r="U52" s="112"/>
      <c r="V52" s="112">
        <v>67</v>
      </c>
      <c r="W52" s="112">
        <v>62</v>
      </c>
      <c r="X52" s="112">
        <v>58</v>
      </c>
      <c r="Y52" s="112">
        <v>74</v>
      </c>
      <c r="Z52" s="112">
        <v>82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80</v>
      </c>
      <c r="W53" s="112">
        <v>51</v>
      </c>
      <c r="X53" s="112">
        <v>86</v>
      </c>
      <c r="Y53" s="112">
        <v>83</v>
      </c>
      <c r="Z53" s="112">
        <v>91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78</v>
      </c>
      <c r="W54" s="112">
        <v>65</v>
      </c>
      <c r="X54" s="112">
        <v>71</v>
      </c>
      <c r="Y54" s="112">
        <v>71</v>
      </c>
      <c r="Z54" s="112">
        <v>76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79</v>
      </c>
      <c r="W55" s="112">
        <v>75</v>
      </c>
      <c r="X55" s="112">
        <v>68</v>
      </c>
      <c r="Y55" s="112">
        <v>70</v>
      </c>
      <c r="Z55" s="112">
        <v>63</v>
      </c>
    </row>
    <row r="56" spans="1:26" ht="15" customHeight="1" x14ac:dyDescent="0.25">
      <c r="S56" s="115" t="s">
        <v>48</v>
      </c>
      <c r="T56" s="115"/>
      <c r="U56" s="112"/>
      <c r="V56" s="112">
        <v>43</v>
      </c>
      <c r="W56" s="112">
        <v>47</v>
      </c>
      <c r="X56" s="112">
        <v>55</v>
      </c>
      <c r="Y56" s="112">
        <v>56</v>
      </c>
      <c r="Z56" s="112">
        <v>56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22</v>
      </c>
      <c r="W57" s="112">
        <v>25</v>
      </c>
      <c r="X57" s="112">
        <v>24</v>
      </c>
      <c r="Y57" s="112">
        <v>28</v>
      </c>
      <c r="Z57" s="112">
        <v>29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17</v>
      </c>
      <c r="W58" s="112">
        <v>12</v>
      </c>
      <c r="X58" s="112">
        <v>8</v>
      </c>
      <c r="Y58" s="112">
        <v>16</v>
      </c>
      <c r="Z58" s="112">
        <v>13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</v>
      </c>
      <c r="W59" s="112">
        <v>0</v>
      </c>
      <c r="X59" s="112">
        <v>3</v>
      </c>
      <c r="Y59" s="112">
        <v>5</v>
      </c>
      <c r="Z59" s="112">
        <v>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</v>
      </c>
      <c r="W60" s="112">
        <v>0</v>
      </c>
      <c r="X60" s="112">
        <v>3</v>
      </c>
      <c r="Y60" s="112">
        <v>2</v>
      </c>
      <c r="Z60" s="112">
        <v>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808</v>
      </c>
      <c r="W61" s="112">
        <v>708</v>
      </c>
      <c r="X61" s="112">
        <v>829</v>
      </c>
      <c r="Y61" s="112">
        <v>855</v>
      </c>
      <c r="Z61" s="112">
        <v>870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3</v>
      </c>
      <c r="Y63" s="112">
        <v>6</v>
      </c>
      <c r="Z63" s="112">
        <v>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19</v>
      </c>
      <c r="W64" s="112">
        <v>19</v>
      </c>
      <c r="X64" s="112">
        <v>17</v>
      </c>
      <c r="Y64" s="112">
        <v>13</v>
      </c>
      <c r="Z64" s="112">
        <v>27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Blackall-Tambo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49</v>
      </c>
      <c r="W65" s="112">
        <v>32</v>
      </c>
      <c r="X65" s="112">
        <v>41</v>
      </c>
      <c r="Y65" s="112">
        <v>51</v>
      </c>
      <c r="Z65" s="112">
        <v>37</v>
      </c>
    </row>
    <row r="66" spans="1:26" x14ac:dyDescent="0.25">
      <c r="S66" s="115" t="s">
        <v>39</v>
      </c>
      <c r="T66" s="115"/>
      <c r="U66" s="112"/>
      <c r="V66" s="112">
        <v>61</v>
      </c>
      <c r="W66" s="112">
        <v>51</v>
      </c>
      <c r="X66" s="112">
        <v>67</v>
      </c>
      <c r="Y66" s="112">
        <v>69</v>
      </c>
      <c r="Z66" s="112">
        <v>59</v>
      </c>
    </row>
    <row r="67" spans="1:26" x14ac:dyDescent="0.25">
      <c r="S67" s="115" t="s">
        <v>40</v>
      </c>
      <c r="T67" s="115"/>
      <c r="U67" s="112"/>
      <c r="V67" s="112">
        <v>73</v>
      </c>
      <c r="W67" s="112">
        <v>74</v>
      </c>
      <c r="X67" s="112">
        <v>94</v>
      </c>
      <c r="Y67" s="112">
        <v>64</v>
      </c>
      <c r="Z67" s="112">
        <v>75</v>
      </c>
    </row>
    <row r="68" spans="1:26" x14ac:dyDescent="0.25">
      <c r="S68" s="115" t="s">
        <v>41</v>
      </c>
      <c r="T68" s="115"/>
      <c r="U68" s="112"/>
      <c r="V68" s="112">
        <v>90</v>
      </c>
      <c r="W68" s="112">
        <v>78</v>
      </c>
      <c r="X68" s="112">
        <v>83</v>
      </c>
      <c r="Y68" s="112">
        <v>75</v>
      </c>
      <c r="Z68" s="112">
        <v>94</v>
      </c>
    </row>
    <row r="69" spans="1:26" x14ac:dyDescent="0.25">
      <c r="S69" s="115" t="s">
        <v>42</v>
      </c>
      <c r="T69" s="115"/>
      <c r="U69" s="112"/>
      <c r="V69" s="112">
        <v>92</v>
      </c>
      <c r="W69" s="112">
        <v>75</v>
      </c>
      <c r="X69" s="112">
        <v>90</v>
      </c>
      <c r="Y69" s="112">
        <v>104</v>
      </c>
      <c r="Z69" s="112">
        <v>109</v>
      </c>
    </row>
    <row r="70" spans="1:26" x14ac:dyDescent="0.25">
      <c r="S70" s="115" t="s">
        <v>43</v>
      </c>
      <c r="T70" s="115"/>
      <c r="U70" s="112"/>
      <c r="V70" s="112">
        <v>63</v>
      </c>
      <c r="W70" s="112">
        <v>63</v>
      </c>
      <c r="X70" s="112">
        <v>62</v>
      </c>
      <c r="Y70" s="112">
        <v>65</v>
      </c>
      <c r="Z70" s="112">
        <v>77</v>
      </c>
    </row>
    <row r="71" spans="1:26" x14ac:dyDescent="0.25">
      <c r="S71" s="115" t="s">
        <v>44</v>
      </c>
      <c r="T71" s="115"/>
      <c r="U71" s="112"/>
      <c r="V71" s="112">
        <v>76</v>
      </c>
      <c r="W71" s="112">
        <v>64</v>
      </c>
      <c r="X71" s="112">
        <v>82</v>
      </c>
      <c r="Y71" s="112">
        <v>99</v>
      </c>
      <c r="Z71" s="112">
        <v>88</v>
      </c>
    </row>
    <row r="72" spans="1:26" x14ac:dyDescent="0.25">
      <c r="S72" s="115" t="s">
        <v>45</v>
      </c>
      <c r="T72" s="115"/>
      <c r="U72" s="112"/>
      <c r="V72" s="112">
        <v>73</v>
      </c>
      <c r="W72" s="112">
        <v>52</v>
      </c>
      <c r="X72" s="112">
        <v>74</v>
      </c>
      <c r="Y72" s="112">
        <v>57</v>
      </c>
      <c r="Z72" s="112">
        <v>79</v>
      </c>
    </row>
    <row r="73" spans="1:26" x14ac:dyDescent="0.25">
      <c r="S73" s="115" t="s">
        <v>46</v>
      </c>
      <c r="T73" s="115"/>
      <c r="U73" s="112"/>
      <c r="V73" s="112">
        <v>99</v>
      </c>
      <c r="W73" s="112">
        <v>80</v>
      </c>
      <c r="X73" s="112">
        <v>80</v>
      </c>
      <c r="Y73" s="112">
        <v>89</v>
      </c>
      <c r="Z73" s="112">
        <v>68</v>
      </c>
    </row>
    <row r="74" spans="1:26" x14ac:dyDescent="0.25">
      <c r="S74" s="115" t="s">
        <v>47</v>
      </c>
      <c r="T74" s="115"/>
      <c r="U74" s="112"/>
      <c r="V74" s="112">
        <v>59</v>
      </c>
      <c r="W74" s="112">
        <v>50</v>
      </c>
      <c r="X74" s="112">
        <v>56</v>
      </c>
      <c r="Y74" s="112">
        <v>70</v>
      </c>
      <c r="Z74" s="112">
        <v>72</v>
      </c>
    </row>
    <row r="75" spans="1:26" x14ac:dyDescent="0.25">
      <c r="S75" s="115" t="s">
        <v>48</v>
      </c>
      <c r="T75" s="115"/>
      <c r="U75" s="112"/>
      <c r="V75" s="112">
        <v>38</v>
      </c>
      <c r="W75" s="112">
        <v>26</v>
      </c>
      <c r="X75" s="112">
        <v>39</v>
      </c>
      <c r="Y75" s="112">
        <v>42</v>
      </c>
      <c r="Z75" s="112">
        <v>35</v>
      </c>
    </row>
    <row r="76" spans="1:26" x14ac:dyDescent="0.25">
      <c r="S76" s="115" t="s">
        <v>49</v>
      </c>
      <c r="T76" s="115"/>
      <c r="U76" s="112"/>
      <c r="V76" s="112">
        <v>17</v>
      </c>
      <c r="W76" s="112">
        <v>21</v>
      </c>
      <c r="X76" s="112">
        <v>18</v>
      </c>
      <c r="Y76" s="112">
        <v>23</v>
      </c>
      <c r="Z76" s="112">
        <v>33</v>
      </c>
    </row>
    <row r="77" spans="1:26" x14ac:dyDescent="0.25">
      <c r="S77" s="115" t="s">
        <v>50</v>
      </c>
      <c r="T77" s="115"/>
      <c r="U77" s="112"/>
      <c r="V77" s="112">
        <v>12</v>
      </c>
      <c r="W77" s="112">
        <v>7</v>
      </c>
      <c r="X77" s="112">
        <v>5</v>
      </c>
      <c r="Y77" s="112">
        <v>6</v>
      </c>
      <c r="Z77" s="112">
        <v>8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5</v>
      </c>
      <c r="X78" s="112">
        <v>5</v>
      </c>
      <c r="Y78" s="112">
        <v>4</v>
      </c>
      <c r="Z78" s="112">
        <v>4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0</v>
      </c>
      <c r="X79" s="112">
        <v>0</v>
      </c>
      <c r="Y79" s="112">
        <v>1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825</v>
      </c>
      <c r="W80" s="112">
        <v>686</v>
      </c>
      <c r="X80" s="112">
        <v>826</v>
      </c>
      <c r="Y80" s="112">
        <v>838</v>
      </c>
      <c r="Z80" s="112">
        <v>862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Blackall-Tambo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40</v>
      </c>
      <c r="W83" s="112">
        <v>31</v>
      </c>
      <c r="X83" s="112">
        <v>43</v>
      </c>
      <c r="Y83" s="112">
        <v>46</v>
      </c>
      <c r="Z83" s="112">
        <v>50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25</v>
      </c>
      <c r="W84" s="112">
        <v>21</v>
      </c>
      <c r="X84" s="112">
        <v>19</v>
      </c>
      <c r="Y84" s="112">
        <v>28</v>
      </c>
      <c r="Z84" s="112">
        <v>22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57</v>
      </c>
      <c r="W85" s="112">
        <v>58</v>
      </c>
      <c r="X85" s="112">
        <v>58</v>
      </c>
      <c r="Y85" s="112">
        <v>75</v>
      </c>
      <c r="Z85" s="112">
        <v>71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1,738</v>
      </c>
      <c r="D86" s="96">
        <f t="shared" ref="D86:D91" si="4">AD4</f>
        <v>2.416028285209193E-2</v>
      </c>
      <c r="E86" s="97">
        <f t="shared" ref="E86:E91" si="5">AD4</f>
        <v>2.416028285209193E-2</v>
      </c>
      <c r="F86" s="96">
        <f t="shared" ref="F86:F91" si="6">AF4</f>
        <v>6.7567567567567544E-2</v>
      </c>
      <c r="G86" s="97">
        <f t="shared" ref="G86:G91" si="7">AF4</f>
        <v>6.7567567567567544E-2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20</v>
      </c>
      <c r="W86" s="112">
        <v>7</v>
      </c>
      <c r="X86" s="112">
        <v>12</v>
      </c>
      <c r="Y86" s="112">
        <v>18</v>
      </c>
      <c r="Z86" s="112">
        <v>13</v>
      </c>
    </row>
    <row r="87" spans="1:30" ht="15" customHeight="1" x14ac:dyDescent="0.25">
      <c r="A87" s="98" t="s">
        <v>4</v>
      </c>
      <c r="B87" s="49"/>
      <c r="C87" s="57" t="str">
        <f t="shared" si="3"/>
        <v>873</v>
      </c>
      <c r="D87" s="96">
        <f t="shared" si="4"/>
        <v>2.1052631578947434E-2</v>
      </c>
      <c r="E87" s="97">
        <f t="shared" si="5"/>
        <v>2.1052631578947434E-2</v>
      </c>
      <c r="F87" s="96">
        <f t="shared" si="6"/>
        <v>8.1784386617100413E-2</v>
      </c>
      <c r="G87" s="97">
        <f t="shared" si="7"/>
        <v>8.1784386617100413E-2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11</v>
      </c>
      <c r="W87" s="112">
        <v>9</v>
      </c>
      <c r="X87" s="112">
        <v>8</v>
      </c>
      <c r="Y87" s="112">
        <v>5</v>
      </c>
      <c r="Z87" s="112">
        <v>6</v>
      </c>
    </row>
    <row r="88" spans="1:30" ht="15" customHeight="1" x14ac:dyDescent="0.25">
      <c r="A88" s="98" t="s">
        <v>5</v>
      </c>
      <c r="B88" s="49"/>
      <c r="C88" s="57" t="str">
        <f t="shared" si="3"/>
        <v>860</v>
      </c>
      <c r="D88" s="96">
        <f t="shared" si="4"/>
        <v>2.6252983293556076E-2</v>
      </c>
      <c r="E88" s="97">
        <f t="shared" si="5"/>
        <v>2.6252983293556076E-2</v>
      </c>
      <c r="F88" s="96">
        <f t="shared" si="6"/>
        <v>4.8780487804878092E-2</v>
      </c>
      <c r="G88" s="97">
        <f t="shared" si="7"/>
        <v>4.8780487804878092E-2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21</v>
      </c>
      <c r="W88" s="112">
        <v>19</v>
      </c>
      <c r="X88" s="112">
        <v>18</v>
      </c>
      <c r="Y88" s="112">
        <v>18</v>
      </c>
      <c r="Z88" s="112">
        <v>13</v>
      </c>
    </row>
    <row r="89" spans="1:30" ht="15" customHeight="1" x14ac:dyDescent="0.25">
      <c r="A89" s="49" t="s">
        <v>6</v>
      </c>
      <c r="B89" s="49"/>
      <c r="C89" s="57" t="str">
        <f t="shared" si="3"/>
        <v>1,133</v>
      </c>
      <c r="D89" s="96">
        <f t="shared" si="4"/>
        <v>1.7969451931716174E-2</v>
      </c>
      <c r="E89" s="97">
        <f t="shared" si="5"/>
        <v>1.7969451931716174E-2</v>
      </c>
      <c r="F89" s="96">
        <f t="shared" si="6"/>
        <v>5.3238686779060185E-3</v>
      </c>
      <c r="G89" s="97">
        <f t="shared" si="7"/>
        <v>5.3238686779060185E-3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51</v>
      </c>
      <c r="W89" s="112">
        <v>52</v>
      </c>
      <c r="X89" s="112">
        <v>59</v>
      </c>
      <c r="Y89" s="112">
        <v>55</v>
      </c>
      <c r="Z89" s="112">
        <v>57</v>
      </c>
    </row>
    <row r="90" spans="1:30" ht="15" customHeight="1" x14ac:dyDescent="0.25">
      <c r="A90" s="49" t="s">
        <v>96</v>
      </c>
      <c r="B90" s="49"/>
      <c r="C90" s="57" t="str">
        <f t="shared" si="3"/>
        <v>$42,248</v>
      </c>
      <c r="D90" s="96">
        <f t="shared" si="4"/>
        <v>0.14855752017275137</v>
      </c>
      <c r="E90" s="97">
        <f t="shared" si="5"/>
        <v>0.14855752017275137</v>
      </c>
      <c r="F90" s="96">
        <f t="shared" si="6"/>
        <v>0.19488085978929504</v>
      </c>
      <c r="G90" s="97">
        <f t="shared" si="7"/>
        <v>0.19488085978929504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114</v>
      </c>
      <c r="W90" s="112">
        <v>114</v>
      </c>
      <c r="X90" s="112">
        <v>135</v>
      </c>
      <c r="Y90" s="112">
        <v>123</v>
      </c>
      <c r="Z90" s="112">
        <v>133</v>
      </c>
    </row>
    <row r="91" spans="1:30" ht="15" customHeight="1" x14ac:dyDescent="0.25">
      <c r="A91" s="49" t="s">
        <v>7</v>
      </c>
      <c r="B91" s="49"/>
      <c r="C91" s="57" t="str">
        <f t="shared" si="3"/>
        <v>$75.8 mil</v>
      </c>
      <c r="D91" s="96">
        <f t="shared" si="4"/>
        <v>0.37539417114251861</v>
      </c>
      <c r="E91" s="97">
        <f t="shared" si="5"/>
        <v>0.37539417114251861</v>
      </c>
      <c r="F91" s="96">
        <f t="shared" si="6"/>
        <v>0.51580868880211006</v>
      </c>
      <c r="G91" s="97">
        <f t="shared" si="7"/>
        <v>0.51580868880211006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572</v>
      </c>
      <c r="W91" s="112">
        <v>477</v>
      </c>
      <c r="X91" s="112">
        <v>556</v>
      </c>
      <c r="Y91" s="112">
        <v>567</v>
      </c>
      <c r="Z91" s="112">
        <v>571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32</v>
      </c>
      <c r="W93" s="112">
        <v>27</v>
      </c>
      <c r="X93" s="112">
        <v>35</v>
      </c>
      <c r="Y93" s="112">
        <v>23</v>
      </c>
      <c r="Z93" s="112">
        <v>28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84</v>
      </c>
      <c r="W94" s="112">
        <v>74</v>
      </c>
      <c r="X94" s="112">
        <v>78</v>
      </c>
      <c r="Y94" s="112">
        <v>79</v>
      </c>
      <c r="Z94" s="112">
        <v>75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20</v>
      </c>
      <c r="W95" s="112">
        <v>19</v>
      </c>
      <c r="X95" s="112">
        <v>17</v>
      </c>
      <c r="Y95" s="112">
        <v>12</v>
      </c>
      <c r="Z95" s="112">
        <v>14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76</v>
      </c>
      <c r="W96" s="112">
        <v>61</v>
      </c>
      <c r="X96" s="112">
        <v>71</v>
      </c>
      <c r="Y96" s="112">
        <v>63</v>
      </c>
      <c r="Z96" s="112">
        <v>63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73</v>
      </c>
      <c r="W97" s="112">
        <v>65</v>
      </c>
      <c r="X97" s="112">
        <v>68</v>
      </c>
      <c r="Y97" s="112">
        <v>83</v>
      </c>
      <c r="Z97" s="112">
        <v>81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55</v>
      </c>
      <c r="W98" s="112">
        <v>46</v>
      </c>
      <c r="X98" s="112">
        <v>58</v>
      </c>
      <c r="Y98" s="112">
        <v>51</v>
      </c>
      <c r="Z98" s="112">
        <v>55</v>
      </c>
    </row>
    <row r="99" spans="1:32" ht="15" customHeight="1" x14ac:dyDescent="0.25">
      <c r="S99" s="115" t="s">
        <v>197</v>
      </c>
      <c r="T99" s="115"/>
      <c r="U99" s="112"/>
      <c r="V99" s="112">
        <v>10</v>
      </c>
      <c r="W99" s="112">
        <v>6</v>
      </c>
      <c r="X99" s="112">
        <v>13</v>
      </c>
      <c r="Y99" s="112">
        <v>12</v>
      </c>
      <c r="Z99" s="112">
        <v>11</v>
      </c>
    </row>
    <row r="100" spans="1:32" ht="15" customHeight="1" x14ac:dyDescent="0.25">
      <c r="S100" s="115" t="s">
        <v>58</v>
      </c>
      <c r="T100" s="115"/>
      <c r="U100" s="112"/>
      <c r="V100" s="112">
        <v>63</v>
      </c>
      <c r="W100" s="112">
        <v>62</v>
      </c>
      <c r="X100" s="112">
        <v>72</v>
      </c>
      <c r="Y100" s="112">
        <v>71</v>
      </c>
      <c r="Z100" s="112">
        <v>83</v>
      </c>
    </row>
    <row r="101" spans="1:32" x14ac:dyDescent="0.25">
      <c r="A101" s="18"/>
      <c r="S101" s="118" t="s">
        <v>53</v>
      </c>
      <c r="T101" s="118"/>
      <c r="U101" s="112"/>
      <c r="V101" s="112">
        <v>548</v>
      </c>
      <c r="W101" s="112">
        <v>475</v>
      </c>
      <c r="X101" s="112">
        <v>543</v>
      </c>
      <c r="Y101" s="112">
        <v>540</v>
      </c>
      <c r="Z101" s="112">
        <v>560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869</v>
      </c>
      <c r="W104" s="112">
        <v>821</v>
      </c>
      <c r="X104" s="112">
        <v>940</v>
      </c>
      <c r="Y104" s="112">
        <v>994</v>
      </c>
      <c r="Z104" s="112">
        <v>1015</v>
      </c>
      <c r="AB104" s="109" t="str">
        <f>TEXT(Z104,"###,###")</f>
        <v>1,015</v>
      </c>
      <c r="AD104" s="130">
        <f>Z104/($Z$4)*100</f>
        <v>58.400460299194478</v>
      </c>
      <c r="AF104" s="109"/>
    </row>
    <row r="105" spans="1:32" x14ac:dyDescent="0.25">
      <c r="S105" s="115" t="s">
        <v>17</v>
      </c>
      <c r="T105" s="115"/>
      <c r="U105" s="112"/>
      <c r="V105" s="112">
        <v>415</v>
      </c>
      <c r="W105" s="112">
        <v>384</v>
      </c>
      <c r="X105" s="112">
        <v>401</v>
      </c>
      <c r="Y105" s="112">
        <v>395</v>
      </c>
      <c r="Z105" s="112">
        <v>407</v>
      </c>
      <c r="AB105" s="109" t="str">
        <f>TEXT(Z105,"###,###")</f>
        <v>407</v>
      </c>
      <c r="AD105" s="130">
        <f>Z105/($Z$4)*100</f>
        <v>23.417721518987342</v>
      </c>
      <c r="AF105" s="109"/>
    </row>
    <row r="106" spans="1:32" x14ac:dyDescent="0.25">
      <c r="S106" s="118" t="s">
        <v>53</v>
      </c>
      <c r="T106" s="118"/>
      <c r="U106" s="120"/>
      <c r="V106" s="120">
        <v>1284</v>
      </c>
      <c r="W106" s="120">
        <v>1205</v>
      </c>
      <c r="X106" s="120">
        <v>1341</v>
      </c>
      <c r="Y106" s="120">
        <v>1389</v>
      </c>
      <c r="Z106" s="120">
        <v>1422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417</v>
      </c>
      <c r="W108" s="112">
        <v>348</v>
      </c>
      <c r="X108" s="112">
        <v>372</v>
      </c>
      <c r="Y108" s="112">
        <v>436</v>
      </c>
      <c r="Z108" s="112">
        <v>415</v>
      </c>
      <c r="AB108" s="109" t="str">
        <f>TEXT(Z108,"###,###")</f>
        <v>415</v>
      </c>
      <c r="AD108" s="130">
        <f>Z108/($Z$4)*100</f>
        <v>23.878020713463751</v>
      </c>
      <c r="AF108" s="109"/>
    </row>
    <row r="109" spans="1:32" x14ac:dyDescent="0.25">
      <c r="S109" s="115" t="s">
        <v>20</v>
      </c>
      <c r="T109" s="115"/>
      <c r="U109" s="112"/>
      <c r="V109" s="112">
        <v>228</v>
      </c>
      <c r="W109" s="112">
        <v>190</v>
      </c>
      <c r="X109" s="112">
        <v>220</v>
      </c>
      <c r="Y109" s="112">
        <v>290</v>
      </c>
      <c r="Z109" s="112">
        <v>272</v>
      </c>
      <c r="AB109" s="109" t="str">
        <f>TEXT(Z109,"###,###")</f>
        <v>272</v>
      </c>
      <c r="AD109" s="130">
        <f>Z109/($Z$4)*100</f>
        <v>15.650172612197929</v>
      </c>
      <c r="AF109" s="109"/>
    </row>
    <row r="110" spans="1:32" x14ac:dyDescent="0.25">
      <c r="S110" s="115" t="s">
        <v>21</v>
      </c>
      <c r="T110" s="115"/>
      <c r="U110" s="112"/>
      <c r="V110" s="112">
        <v>257</v>
      </c>
      <c r="W110" s="112">
        <v>251</v>
      </c>
      <c r="X110" s="112">
        <v>334</v>
      </c>
      <c r="Y110" s="112">
        <v>284</v>
      </c>
      <c r="Z110" s="112">
        <v>332</v>
      </c>
      <c r="AB110" s="109" t="str">
        <f>TEXT(Z110,"###,###")</f>
        <v>332</v>
      </c>
      <c r="AD110" s="130">
        <f>Z110/($Z$4)*100</f>
        <v>19.102416570771002</v>
      </c>
      <c r="AF110" s="109"/>
    </row>
    <row r="111" spans="1:32" x14ac:dyDescent="0.25">
      <c r="S111" s="115" t="s">
        <v>22</v>
      </c>
      <c r="T111" s="115"/>
      <c r="U111" s="112"/>
      <c r="V111" s="112">
        <v>385</v>
      </c>
      <c r="W111" s="112">
        <v>348</v>
      </c>
      <c r="X111" s="112">
        <v>382</v>
      </c>
      <c r="Y111" s="112">
        <v>379</v>
      </c>
      <c r="Z111" s="112">
        <v>409</v>
      </c>
      <c r="AB111" s="109" t="str">
        <f>TEXT(Z111,"###,###")</f>
        <v>409</v>
      </c>
      <c r="AD111" s="130">
        <f>Z111/($Z$4)*100</f>
        <v>23.532796317606444</v>
      </c>
      <c r="AF111" s="109"/>
    </row>
    <row r="112" spans="1:32" x14ac:dyDescent="0.25">
      <c r="S112" s="118" t="s">
        <v>53</v>
      </c>
      <c r="T112" s="118"/>
      <c r="U112" s="112"/>
      <c r="V112" s="112">
        <v>1630</v>
      </c>
      <c r="W112" s="112">
        <v>1399</v>
      </c>
      <c r="X112" s="112">
        <v>1656</v>
      </c>
      <c r="Y112" s="112">
        <v>1697</v>
      </c>
      <c r="Z112" s="112">
        <v>1733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44.79</v>
      </c>
      <c r="W118" s="131">
        <v>44.43</v>
      </c>
      <c r="X118" s="131">
        <v>44.69</v>
      </c>
      <c r="Y118" s="131">
        <v>44.66</v>
      </c>
      <c r="Z118" s="131">
        <v>44.8</v>
      </c>
      <c r="AB118" s="109" t="str">
        <f>TEXT(Z118,"##.0")</f>
        <v>44.8</v>
      </c>
    </row>
    <row r="120" spans="19:32" x14ac:dyDescent="0.25">
      <c r="S120" s="101" t="s">
        <v>98</v>
      </c>
      <c r="T120" s="112"/>
      <c r="U120" s="112"/>
      <c r="V120" s="112">
        <v>655</v>
      </c>
      <c r="W120" s="112">
        <v>618</v>
      </c>
      <c r="X120" s="112">
        <v>673</v>
      </c>
      <c r="Y120" s="112">
        <v>689</v>
      </c>
      <c r="Z120" s="112">
        <v>698</v>
      </c>
      <c r="AB120" s="109" t="str">
        <f>TEXT(Z120,"###,###")</f>
        <v>698</v>
      </c>
    </row>
    <row r="121" spans="19:32" x14ac:dyDescent="0.25">
      <c r="S121" s="101" t="s">
        <v>99</v>
      </c>
      <c r="T121" s="112"/>
      <c r="U121" s="112"/>
      <c r="V121" s="112">
        <v>256</v>
      </c>
      <c r="W121" s="112">
        <v>169</v>
      </c>
      <c r="X121" s="112">
        <v>224</v>
      </c>
      <c r="Y121" s="112">
        <v>233</v>
      </c>
      <c r="Z121" s="112">
        <v>223</v>
      </c>
      <c r="AB121" s="109" t="str">
        <f>TEXT(Z121,"###,###")</f>
        <v>223</v>
      </c>
    </row>
    <row r="122" spans="19:32" x14ac:dyDescent="0.25">
      <c r="S122" s="101" t="s">
        <v>100</v>
      </c>
      <c r="T122" s="112"/>
      <c r="U122" s="112"/>
      <c r="V122" s="112">
        <v>208</v>
      </c>
      <c r="W122" s="112">
        <v>166</v>
      </c>
      <c r="X122" s="112">
        <v>194</v>
      </c>
      <c r="Y122" s="112">
        <v>194</v>
      </c>
      <c r="Z122" s="112">
        <v>211</v>
      </c>
      <c r="AB122" s="109" t="str">
        <f>TEXT(Z122,"###,###")</f>
        <v>211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863</v>
      </c>
      <c r="W124" s="112">
        <v>784</v>
      </c>
      <c r="X124" s="112">
        <v>867</v>
      </c>
      <c r="Y124" s="112">
        <v>883</v>
      </c>
      <c r="Z124" s="112">
        <v>909</v>
      </c>
      <c r="AB124" s="109" t="str">
        <f>TEXT(Z124,"###,###")</f>
        <v>909</v>
      </c>
      <c r="AD124" s="127">
        <f>Z124/$Z$7*100</f>
        <v>80.22947925860548</v>
      </c>
    </row>
    <row r="125" spans="19:32" x14ac:dyDescent="0.25">
      <c r="S125" s="101" t="s">
        <v>102</v>
      </c>
      <c r="T125" s="112"/>
      <c r="U125" s="112"/>
      <c r="V125" s="112">
        <v>464</v>
      </c>
      <c r="W125" s="112">
        <v>335</v>
      </c>
      <c r="X125" s="112">
        <v>418</v>
      </c>
      <c r="Y125" s="112">
        <v>427</v>
      </c>
      <c r="Z125" s="112">
        <v>434</v>
      </c>
      <c r="AB125" s="109" t="str">
        <f>TEXT(Z125,"###,###")</f>
        <v>434</v>
      </c>
      <c r="AD125" s="127">
        <f>Z125/$Z$7*100</f>
        <v>38.305383936451896</v>
      </c>
    </row>
    <row r="127" spans="19:32" x14ac:dyDescent="0.25">
      <c r="S127" s="101" t="s">
        <v>103</v>
      </c>
      <c r="T127" s="112"/>
      <c r="U127" s="112"/>
      <c r="V127" s="112">
        <v>577</v>
      </c>
      <c r="W127" s="112">
        <v>472</v>
      </c>
      <c r="X127" s="112">
        <v>555</v>
      </c>
      <c r="Y127" s="112">
        <v>568</v>
      </c>
      <c r="Z127" s="112">
        <v>569</v>
      </c>
      <c r="AB127" s="109" t="str">
        <f>TEXT(Z127,"###,###")</f>
        <v>569</v>
      </c>
      <c r="AD127" s="127">
        <f>Z127/$Z$7*100</f>
        <v>50.220653133274496</v>
      </c>
    </row>
    <row r="128" spans="19:32" x14ac:dyDescent="0.25">
      <c r="S128" s="101" t="s">
        <v>104</v>
      </c>
      <c r="T128" s="112"/>
      <c r="U128" s="112"/>
      <c r="V128" s="112">
        <v>551</v>
      </c>
      <c r="W128" s="112">
        <v>480</v>
      </c>
      <c r="X128" s="112">
        <v>547</v>
      </c>
      <c r="Y128" s="112">
        <v>545</v>
      </c>
      <c r="Z128" s="112">
        <v>563</v>
      </c>
      <c r="AB128" s="109" t="str">
        <f>TEXT(Z128,"###,###")</f>
        <v>563</v>
      </c>
      <c r="AD128" s="127">
        <f>Z128/$Z$7*100</f>
        <v>49.691085613415709</v>
      </c>
    </row>
    <row r="130" spans="19:20" x14ac:dyDescent="0.25">
      <c r="S130" s="101" t="s">
        <v>278</v>
      </c>
      <c r="T130" s="127">
        <v>61.606354810238308</v>
      </c>
    </row>
    <row r="131" spans="19:20" x14ac:dyDescent="0.25">
      <c r="S131" s="101" t="s">
        <v>279</v>
      </c>
      <c r="T131" s="127">
        <v>19.682259488084732</v>
      </c>
    </row>
    <row r="132" spans="19:20" x14ac:dyDescent="0.25">
      <c r="S132" s="101" t="s">
        <v>280</v>
      </c>
      <c r="T132" s="127">
        <v>18.623124448367168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000CDD-53CA-459B-B916-17B9B3EC57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A60E8DC-B6A7-48EE-B94B-D461349E82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6CADA6D-3787-4DD6-846F-CC8F14ABEA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2C8DA1-7B93-434F-B461-ADD562D222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CD4E6-7D0B-4B9F-8D8D-E06DCF15E98D}">
  <sheetPr codeName="Sheet13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179</v>
      </c>
      <c r="T1" s="99"/>
      <c r="U1" s="99"/>
      <c r="V1" s="99"/>
      <c r="W1" s="99"/>
      <c r="X1" s="99"/>
      <c r="Y1" s="100" t="s">
        <v>264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179</v>
      </c>
      <c r="Y3" s="105" t="s">
        <v>264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9.69 Torres,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2560</v>
      </c>
      <c r="W4" s="108">
        <v>2460</v>
      </c>
      <c r="X4" s="108">
        <v>2409</v>
      </c>
      <c r="Y4" s="108">
        <v>2410</v>
      </c>
      <c r="Z4" s="108">
        <v>2532</v>
      </c>
      <c r="AB4" s="109" t="str">
        <f>TEXT(Z4,"###,###")</f>
        <v>2,532</v>
      </c>
      <c r="AD4" s="110">
        <f>Z4/Y4-1</f>
        <v>5.0622406639004192E-2</v>
      </c>
      <c r="AF4" s="110">
        <f>Z4/V4-1</f>
        <v>-1.0937500000000044E-2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1241</v>
      </c>
      <c r="W5" s="108">
        <v>1165</v>
      </c>
      <c r="X5" s="108">
        <v>1156</v>
      </c>
      <c r="Y5" s="108">
        <v>1174</v>
      </c>
      <c r="Z5" s="108">
        <v>1230</v>
      </c>
      <c r="AB5" s="109" t="str">
        <f>TEXT(Z5,"###,###")</f>
        <v>1,230</v>
      </c>
      <c r="AD5" s="110">
        <f t="shared" ref="AD5:AD9" si="0">Z5/Y5-1</f>
        <v>4.7700170357751315E-2</v>
      </c>
      <c r="AF5" s="110">
        <f t="shared" ref="AF5:AF9" si="1">Z5/V5-1</f>
        <v>-8.8638195004029363E-3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1319</v>
      </c>
      <c r="W6" s="108">
        <v>1291</v>
      </c>
      <c r="X6" s="108">
        <v>1259</v>
      </c>
      <c r="Y6" s="108">
        <v>1224</v>
      </c>
      <c r="Z6" s="108">
        <v>1300</v>
      </c>
      <c r="AB6" s="109" t="str">
        <f>TEXT(Z6,"###,###")</f>
        <v>1,300</v>
      </c>
      <c r="AD6" s="110">
        <f t="shared" si="0"/>
        <v>6.2091503267973858E-2</v>
      </c>
      <c r="AF6" s="110">
        <f t="shared" si="1"/>
        <v>-1.4404852160727843E-2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1972</v>
      </c>
      <c r="W7" s="108">
        <v>1823</v>
      </c>
      <c r="X7" s="108">
        <v>1853</v>
      </c>
      <c r="Y7" s="108">
        <v>1837</v>
      </c>
      <c r="Z7" s="108">
        <v>1820</v>
      </c>
      <c r="AB7" s="109" t="str">
        <f>TEXT(Z7,"###,###")</f>
        <v>1,820</v>
      </c>
      <c r="AD7" s="110">
        <f t="shared" si="0"/>
        <v>-9.2542188350571708E-3</v>
      </c>
      <c r="AF7" s="110">
        <f t="shared" si="1"/>
        <v>-7.7079107505070965E-2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2,532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1,820</v>
      </c>
      <c r="P8" s="67"/>
      <c r="S8" s="107" t="s">
        <v>83</v>
      </c>
      <c r="T8" s="108"/>
      <c r="U8" s="108"/>
      <c r="V8" s="108">
        <v>45909.26</v>
      </c>
      <c r="W8" s="108">
        <v>51200</v>
      </c>
      <c r="X8" s="108">
        <v>50651.23</v>
      </c>
      <c r="Y8" s="108">
        <v>53094.25</v>
      </c>
      <c r="Z8" s="108">
        <v>53218.11</v>
      </c>
      <c r="AB8" s="109" t="str">
        <f>TEXT(Z8,"$###,###")</f>
        <v>$53,218</v>
      </c>
      <c r="AD8" s="110">
        <f t="shared" si="0"/>
        <v>2.3328326513700759E-3</v>
      </c>
      <c r="AF8" s="110">
        <f t="shared" si="1"/>
        <v>0.15920208689924431</v>
      </c>
    </row>
    <row r="9" spans="1:32" x14ac:dyDescent="0.25">
      <c r="A9" s="30" t="s">
        <v>14</v>
      </c>
      <c r="B9" s="71"/>
      <c r="C9" s="72"/>
      <c r="D9" s="73">
        <f>AD104</f>
        <v>51.619273301737756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48.956043956043956</v>
      </c>
      <c r="P9" s="74" t="s">
        <v>84</v>
      </c>
      <c r="S9" s="107" t="s">
        <v>7</v>
      </c>
      <c r="T9" s="108"/>
      <c r="U9" s="108"/>
      <c r="V9" s="108">
        <v>115862894</v>
      </c>
      <c r="W9" s="108">
        <v>114684003</v>
      </c>
      <c r="X9" s="108">
        <v>120077677</v>
      </c>
      <c r="Y9" s="108">
        <v>119754831</v>
      </c>
      <c r="Z9" s="108">
        <v>125496760</v>
      </c>
      <c r="AB9" s="109" t="str">
        <f>TEXT(Z9/1000000,"$#,###.0")&amp;" mil"</f>
        <v>$125.5 mil</v>
      </c>
      <c r="AD9" s="110">
        <f t="shared" si="0"/>
        <v>4.7947368403033375E-2</v>
      </c>
      <c r="AF9" s="110">
        <f t="shared" si="1"/>
        <v>8.3148846601397652E-2</v>
      </c>
    </row>
    <row r="10" spans="1:32" x14ac:dyDescent="0.25">
      <c r="A10" s="30" t="s">
        <v>17</v>
      </c>
      <c r="B10" s="71"/>
      <c r="C10" s="72"/>
      <c r="D10" s="73">
        <f>AD105</f>
        <v>45.734597156398102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50.549450549450547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92.527472527472526</v>
      </c>
      <c r="P11" s="74" t="s">
        <v>84</v>
      </c>
      <c r="S11" s="107" t="s">
        <v>29</v>
      </c>
      <c r="T11" s="112"/>
      <c r="U11" s="112"/>
      <c r="V11" s="112">
        <v>2382</v>
      </c>
      <c r="W11" s="112">
        <v>2308</v>
      </c>
      <c r="X11" s="112">
        <v>2246</v>
      </c>
      <c r="Y11" s="112">
        <v>2253</v>
      </c>
      <c r="Z11" s="112">
        <v>2397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3.3516483516483517</v>
      </c>
      <c r="P12" s="74" t="s">
        <v>84</v>
      </c>
      <c r="S12" s="107" t="s">
        <v>30</v>
      </c>
      <c r="T12" s="112"/>
      <c r="U12" s="112"/>
      <c r="V12" s="112">
        <v>180</v>
      </c>
      <c r="W12" s="112">
        <v>152</v>
      </c>
      <c r="X12" s="112">
        <v>162</v>
      </c>
      <c r="Y12" s="112">
        <v>157</v>
      </c>
      <c r="Z12" s="112">
        <v>136</v>
      </c>
    </row>
    <row r="13" spans="1:32" ht="15" customHeight="1" x14ac:dyDescent="0.25">
      <c r="A13" s="30" t="s">
        <v>19</v>
      </c>
      <c r="B13" s="72"/>
      <c r="C13" s="72"/>
      <c r="D13" s="73">
        <f>AD108</f>
        <v>11.611374407582939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3.901098901098901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14.257503949447079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39.9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24.01263823064771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16.098901098901099</v>
      </c>
      <c r="P15" s="74" t="s">
        <v>84</v>
      </c>
      <c r="S15" s="115" t="s">
        <v>60</v>
      </c>
      <c r="T15" s="115"/>
      <c r="U15" s="116"/>
      <c r="V15" s="116">
        <v>95</v>
      </c>
      <c r="W15" s="116">
        <v>68</v>
      </c>
      <c r="X15" s="116">
        <v>73</v>
      </c>
      <c r="Y15" s="112">
        <v>61</v>
      </c>
      <c r="Z15" s="112">
        <v>76</v>
      </c>
      <c r="AB15" s="117">
        <f t="shared" ref="AB15:AB34" si="2">IF(Z15="np",0,Z15/$Z$34)</f>
        <v>3.0015797788309637E-2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47.511848341232223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83.901098901098905</v>
      </c>
      <c r="P16" s="37" t="s">
        <v>84</v>
      </c>
      <c r="S16" s="115" t="s">
        <v>61</v>
      </c>
      <c r="T16" s="115"/>
      <c r="U16" s="116"/>
      <c r="V16" s="116">
        <v>14</v>
      </c>
      <c r="W16" s="116">
        <v>12</v>
      </c>
      <c r="X16" s="116">
        <v>7</v>
      </c>
      <c r="Y16" s="112">
        <v>11</v>
      </c>
      <c r="Z16" s="112">
        <v>18</v>
      </c>
      <c r="AB16" s="117">
        <f t="shared" si="2"/>
        <v>7.1090047393364926E-3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24</v>
      </c>
      <c r="W17" s="116">
        <v>15</v>
      </c>
      <c r="X17" s="116">
        <v>22</v>
      </c>
      <c r="Y17" s="112">
        <v>37</v>
      </c>
      <c r="Z17" s="112">
        <v>27</v>
      </c>
      <c r="AB17" s="117">
        <f t="shared" si="2"/>
        <v>1.066350710900474E-2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20</v>
      </c>
      <c r="W18" s="116">
        <v>13</v>
      </c>
      <c r="X18" s="116">
        <v>23</v>
      </c>
      <c r="Y18" s="112">
        <v>14</v>
      </c>
      <c r="Z18" s="112">
        <v>14</v>
      </c>
      <c r="AB18" s="117">
        <f t="shared" si="2"/>
        <v>5.5292259083728279E-3</v>
      </c>
    </row>
    <row r="19" spans="1:28" x14ac:dyDescent="0.25">
      <c r="A19" s="63" t="str">
        <f>$S$1&amp;" ("&amp;$V$2&amp;" to "&amp;$Z$2&amp;")"</f>
        <v>Torres (2017-18 to 2021-22)</v>
      </c>
      <c r="B19" s="63"/>
      <c r="C19" s="63"/>
      <c r="D19" s="63"/>
      <c r="E19" s="63"/>
      <c r="F19" s="63"/>
      <c r="G19" s="63" t="str">
        <f>$S$1&amp;" ("&amp;$V$2&amp;" to "&amp;$Z$2&amp;")"</f>
        <v>Torres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158</v>
      </c>
      <c r="W19" s="116">
        <v>183</v>
      </c>
      <c r="X19" s="116">
        <v>134</v>
      </c>
      <c r="Y19" s="112">
        <v>146</v>
      </c>
      <c r="Z19" s="112">
        <v>182</v>
      </c>
      <c r="AB19" s="117">
        <f t="shared" si="2"/>
        <v>7.1879936808846759E-2</v>
      </c>
    </row>
    <row r="20" spans="1:28" x14ac:dyDescent="0.25">
      <c r="S20" s="115" t="s">
        <v>65</v>
      </c>
      <c r="T20" s="115"/>
      <c r="U20" s="116"/>
      <c r="V20" s="116">
        <v>31</v>
      </c>
      <c r="W20" s="116">
        <v>26</v>
      </c>
      <c r="X20" s="116">
        <v>30</v>
      </c>
      <c r="Y20" s="112">
        <v>23</v>
      </c>
      <c r="Z20" s="112">
        <v>16</v>
      </c>
      <c r="AB20" s="117">
        <f t="shared" si="2"/>
        <v>6.3191153238546603E-3</v>
      </c>
    </row>
    <row r="21" spans="1:28" x14ac:dyDescent="0.25">
      <c r="S21" s="115" t="s">
        <v>66</v>
      </c>
      <c r="T21" s="115"/>
      <c r="U21" s="116"/>
      <c r="V21" s="116">
        <v>256</v>
      </c>
      <c r="W21" s="116">
        <v>225</v>
      </c>
      <c r="X21" s="116">
        <v>203</v>
      </c>
      <c r="Y21" s="112">
        <v>223</v>
      </c>
      <c r="Z21" s="112">
        <v>256</v>
      </c>
      <c r="AB21" s="117">
        <f t="shared" si="2"/>
        <v>0.10110584518167456</v>
      </c>
    </row>
    <row r="22" spans="1:28" x14ac:dyDescent="0.25">
      <c r="S22" s="115" t="s">
        <v>67</v>
      </c>
      <c r="T22" s="115"/>
      <c r="U22" s="116"/>
      <c r="V22" s="116">
        <v>202</v>
      </c>
      <c r="W22" s="116">
        <v>109</v>
      </c>
      <c r="X22" s="116">
        <v>166</v>
      </c>
      <c r="Y22" s="112">
        <v>162</v>
      </c>
      <c r="Z22" s="112">
        <v>140</v>
      </c>
      <c r="AB22" s="117">
        <f t="shared" si="2"/>
        <v>5.5292259083728278E-2</v>
      </c>
    </row>
    <row r="23" spans="1:28" x14ac:dyDescent="0.25">
      <c r="S23" s="115" t="s">
        <v>68</v>
      </c>
      <c r="T23" s="115"/>
      <c r="U23" s="116"/>
      <c r="V23" s="116">
        <v>111</v>
      </c>
      <c r="W23" s="116">
        <v>122</v>
      </c>
      <c r="X23" s="116">
        <v>136</v>
      </c>
      <c r="Y23" s="112">
        <v>137</v>
      </c>
      <c r="Z23" s="112">
        <v>178</v>
      </c>
      <c r="AB23" s="117">
        <f t="shared" si="2"/>
        <v>7.0300157977883096E-2</v>
      </c>
    </row>
    <row r="24" spans="1:28" x14ac:dyDescent="0.25">
      <c r="S24" s="115" t="s">
        <v>69</v>
      </c>
      <c r="T24" s="115"/>
      <c r="U24" s="116"/>
      <c r="V24" s="116">
        <v>16</v>
      </c>
      <c r="W24" s="116">
        <v>11</v>
      </c>
      <c r="X24" s="116">
        <v>16</v>
      </c>
      <c r="Y24" s="112">
        <v>17</v>
      </c>
      <c r="Z24" s="112">
        <v>22</v>
      </c>
      <c r="AB24" s="117">
        <f t="shared" si="2"/>
        <v>8.6887835703001581E-3</v>
      </c>
    </row>
    <row r="25" spans="1:28" x14ac:dyDescent="0.25">
      <c r="S25" s="115" t="s">
        <v>70</v>
      </c>
      <c r="T25" s="115"/>
      <c r="U25" s="116"/>
      <c r="V25" s="116">
        <v>28</v>
      </c>
      <c r="W25" s="116">
        <v>30</v>
      </c>
      <c r="X25" s="116">
        <v>27</v>
      </c>
      <c r="Y25" s="112">
        <v>26</v>
      </c>
      <c r="Z25" s="112">
        <v>41</v>
      </c>
      <c r="AB25" s="117">
        <f t="shared" si="2"/>
        <v>1.6192733017377565E-2</v>
      </c>
    </row>
    <row r="26" spans="1:28" x14ac:dyDescent="0.25">
      <c r="S26" s="115" t="s">
        <v>71</v>
      </c>
      <c r="T26" s="115"/>
      <c r="U26" s="116"/>
      <c r="V26" s="116">
        <v>56</v>
      </c>
      <c r="W26" s="116">
        <v>17</v>
      </c>
      <c r="X26" s="116">
        <v>20</v>
      </c>
      <c r="Y26" s="112">
        <v>38</v>
      </c>
      <c r="Z26" s="112">
        <v>38</v>
      </c>
      <c r="AB26" s="117">
        <f t="shared" si="2"/>
        <v>1.5007898894154818E-2</v>
      </c>
    </row>
    <row r="27" spans="1:28" x14ac:dyDescent="0.25">
      <c r="S27" s="115" t="s">
        <v>72</v>
      </c>
      <c r="T27" s="115"/>
      <c r="U27" s="116"/>
      <c r="V27" s="116">
        <v>79</v>
      </c>
      <c r="W27" s="116">
        <v>64</v>
      </c>
      <c r="X27" s="116">
        <v>53</v>
      </c>
      <c r="Y27" s="112">
        <v>52</v>
      </c>
      <c r="Z27" s="112">
        <v>84</v>
      </c>
      <c r="AB27" s="117">
        <f t="shared" si="2"/>
        <v>3.3175355450236969E-2</v>
      </c>
    </row>
    <row r="28" spans="1:28" x14ac:dyDescent="0.25">
      <c r="S28" s="115" t="s">
        <v>73</v>
      </c>
      <c r="T28" s="115"/>
      <c r="U28" s="116"/>
      <c r="V28" s="116">
        <v>87</v>
      </c>
      <c r="W28" s="116">
        <v>97</v>
      </c>
      <c r="X28" s="116">
        <v>76</v>
      </c>
      <c r="Y28" s="112">
        <v>95</v>
      </c>
      <c r="Z28" s="112">
        <v>99</v>
      </c>
      <c r="AB28" s="117">
        <f t="shared" si="2"/>
        <v>3.9099526066350712E-2</v>
      </c>
    </row>
    <row r="29" spans="1:28" x14ac:dyDescent="0.25">
      <c r="S29" s="115" t="s">
        <v>74</v>
      </c>
      <c r="T29" s="115"/>
      <c r="U29" s="116"/>
      <c r="V29" s="116">
        <v>325</v>
      </c>
      <c r="W29" s="116">
        <v>449</v>
      </c>
      <c r="X29" s="116">
        <v>325</v>
      </c>
      <c r="Y29" s="112">
        <v>331</v>
      </c>
      <c r="Z29" s="112">
        <v>322</v>
      </c>
      <c r="AB29" s="117">
        <f t="shared" si="2"/>
        <v>0.12717219589257503</v>
      </c>
    </row>
    <row r="30" spans="1:28" x14ac:dyDescent="0.25">
      <c r="S30" s="115" t="s">
        <v>75</v>
      </c>
      <c r="T30" s="115"/>
      <c r="U30" s="116"/>
      <c r="V30" s="116">
        <v>293</v>
      </c>
      <c r="W30" s="116">
        <v>249</v>
      </c>
      <c r="X30" s="116">
        <v>294</v>
      </c>
      <c r="Y30" s="112">
        <v>269</v>
      </c>
      <c r="Z30" s="112">
        <v>246</v>
      </c>
      <c r="AB30" s="117">
        <f t="shared" si="2"/>
        <v>9.7156398104265407E-2</v>
      </c>
    </row>
    <row r="31" spans="1:28" x14ac:dyDescent="0.25">
      <c r="S31" s="115" t="s">
        <v>76</v>
      </c>
      <c r="T31" s="115"/>
      <c r="U31" s="116"/>
      <c r="V31" s="116">
        <v>524</v>
      </c>
      <c r="W31" s="116">
        <v>588</v>
      </c>
      <c r="X31" s="116">
        <v>673</v>
      </c>
      <c r="Y31" s="112">
        <v>659</v>
      </c>
      <c r="Z31" s="112">
        <v>657</v>
      </c>
      <c r="AB31" s="117">
        <f t="shared" si="2"/>
        <v>0.25947867298578198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7</v>
      </c>
      <c r="W32" s="116">
        <v>13</v>
      </c>
      <c r="X32" s="116">
        <v>10</v>
      </c>
      <c r="Y32" s="112">
        <v>11</v>
      </c>
      <c r="Z32" s="112">
        <v>16</v>
      </c>
      <c r="AB32" s="117">
        <f t="shared" si="2"/>
        <v>6.3191153238546603E-3</v>
      </c>
    </row>
    <row r="33" spans="19:32" x14ac:dyDescent="0.25">
      <c r="S33" s="115" t="s">
        <v>78</v>
      </c>
      <c r="T33" s="115"/>
      <c r="U33" s="116"/>
      <c r="V33" s="116">
        <v>70</v>
      </c>
      <c r="W33" s="116">
        <v>71</v>
      </c>
      <c r="X33" s="116">
        <v>69</v>
      </c>
      <c r="Y33" s="112">
        <v>61</v>
      </c>
      <c r="Z33" s="112">
        <v>64</v>
      </c>
      <c r="AB33" s="117">
        <f t="shared" si="2"/>
        <v>2.5276461295418641E-2</v>
      </c>
    </row>
    <row r="34" spans="19:32" x14ac:dyDescent="0.25">
      <c r="S34" s="118" t="s">
        <v>53</v>
      </c>
      <c r="T34" s="118"/>
      <c r="U34" s="119"/>
      <c r="V34" s="119">
        <v>2564</v>
      </c>
      <c r="W34" s="119">
        <v>2462</v>
      </c>
      <c r="X34" s="119">
        <v>2414</v>
      </c>
      <c r="Y34" s="120">
        <v>2410</v>
      </c>
      <c r="Z34" s="120">
        <v>2532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1703</v>
      </c>
      <c r="W37" s="112">
        <v>1525</v>
      </c>
      <c r="X37" s="112">
        <v>1561</v>
      </c>
      <c r="Y37" s="112">
        <v>1588</v>
      </c>
      <c r="Z37" s="112">
        <v>1527</v>
      </c>
      <c r="AB37" s="132">
        <f>Z37/Z40*100</f>
        <v>83.901098901098905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265</v>
      </c>
      <c r="W38" s="112">
        <v>289</v>
      </c>
      <c r="X38" s="112">
        <v>291</v>
      </c>
      <c r="Y38" s="112">
        <v>252</v>
      </c>
      <c r="Z38" s="112">
        <v>293</v>
      </c>
      <c r="AB38" s="132">
        <f>Z38/Z40*100</f>
        <v>16.098901098901099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1968</v>
      </c>
      <c r="W40" s="112">
        <v>1814</v>
      </c>
      <c r="X40" s="112">
        <v>1852</v>
      </c>
      <c r="Y40" s="112">
        <v>1840</v>
      </c>
      <c r="Z40" s="112">
        <v>1820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7</v>
      </c>
      <c r="Y44" s="112">
        <v>2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16</v>
      </c>
      <c r="W45" s="112">
        <v>17</v>
      </c>
      <c r="X45" s="112">
        <v>23</v>
      </c>
      <c r="Y45" s="112">
        <v>15</v>
      </c>
      <c r="Z45" s="112">
        <v>22</v>
      </c>
    </row>
    <row r="46" spans="19:32" x14ac:dyDescent="0.25">
      <c r="S46" s="115" t="s">
        <v>38</v>
      </c>
      <c r="T46" s="115"/>
      <c r="U46" s="112"/>
      <c r="V46" s="112">
        <v>76</v>
      </c>
      <c r="W46" s="112">
        <v>74</v>
      </c>
      <c r="X46" s="112">
        <v>79</v>
      </c>
      <c r="Y46" s="112">
        <v>80</v>
      </c>
      <c r="Z46" s="112">
        <v>76</v>
      </c>
    </row>
    <row r="47" spans="19:32" x14ac:dyDescent="0.25">
      <c r="S47" s="115" t="s">
        <v>39</v>
      </c>
      <c r="T47" s="115"/>
      <c r="U47" s="112"/>
      <c r="V47" s="112">
        <v>120</v>
      </c>
      <c r="W47" s="112">
        <v>112</v>
      </c>
      <c r="X47" s="112">
        <v>100</v>
      </c>
      <c r="Y47" s="112">
        <v>109</v>
      </c>
      <c r="Z47" s="112">
        <v>109</v>
      </c>
    </row>
    <row r="48" spans="19:32" x14ac:dyDescent="0.25">
      <c r="S48" s="115" t="s">
        <v>40</v>
      </c>
      <c r="T48" s="115"/>
      <c r="U48" s="112"/>
      <c r="V48" s="112">
        <v>166</v>
      </c>
      <c r="W48" s="112">
        <v>166</v>
      </c>
      <c r="X48" s="112">
        <v>151</v>
      </c>
      <c r="Y48" s="112">
        <v>172</v>
      </c>
      <c r="Z48" s="112">
        <v>176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183</v>
      </c>
      <c r="W49" s="112">
        <v>167</v>
      </c>
      <c r="X49" s="112">
        <v>166</v>
      </c>
      <c r="Y49" s="112">
        <v>154</v>
      </c>
      <c r="Z49" s="112">
        <v>184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Torres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110</v>
      </c>
      <c r="W50" s="112">
        <v>122</v>
      </c>
      <c r="X50" s="112">
        <v>110</v>
      </c>
      <c r="Y50" s="112">
        <v>150</v>
      </c>
      <c r="Z50" s="112">
        <v>158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115</v>
      </c>
      <c r="W51" s="112">
        <v>92</v>
      </c>
      <c r="X51" s="112">
        <v>103</v>
      </c>
      <c r="Y51" s="112">
        <v>105</v>
      </c>
      <c r="Z51" s="112">
        <v>103</v>
      </c>
    </row>
    <row r="52" spans="1:26" ht="15" customHeight="1" x14ac:dyDescent="0.25">
      <c r="S52" s="115" t="s">
        <v>44</v>
      </c>
      <c r="T52" s="115"/>
      <c r="U52" s="112"/>
      <c r="V52" s="112">
        <v>118</v>
      </c>
      <c r="W52" s="112">
        <v>107</v>
      </c>
      <c r="X52" s="112">
        <v>98</v>
      </c>
      <c r="Y52" s="112">
        <v>86</v>
      </c>
      <c r="Z52" s="112">
        <v>80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111</v>
      </c>
      <c r="W53" s="112">
        <v>100</v>
      </c>
      <c r="X53" s="112">
        <v>88</v>
      </c>
      <c r="Y53" s="112">
        <v>93</v>
      </c>
      <c r="Z53" s="112">
        <v>111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120</v>
      </c>
      <c r="W54" s="112">
        <v>99</v>
      </c>
      <c r="X54" s="112">
        <v>106</v>
      </c>
      <c r="Y54" s="112">
        <v>85</v>
      </c>
      <c r="Z54" s="112">
        <v>74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67</v>
      </c>
      <c r="W55" s="112">
        <v>62</v>
      </c>
      <c r="X55" s="112">
        <v>69</v>
      </c>
      <c r="Y55" s="112">
        <v>73</v>
      </c>
      <c r="Z55" s="112">
        <v>86</v>
      </c>
    </row>
    <row r="56" spans="1:26" ht="15" customHeight="1" x14ac:dyDescent="0.25">
      <c r="S56" s="115" t="s">
        <v>48</v>
      </c>
      <c r="T56" s="115"/>
      <c r="U56" s="112"/>
      <c r="V56" s="112">
        <v>22</v>
      </c>
      <c r="W56" s="112">
        <v>30</v>
      </c>
      <c r="X56" s="112">
        <v>37</v>
      </c>
      <c r="Y56" s="112">
        <v>33</v>
      </c>
      <c r="Z56" s="112">
        <v>34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16</v>
      </c>
      <c r="W57" s="112">
        <v>9</v>
      </c>
      <c r="X57" s="112">
        <v>6</v>
      </c>
      <c r="Y57" s="112">
        <v>9</v>
      </c>
      <c r="Z57" s="112">
        <v>16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</v>
      </c>
      <c r="W58" s="112">
        <v>3</v>
      </c>
      <c r="X58" s="112">
        <v>8</v>
      </c>
      <c r="Y58" s="112">
        <v>7</v>
      </c>
      <c r="Z58" s="112">
        <v>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1</v>
      </c>
      <c r="Z59" s="112">
        <v>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1246</v>
      </c>
      <c r="W61" s="112">
        <v>1169</v>
      </c>
      <c r="X61" s="112">
        <v>1151</v>
      </c>
      <c r="Y61" s="112">
        <v>1174</v>
      </c>
      <c r="Z61" s="112">
        <v>1227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8</v>
      </c>
      <c r="X63" s="112">
        <v>0</v>
      </c>
      <c r="Y63" s="112">
        <v>1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23</v>
      </c>
      <c r="W64" s="112">
        <v>31</v>
      </c>
      <c r="X64" s="112">
        <v>24</v>
      </c>
      <c r="Y64" s="112">
        <v>24</v>
      </c>
      <c r="Z64" s="112">
        <v>20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Torres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61</v>
      </c>
      <c r="W65" s="112">
        <v>79</v>
      </c>
      <c r="X65" s="112">
        <v>64</v>
      </c>
      <c r="Y65" s="112">
        <v>74</v>
      </c>
      <c r="Z65" s="112">
        <v>71</v>
      </c>
    </row>
    <row r="66" spans="1:26" x14ac:dyDescent="0.25">
      <c r="S66" s="115" t="s">
        <v>39</v>
      </c>
      <c r="T66" s="115"/>
      <c r="U66" s="112"/>
      <c r="V66" s="112">
        <v>105</v>
      </c>
      <c r="W66" s="112">
        <v>98</v>
      </c>
      <c r="X66" s="112">
        <v>92</v>
      </c>
      <c r="Y66" s="112">
        <v>102</v>
      </c>
      <c r="Z66" s="112">
        <v>120</v>
      </c>
    </row>
    <row r="67" spans="1:26" x14ac:dyDescent="0.25">
      <c r="S67" s="115" t="s">
        <v>40</v>
      </c>
      <c r="T67" s="115"/>
      <c r="U67" s="112"/>
      <c r="V67" s="112">
        <v>207</v>
      </c>
      <c r="W67" s="112">
        <v>184</v>
      </c>
      <c r="X67" s="112">
        <v>176</v>
      </c>
      <c r="Y67" s="112">
        <v>143</v>
      </c>
      <c r="Z67" s="112">
        <v>145</v>
      </c>
    </row>
    <row r="68" spans="1:26" x14ac:dyDescent="0.25">
      <c r="S68" s="115" t="s">
        <v>41</v>
      </c>
      <c r="T68" s="115"/>
      <c r="U68" s="112"/>
      <c r="V68" s="112">
        <v>147</v>
      </c>
      <c r="W68" s="112">
        <v>141</v>
      </c>
      <c r="X68" s="112">
        <v>158</v>
      </c>
      <c r="Y68" s="112">
        <v>179</v>
      </c>
      <c r="Z68" s="112">
        <v>173</v>
      </c>
    </row>
    <row r="69" spans="1:26" x14ac:dyDescent="0.25">
      <c r="S69" s="115" t="s">
        <v>42</v>
      </c>
      <c r="T69" s="115"/>
      <c r="U69" s="112"/>
      <c r="V69" s="112">
        <v>158</v>
      </c>
      <c r="W69" s="112">
        <v>154</v>
      </c>
      <c r="X69" s="112">
        <v>139</v>
      </c>
      <c r="Y69" s="112">
        <v>138</v>
      </c>
      <c r="Z69" s="112">
        <v>144</v>
      </c>
    </row>
    <row r="70" spans="1:26" x14ac:dyDescent="0.25">
      <c r="S70" s="115" t="s">
        <v>43</v>
      </c>
      <c r="T70" s="115"/>
      <c r="U70" s="112"/>
      <c r="V70" s="112">
        <v>134</v>
      </c>
      <c r="W70" s="112">
        <v>139</v>
      </c>
      <c r="X70" s="112">
        <v>133</v>
      </c>
      <c r="Y70" s="112">
        <v>136</v>
      </c>
      <c r="Z70" s="112">
        <v>155</v>
      </c>
    </row>
    <row r="71" spans="1:26" x14ac:dyDescent="0.25">
      <c r="S71" s="115" t="s">
        <v>44</v>
      </c>
      <c r="T71" s="115"/>
      <c r="U71" s="112"/>
      <c r="V71" s="112">
        <v>133</v>
      </c>
      <c r="W71" s="112">
        <v>130</v>
      </c>
      <c r="X71" s="112">
        <v>132</v>
      </c>
      <c r="Y71" s="112">
        <v>115</v>
      </c>
      <c r="Z71" s="112">
        <v>106</v>
      </c>
    </row>
    <row r="72" spans="1:26" x14ac:dyDescent="0.25">
      <c r="S72" s="115" t="s">
        <v>45</v>
      </c>
      <c r="T72" s="115"/>
      <c r="U72" s="112"/>
      <c r="V72" s="112">
        <v>98</v>
      </c>
      <c r="W72" s="112">
        <v>104</v>
      </c>
      <c r="X72" s="112">
        <v>116</v>
      </c>
      <c r="Y72" s="112">
        <v>108</v>
      </c>
      <c r="Z72" s="112">
        <v>126</v>
      </c>
    </row>
    <row r="73" spans="1:26" x14ac:dyDescent="0.25">
      <c r="S73" s="115" t="s">
        <v>46</v>
      </c>
      <c r="T73" s="115"/>
      <c r="U73" s="112"/>
      <c r="V73" s="112">
        <v>133</v>
      </c>
      <c r="W73" s="112">
        <v>113</v>
      </c>
      <c r="X73" s="112">
        <v>103</v>
      </c>
      <c r="Y73" s="112">
        <v>89</v>
      </c>
      <c r="Z73" s="112">
        <v>81</v>
      </c>
    </row>
    <row r="74" spans="1:26" x14ac:dyDescent="0.25">
      <c r="S74" s="115" t="s">
        <v>47</v>
      </c>
      <c r="T74" s="115"/>
      <c r="U74" s="112"/>
      <c r="V74" s="112">
        <v>75</v>
      </c>
      <c r="W74" s="112">
        <v>68</v>
      </c>
      <c r="X74" s="112">
        <v>69</v>
      </c>
      <c r="Y74" s="112">
        <v>69</v>
      </c>
      <c r="Z74" s="112">
        <v>96</v>
      </c>
    </row>
    <row r="75" spans="1:26" x14ac:dyDescent="0.25">
      <c r="S75" s="115" t="s">
        <v>48</v>
      </c>
      <c r="T75" s="115"/>
      <c r="U75" s="112"/>
      <c r="V75" s="112">
        <v>22</v>
      </c>
      <c r="W75" s="112">
        <v>23</v>
      </c>
      <c r="X75" s="112">
        <v>38</v>
      </c>
      <c r="Y75" s="112">
        <v>32</v>
      </c>
      <c r="Z75" s="112">
        <v>36</v>
      </c>
    </row>
    <row r="76" spans="1:26" x14ac:dyDescent="0.25">
      <c r="S76" s="115" t="s">
        <v>49</v>
      </c>
      <c r="T76" s="115"/>
      <c r="U76" s="112"/>
      <c r="V76" s="112">
        <v>10</v>
      </c>
      <c r="W76" s="112">
        <v>9</v>
      </c>
      <c r="X76" s="112">
        <v>11</v>
      </c>
      <c r="Y76" s="112">
        <v>13</v>
      </c>
      <c r="Z76" s="112">
        <v>12</v>
      </c>
    </row>
    <row r="77" spans="1:26" x14ac:dyDescent="0.25">
      <c r="S77" s="115" t="s">
        <v>50</v>
      </c>
      <c r="T77" s="115"/>
      <c r="U77" s="112"/>
      <c r="V77" s="112">
        <v>4</v>
      </c>
      <c r="W77" s="112">
        <v>4</v>
      </c>
      <c r="X77" s="112">
        <v>0</v>
      </c>
      <c r="Y77" s="112">
        <v>1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1316</v>
      </c>
      <c r="W80" s="112">
        <v>1291</v>
      </c>
      <c r="X80" s="112">
        <v>1256</v>
      </c>
      <c r="Y80" s="112">
        <v>1224</v>
      </c>
      <c r="Z80" s="112">
        <v>1295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Torres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75</v>
      </c>
      <c r="W83" s="112">
        <v>79</v>
      </c>
      <c r="X83" s="112">
        <v>65</v>
      </c>
      <c r="Y83" s="112">
        <v>60</v>
      </c>
      <c r="Z83" s="112">
        <v>67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113</v>
      </c>
      <c r="W84" s="112">
        <v>116</v>
      </c>
      <c r="X84" s="112">
        <v>135</v>
      </c>
      <c r="Y84" s="112">
        <v>132</v>
      </c>
      <c r="Z84" s="112">
        <v>128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164</v>
      </c>
      <c r="W85" s="112">
        <v>149</v>
      </c>
      <c r="X85" s="112">
        <v>138</v>
      </c>
      <c r="Y85" s="112">
        <v>148</v>
      </c>
      <c r="Z85" s="112">
        <v>161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2,532</v>
      </c>
      <c r="D86" s="96">
        <f t="shared" ref="D86:D91" si="4">AD4</f>
        <v>5.0622406639004192E-2</v>
      </c>
      <c r="E86" s="97">
        <f t="shared" ref="E86:E91" si="5">AD4</f>
        <v>5.0622406639004192E-2</v>
      </c>
      <c r="F86" s="96">
        <f t="shared" ref="F86:F91" si="6">AF4</f>
        <v>-1.0937500000000044E-2</v>
      </c>
      <c r="G86" s="97">
        <f t="shared" ref="G86:G91" si="7">AF4</f>
        <v>-1.0937500000000044E-2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112</v>
      </c>
      <c r="W86" s="112">
        <v>110</v>
      </c>
      <c r="X86" s="112">
        <v>109</v>
      </c>
      <c r="Y86" s="112">
        <v>112</v>
      </c>
      <c r="Z86" s="112">
        <v>108</v>
      </c>
    </row>
    <row r="87" spans="1:30" ht="15" customHeight="1" x14ac:dyDescent="0.25">
      <c r="A87" s="98" t="s">
        <v>4</v>
      </c>
      <c r="B87" s="49"/>
      <c r="C87" s="57" t="str">
        <f t="shared" si="3"/>
        <v>1,230</v>
      </c>
      <c r="D87" s="96">
        <f t="shared" si="4"/>
        <v>4.7700170357751315E-2</v>
      </c>
      <c r="E87" s="97">
        <f t="shared" si="5"/>
        <v>4.7700170357751315E-2</v>
      </c>
      <c r="F87" s="96">
        <f t="shared" si="6"/>
        <v>-8.8638195004029363E-3</v>
      </c>
      <c r="G87" s="97">
        <f t="shared" si="7"/>
        <v>-8.8638195004029363E-3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63</v>
      </c>
      <c r="W87" s="112">
        <v>49</v>
      </c>
      <c r="X87" s="112">
        <v>43</v>
      </c>
      <c r="Y87" s="112">
        <v>41</v>
      </c>
      <c r="Z87" s="112">
        <v>34</v>
      </c>
    </row>
    <row r="88" spans="1:30" ht="15" customHeight="1" x14ac:dyDescent="0.25">
      <c r="A88" s="98" t="s">
        <v>5</v>
      </c>
      <c r="B88" s="49"/>
      <c r="C88" s="57" t="str">
        <f t="shared" si="3"/>
        <v>1,300</v>
      </c>
      <c r="D88" s="96">
        <f t="shared" si="4"/>
        <v>6.2091503267973858E-2</v>
      </c>
      <c r="E88" s="97">
        <f t="shared" si="5"/>
        <v>6.2091503267973858E-2</v>
      </c>
      <c r="F88" s="96">
        <f t="shared" si="6"/>
        <v>-1.4404852160727843E-2</v>
      </c>
      <c r="G88" s="97">
        <f t="shared" si="7"/>
        <v>-1.4404852160727843E-2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23</v>
      </c>
      <c r="W88" s="112">
        <v>28</v>
      </c>
      <c r="X88" s="112">
        <v>33</v>
      </c>
      <c r="Y88" s="112">
        <v>38</v>
      </c>
      <c r="Z88" s="112">
        <v>32</v>
      </c>
    </row>
    <row r="89" spans="1:30" ht="15" customHeight="1" x14ac:dyDescent="0.25">
      <c r="A89" s="49" t="s">
        <v>6</v>
      </c>
      <c r="B89" s="49"/>
      <c r="C89" s="57" t="str">
        <f t="shared" si="3"/>
        <v>1,820</v>
      </c>
      <c r="D89" s="96">
        <f t="shared" si="4"/>
        <v>-9.2542188350571708E-3</v>
      </c>
      <c r="E89" s="97">
        <f t="shared" si="5"/>
        <v>-9.2542188350571708E-3</v>
      </c>
      <c r="F89" s="96">
        <f t="shared" si="6"/>
        <v>-7.7079107505070965E-2</v>
      </c>
      <c r="G89" s="97">
        <f t="shared" si="7"/>
        <v>-7.7079107505070965E-2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47</v>
      </c>
      <c r="W89" s="112">
        <v>55</v>
      </c>
      <c r="X89" s="112">
        <v>50</v>
      </c>
      <c r="Y89" s="112">
        <v>53</v>
      </c>
      <c r="Z89" s="112">
        <v>52</v>
      </c>
    </row>
    <row r="90" spans="1:30" ht="15" customHeight="1" x14ac:dyDescent="0.25">
      <c r="A90" s="49" t="s">
        <v>96</v>
      </c>
      <c r="B90" s="49"/>
      <c r="C90" s="57" t="str">
        <f t="shared" si="3"/>
        <v>$53,218</v>
      </c>
      <c r="D90" s="96">
        <f t="shared" si="4"/>
        <v>2.3328326513700759E-3</v>
      </c>
      <c r="E90" s="97">
        <f t="shared" si="5"/>
        <v>2.3328326513700759E-3</v>
      </c>
      <c r="F90" s="96">
        <f t="shared" si="6"/>
        <v>0.15920208689924431</v>
      </c>
      <c r="G90" s="97">
        <f t="shared" si="7"/>
        <v>0.15920208689924431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157</v>
      </c>
      <c r="W90" s="112">
        <v>136</v>
      </c>
      <c r="X90" s="112">
        <v>121</v>
      </c>
      <c r="Y90" s="112">
        <v>139</v>
      </c>
      <c r="Z90" s="112">
        <v>134</v>
      </c>
    </row>
    <row r="91" spans="1:30" ht="15" customHeight="1" x14ac:dyDescent="0.25">
      <c r="A91" s="49" t="s">
        <v>7</v>
      </c>
      <c r="B91" s="49"/>
      <c r="C91" s="57" t="str">
        <f t="shared" si="3"/>
        <v>$125.5 mil</v>
      </c>
      <c r="D91" s="96">
        <f t="shared" si="4"/>
        <v>4.7947368403033375E-2</v>
      </c>
      <c r="E91" s="97">
        <f t="shared" si="5"/>
        <v>4.7947368403033375E-2</v>
      </c>
      <c r="F91" s="96">
        <f t="shared" si="6"/>
        <v>8.3148846601397652E-2</v>
      </c>
      <c r="G91" s="97">
        <f t="shared" si="7"/>
        <v>8.3148846601397652E-2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959</v>
      </c>
      <c r="W91" s="112">
        <v>856</v>
      </c>
      <c r="X91" s="112">
        <v>885</v>
      </c>
      <c r="Y91" s="112">
        <v>885</v>
      </c>
      <c r="Z91" s="112">
        <v>894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90</v>
      </c>
      <c r="W93" s="112">
        <v>92</v>
      </c>
      <c r="X93" s="112">
        <v>87</v>
      </c>
      <c r="Y93" s="112">
        <v>85</v>
      </c>
      <c r="Z93" s="112">
        <v>81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203</v>
      </c>
      <c r="W94" s="112">
        <v>202</v>
      </c>
      <c r="X94" s="112">
        <v>201</v>
      </c>
      <c r="Y94" s="112">
        <v>194</v>
      </c>
      <c r="Z94" s="112">
        <v>187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24</v>
      </c>
      <c r="W95" s="112">
        <v>29</v>
      </c>
      <c r="X95" s="112">
        <v>24</v>
      </c>
      <c r="Y95" s="112">
        <v>23</v>
      </c>
      <c r="Z95" s="112">
        <v>27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205</v>
      </c>
      <c r="W96" s="112">
        <v>191</v>
      </c>
      <c r="X96" s="112">
        <v>188</v>
      </c>
      <c r="Y96" s="112">
        <v>178</v>
      </c>
      <c r="Z96" s="112">
        <v>171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216</v>
      </c>
      <c r="W97" s="112">
        <v>203</v>
      </c>
      <c r="X97" s="112">
        <v>200</v>
      </c>
      <c r="Y97" s="112">
        <v>211</v>
      </c>
      <c r="Z97" s="112">
        <v>194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82</v>
      </c>
      <c r="W98" s="112">
        <v>72</v>
      </c>
      <c r="X98" s="112">
        <v>71</v>
      </c>
      <c r="Y98" s="112">
        <v>80</v>
      </c>
      <c r="Z98" s="112">
        <v>84</v>
      </c>
    </row>
    <row r="99" spans="1:32" ht="15" customHeight="1" x14ac:dyDescent="0.25">
      <c r="S99" s="115" t="s">
        <v>197</v>
      </c>
      <c r="T99" s="115"/>
      <c r="U99" s="112"/>
      <c r="V99" s="112">
        <v>3</v>
      </c>
      <c r="W99" s="112">
        <v>4</v>
      </c>
      <c r="X99" s="112">
        <v>4</v>
      </c>
      <c r="Y99" s="112">
        <v>6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57</v>
      </c>
      <c r="W100" s="112">
        <v>66</v>
      </c>
      <c r="X100" s="112">
        <v>66</v>
      </c>
      <c r="Y100" s="112">
        <v>75</v>
      </c>
      <c r="Z100" s="112">
        <v>60</v>
      </c>
    </row>
    <row r="101" spans="1:32" x14ac:dyDescent="0.25">
      <c r="A101" s="18"/>
      <c r="S101" s="118" t="s">
        <v>53</v>
      </c>
      <c r="T101" s="118"/>
      <c r="U101" s="112"/>
      <c r="V101" s="112">
        <v>1015</v>
      </c>
      <c r="W101" s="112">
        <v>961</v>
      </c>
      <c r="X101" s="112">
        <v>970</v>
      </c>
      <c r="Y101" s="112">
        <v>935</v>
      </c>
      <c r="Z101" s="112">
        <v>919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1130</v>
      </c>
      <c r="W104" s="112">
        <v>1101</v>
      </c>
      <c r="X104" s="112">
        <v>1187</v>
      </c>
      <c r="Y104" s="112">
        <v>1190</v>
      </c>
      <c r="Z104" s="112">
        <v>1307</v>
      </c>
      <c r="AB104" s="109" t="str">
        <f>TEXT(Z104,"###,###")</f>
        <v>1,307</v>
      </c>
      <c r="AD104" s="130">
        <f>Z104/($Z$4)*100</f>
        <v>51.619273301737756</v>
      </c>
      <c r="AF104" s="109"/>
    </row>
    <row r="105" spans="1:32" x14ac:dyDescent="0.25">
      <c r="S105" s="115" t="s">
        <v>17</v>
      </c>
      <c r="T105" s="115"/>
      <c r="U105" s="112"/>
      <c r="V105" s="112">
        <v>1168</v>
      </c>
      <c r="W105" s="112">
        <v>1254</v>
      </c>
      <c r="X105" s="112">
        <v>1260</v>
      </c>
      <c r="Y105" s="112">
        <v>1141</v>
      </c>
      <c r="Z105" s="112">
        <v>1158</v>
      </c>
      <c r="AB105" s="109" t="str">
        <f>TEXT(Z105,"###,###")</f>
        <v>1,158</v>
      </c>
      <c r="AD105" s="130">
        <f>Z105/($Z$4)*100</f>
        <v>45.734597156398102</v>
      </c>
      <c r="AF105" s="109"/>
    </row>
    <row r="106" spans="1:32" x14ac:dyDescent="0.25">
      <c r="S106" s="118" t="s">
        <v>53</v>
      </c>
      <c r="T106" s="118"/>
      <c r="U106" s="120"/>
      <c r="V106" s="120">
        <v>2298</v>
      </c>
      <c r="W106" s="120">
        <v>2355</v>
      </c>
      <c r="X106" s="120">
        <v>2447</v>
      </c>
      <c r="Y106" s="120">
        <v>2331</v>
      </c>
      <c r="Z106" s="120">
        <v>2465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296</v>
      </c>
      <c r="W108" s="112">
        <v>259</v>
      </c>
      <c r="X108" s="112">
        <v>232</v>
      </c>
      <c r="Y108" s="112">
        <v>219</v>
      </c>
      <c r="Z108" s="112">
        <v>294</v>
      </c>
      <c r="AB108" s="109" t="str">
        <f>TEXT(Z108,"###,###")</f>
        <v>294</v>
      </c>
      <c r="AD108" s="130">
        <f>Z108/($Z$4)*100</f>
        <v>11.611374407582939</v>
      </c>
      <c r="AF108" s="109"/>
    </row>
    <row r="109" spans="1:32" x14ac:dyDescent="0.25">
      <c r="S109" s="115" t="s">
        <v>20</v>
      </c>
      <c r="T109" s="115"/>
      <c r="U109" s="112"/>
      <c r="V109" s="112">
        <v>320</v>
      </c>
      <c r="W109" s="112">
        <v>272</v>
      </c>
      <c r="X109" s="112">
        <v>333</v>
      </c>
      <c r="Y109" s="112">
        <v>405</v>
      </c>
      <c r="Z109" s="112">
        <v>361</v>
      </c>
      <c r="AB109" s="109" t="str">
        <f>TEXT(Z109,"###,###")</f>
        <v>361</v>
      </c>
      <c r="AD109" s="130">
        <f>Z109/($Z$4)*100</f>
        <v>14.257503949447079</v>
      </c>
      <c r="AF109" s="109"/>
    </row>
    <row r="110" spans="1:32" x14ac:dyDescent="0.25">
      <c r="S110" s="115" t="s">
        <v>21</v>
      </c>
      <c r="T110" s="115"/>
      <c r="U110" s="112"/>
      <c r="V110" s="112">
        <v>577</v>
      </c>
      <c r="W110" s="112">
        <v>717</v>
      </c>
      <c r="X110" s="112">
        <v>627</v>
      </c>
      <c r="Y110" s="112">
        <v>575</v>
      </c>
      <c r="Z110" s="112">
        <v>608</v>
      </c>
      <c r="AB110" s="109" t="str">
        <f>TEXT(Z110,"###,###")</f>
        <v>608</v>
      </c>
      <c r="AD110" s="130">
        <f>Z110/($Z$4)*100</f>
        <v>24.01263823064771</v>
      </c>
      <c r="AF110" s="109"/>
    </row>
    <row r="111" spans="1:32" x14ac:dyDescent="0.25">
      <c r="S111" s="115" t="s">
        <v>22</v>
      </c>
      <c r="T111" s="115"/>
      <c r="U111" s="112"/>
      <c r="V111" s="112">
        <v>1171</v>
      </c>
      <c r="W111" s="112">
        <v>1107</v>
      </c>
      <c r="X111" s="112">
        <v>1134</v>
      </c>
      <c r="Y111" s="112">
        <v>1132</v>
      </c>
      <c r="Z111" s="112">
        <v>1203</v>
      </c>
      <c r="AB111" s="109" t="str">
        <f>TEXT(Z111,"###,###")</f>
        <v>1,203</v>
      </c>
      <c r="AD111" s="130">
        <f>Z111/($Z$4)*100</f>
        <v>47.511848341232223</v>
      </c>
      <c r="AF111" s="109"/>
    </row>
    <row r="112" spans="1:32" x14ac:dyDescent="0.25">
      <c r="S112" s="118" t="s">
        <v>53</v>
      </c>
      <c r="T112" s="118"/>
      <c r="U112" s="112"/>
      <c r="V112" s="112">
        <v>2562</v>
      </c>
      <c r="W112" s="112">
        <v>2461</v>
      </c>
      <c r="X112" s="112">
        <v>2410</v>
      </c>
      <c r="Y112" s="112">
        <v>2410</v>
      </c>
      <c r="Z112" s="112">
        <v>2538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39.799999999999997</v>
      </c>
      <c r="W118" s="131">
        <v>39.619999999999997</v>
      </c>
      <c r="X118" s="131">
        <v>39.97</v>
      </c>
      <c r="Y118" s="131">
        <v>39.71</v>
      </c>
      <c r="Z118" s="131">
        <v>39.94</v>
      </c>
      <c r="AB118" s="109" t="str">
        <f>TEXT(Z118,"##.0")</f>
        <v>39.9</v>
      </c>
    </row>
    <row r="120" spans="19:32" x14ac:dyDescent="0.25">
      <c r="S120" s="101" t="s">
        <v>98</v>
      </c>
      <c r="T120" s="112"/>
      <c r="U120" s="112"/>
      <c r="V120" s="112">
        <v>1790</v>
      </c>
      <c r="W120" s="112">
        <v>1666</v>
      </c>
      <c r="X120" s="112">
        <v>1685</v>
      </c>
      <c r="Y120" s="112">
        <v>1678</v>
      </c>
      <c r="Z120" s="112">
        <v>1684</v>
      </c>
      <c r="AB120" s="109" t="str">
        <f>TEXT(Z120,"###,###")</f>
        <v>1,684</v>
      </c>
    </row>
    <row r="121" spans="19:32" x14ac:dyDescent="0.25">
      <c r="S121" s="101" t="s">
        <v>99</v>
      </c>
      <c r="T121" s="112"/>
      <c r="U121" s="112"/>
      <c r="V121" s="112">
        <v>104</v>
      </c>
      <c r="W121" s="112">
        <v>77</v>
      </c>
      <c r="X121" s="112">
        <v>85</v>
      </c>
      <c r="Y121" s="112">
        <v>75</v>
      </c>
      <c r="Z121" s="112">
        <v>61</v>
      </c>
      <c r="AB121" s="109" t="str">
        <f>TEXT(Z121,"###,###")</f>
        <v>61</v>
      </c>
    </row>
    <row r="122" spans="19:32" x14ac:dyDescent="0.25">
      <c r="S122" s="101" t="s">
        <v>100</v>
      </c>
      <c r="T122" s="112"/>
      <c r="U122" s="112"/>
      <c r="V122" s="112">
        <v>75</v>
      </c>
      <c r="W122" s="112">
        <v>77</v>
      </c>
      <c r="X122" s="112">
        <v>81</v>
      </c>
      <c r="Y122" s="112">
        <v>81</v>
      </c>
      <c r="Z122" s="112">
        <v>71</v>
      </c>
      <c r="AB122" s="109" t="str">
        <f>TEXT(Z122,"###,###")</f>
        <v>71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1865</v>
      </c>
      <c r="W124" s="112">
        <v>1743</v>
      </c>
      <c r="X124" s="112">
        <v>1766</v>
      </c>
      <c r="Y124" s="112">
        <v>1759</v>
      </c>
      <c r="Z124" s="112">
        <v>1755</v>
      </c>
      <c r="AB124" s="109" t="str">
        <f>TEXT(Z124,"###,###")</f>
        <v>1,755</v>
      </c>
      <c r="AD124" s="127">
        <f>Z124/$Z$7*100</f>
        <v>96.428571428571431</v>
      </c>
    </row>
    <row r="125" spans="19:32" x14ac:dyDescent="0.25">
      <c r="S125" s="101" t="s">
        <v>102</v>
      </c>
      <c r="T125" s="112"/>
      <c r="U125" s="112"/>
      <c r="V125" s="112">
        <v>179</v>
      </c>
      <c r="W125" s="112">
        <v>154</v>
      </c>
      <c r="X125" s="112">
        <v>166</v>
      </c>
      <c r="Y125" s="112">
        <v>156</v>
      </c>
      <c r="Z125" s="112">
        <v>132</v>
      </c>
      <c r="AB125" s="109" t="str">
        <f>TEXT(Z125,"###,###")</f>
        <v>132</v>
      </c>
      <c r="AD125" s="127">
        <f>Z125/$Z$7*100</f>
        <v>7.2527472527472536</v>
      </c>
    </row>
    <row r="127" spans="19:32" x14ac:dyDescent="0.25">
      <c r="S127" s="101" t="s">
        <v>103</v>
      </c>
      <c r="T127" s="112"/>
      <c r="U127" s="112"/>
      <c r="V127" s="112">
        <v>955</v>
      </c>
      <c r="W127" s="112">
        <v>859</v>
      </c>
      <c r="X127" s="112">
        <v>881</v>
      </c>
      <c r="Y127" s="112">
        <v>885</v>
      </c>
      <c r="Z127" s="112">
        <v>891</v>
      </c>
      <c r="AB127" s="109" t="str">
        <f>TEXT(Z127,"###,###")</f>
        <v>891</v>
      </c>
      <c r="AD127" s="127">
        <f>Z127/$Z$7*100</f>
        <v>48.956043956043956</v>
      </c>
    </row>
    <row r="128" spans="19:32" x14ac:dyDescent="0.25">
      <c r="S128" s="101" t="s">
        <v>104</v>
      </c>
      <c r="T128" s="112"/>
      <c r="U128" s="112"/>
      <c r="V128" s="112">
        <v>1017</v>
      </c>
      <c r="W128" s="112">
        <v>962</v>
      </c>
      <c r="X128" s="112">
        <v>965</v>
      </c>
      <c r="Y128" s="112">
        <v>935</v>
      </c>
      <c r="Z128" s="112">
        <v>920</v>
      </c>
      <c r="AB128" s="109" t="str">
        <f>TEXT(Z128,"###,###")</f>
        <v>920</v>
      </c>
      <c r="AD128" s="127">
        <f>Z128/$Z$7*100</f>
        <v>50.549450549450547</v>
      </c>
    </row>
    <row r="130" spans="19:20" x14ac:dyDescent="0.25">
      <c r="S130" s="101" t="s">
        <v>278</v>
      </c>
      <c r="T130" s="127">
        <v>92.527472527472526</v>
      </c>
    </row>
    <row r="131" spans="19:20" x14ac:dyDescent="0.25">
      <c r="S131" s="101" t="s">
        <v>279</v>
      </c>
      <c r="T131" s="127">
        <v>3.3516483516483517</v>
      </c>
    </row>
    <row r="132" spans="19:20" x14ac:dyDescent="0.25">
      <c r="S132" s="101" t="s">
        <v>280</v>
      </c>
      <c r="T132" s="127">
        <v>3.901098901098901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E552DD5-6FCC-4249-A625-80A1149FD4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D54D8D1-885B-4621-99E9-C5513BCF68B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5897132-B5EF-45CA-8F5A-4B3509FE64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F7D4373-6CB4-429C-A354-5051DDE93C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03F07-BEA3-4B96-B5C2-0B9AAB91D31E}">
  <sheetPr codeName="Sheet13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180</v>
      </c>
      <c r="T1" s="99"/>
      <c r="U1" s="99"/>
      <c r="V1" s="99"/>
      <c r="W1" s="99"/>
      <c r="X1" s="99"/>
      <c r="Y1" s="100" t="s">
        <v>181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180</v>
      </c>
      <c r="Y3" s="105" t="s">
        <v>181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9.70 Torres Strait Island,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1366</v>
      </c>
      <c r="W4" s="108">
        <v>1512</v>
      </c>
      <c r="X4" s="108">
        <v>1517</v>
      </c>
      <c r="Y4" s="108">
        <v>1695</v>
      </c>
      <c r="Z4" s="108">
        <v>1780</v>
      </c>
      <c r="AB4" s="109" t="str">
        <f>TEXT(Z4,"###,###")</f>
        <v>1,780</v>
      </c>
      <c r="AD4" s="110">
        <f>Z4/Y4-1</f>
        <v>5.0147492625368661E-2</v>
      </c>
      <c r="AF4" s="110">
        <f>Z4/V4-1</f>
        <v>0.30307467057101034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713</v>
      </c>
      <c r="W5" s="108">
        <v>803</v>
      </c>
      <c r="X5" s="108">
        <v>810</v>
      </c>
      <c r="Y5" s="108">
        <v>891</v>
      </c>
      <c r="Z5" s="108">
        <v>861</v>
      </c>
      <c r="AB5" s="109" t="str">
        <f>TEXT(Z5,"###,###")</f>
        <v>861</v>
      </c>
      <c r="AD5" s="110">
        <f t="shared" ref="AD5:AD9" si="0">Z5/Y5-1</f>
        <v>-3.3670033670033628E-2</v>
      </c>
      <c r="AF5" s="110">
        <f t="shared" ref="AF5:AF9" si="1">Z5/V5-1</f>
        <v>0.20757363253856953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648</v>
      </c>
      <c r="W6" s="108">
        <v>704</v>
      </c>
      <c r="X6" s="108">
        <v>714</v>
      </c>
      <c r="Y6" s="108">
        <v>801</v>
      </c>
      <c r="Z6" s="108">
        <v>915</v>
      </c>
      <c r="AB6" s="109" t="str">
        <f>TEXT(Z6,"###,###")</f>
        <v>915</v>
      </c>
      <c r="AD6" s="110">
        <f t="shared" si="0"/>
        <v>0.14232209737827706</v>
      </c>
      <c r="AF6" s="110">
        <f t="shared" si="1"/>
        <v>0.41203703703703698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1132</v>
      </c>
      <c r="W7" s="108">
        <v>1273</v>
      </c>
      <c r="X7" s="108">
        <v>1266</v>
      </c>
      <c r="Y7" s="108">
        <v>1355</v>
      </c>
      <c r="Z7" s="108">
        <v>1382</v>
      </c>
      <c r="AB7" s="109" t="str">
        <f>TEXT(Z7,"###,###")</f>
        <v>1,382</v>
      </c>
      <c r="AD7" s="110">
        <f t="shared" si="0"/>
        <v>1.9926199261992572E-2</v>
      </c>
      <c r="AF7" s="110">
        <f t="shared" si="1"/>
        <v>0.22084805653710249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1,780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1,382</v>
      </c>
      <c r="P8" s="67"/>
      <c r="S8" s="107" t="s">
        <v>83</v>
      </c>
      <c r="T8" s="108"/>
      <c r="U8" s="108"/>
      <c r="V8" s="108">
        <v>35248</v>
      </c>
      <c r="W8" s="108">
        <v>37688</v>
      </c>
      <c r="X8" s="108">
        <v>36910.129999999997</v>
      </c>
      <c r="Y8" s="108">
        <v>38218</v>
      </c>
      <c r="Z8" s="108">
        <v>37968.019999999997</v>
      </c>
      <c r="AB8" s="109" t="str">
        <f>TEXT(Z8,"$###,###")</f>
        <v>$37,968</v>
      </c>
      <c r="AD8" s="110">
        <f t="shared" si="0"/>
        <v>-6.5408969595479594E-3</v>
      </c>
      <c r="AF8" s="110">
        <f t="shared" si="1"/>
        <v>7.7168066273263669E-2</v>
      </c>
    </row>
    <row r="9" spans="1:32" x14ac:dyDescent="0.25">
      <c r="A9" s="30" t="s">
        <v>14</v>
      </c>
      <c r="B9" s="71"/>
      <c r="C9" s="72"/>
      <c r="D9" s="73">
        <f>AD104</f>
        <v>42.471910112359552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48.98697539797395</v>
      </c>
      <c r="P9" s="74" t="s">
        <v>84</v>
      </c>
      <c r="S9" s="107" t="s">
        <v>7</v>
      </c>
      <c r="T9" s="108"/>
      <c r="U9" s="108"/>
      <c r="V9" s="108">
        <v>45853483</v>
      </c>
      <c r="W9" s="108">
        <v>53433727</v>
      </c>
      <c r="X9" s="108">
        <v>54511153</v>
      </c>
      <c r="Y9" s="108">
        <v>58574856</v>
      </c>
      <c r="Z9" s="108">
        <v>62795982</v>
      </c>
      <c r="AB9" s="109" t="str">
        <f>TEXT(Z9/1000000,"$#,###.0")&amp;" mil"</f>
        <v>$62.8 mil</v>
      </c>
      <c r="AD9" s="110">
        <f t="shared" si="0"/>
        <v>7.2063787916098354E-2</v>
      </c>
      <c r="AF9" s="110">
        <f t="shared" si="1"/>
        <v>0.36949208416730306</v>
      </c>
    </row>
    <row r="10" spans="1:32" x14ac:dyDescent="0.25">
      <c r="A10" s="30" t="s">
        <v>17</v>
      </c>
      <c r="B10" s="71"/>
      <c r="C10" s="72"/>
      <c r="D10" s="73">
        <f>AD105</f>
        <v>56.067415730337075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51.157742402315485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96.30969609261939</v>
      </c>
      <c r="P11" s="74" t="s">
        <v>84</v>
      </c>
      <c r="S11" s="107" t="s">
        <v>29</v>
      </c>
      <c r="T11" s="112"/>
      <c r="U11" s="112"/>
      <c r="V11" s="112">
        <v>1294</v>
      </c>
      <c r="W11" s="112">
        <v>1450</v>
      </c>
      <c r="X11" s="112">
        <v>1452</v>
      </c>
      <c r="Y11" s="112">
        <v>1632</v>
      </c>
      <c r="Z11" s="112">
        <v>1727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2.0984081041968161</v>
      </c>
      <c r="P12" s="74" t="s">
        <v>84</v>
      </c>
      <c r="S12" s="107" t="s">
        <v>30</v>
      </c>
      <c r="T12" s="112"/>
      <c r="U12" s="112"/>
      <c r="V12" s="112">
        <v>70</v>
      </c>
      <c r="W12" s="112">
        <v>62</v>
      </c>
      <c r="X12" s="112">
        <v>67</v>
      </c>
      <c r="Y12" s="112">
        <v>63</v>
      </c>
      <c r="Z12" s="112">
        <v>58</v>
      </c>
    </row>
    <row r="13" spans="1:32" ht="15" customHeight="1" x14ac:dyDescent="0.25">
      <c r="A13" s="30" t="s">
        <v>19</v>
      </c>
      <c r="B13" s="72"/>
      <c r="C13" s="72"/>
      <c r="D13" s="73">
        <f>AD108</f>
        <v>5.5056179775280896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1.9536903039073805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12.752808988764045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39.9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20.674157303370784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13.84282624369142</v>
      </c>
      <c r="P15" s="74" t="s">
        <v>84</v>
      </c>
      <c r="S15" s="115" t="s">
        <v>60</v>
      </c>
      <c r="T15" s="115"/>
      <c r="U15" s="116"/>
      <c r="V15" s="116">
        <v>34</v>
      </c>
      <c r="W15" s="116">
        <v>43</v>
      </c>
      <c r="X15" s="116">
        <v>40</v>
      </c>
      <c r="Y15" s="112">
        <v>42</v>
      </c>
      <c r="Z15" s="112">
        <v>57</v>
      </c>
      <c r="AB15" s="117">
        <f t="shared" ref="AB15:AB34" si="2">IF(Z15="np",0,Z15/$Z$34)</f>
        <v>3.2022471910112357E-2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59.494382022471918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86.15717375630858</v>
      </c>
      <c r="P16" s="37" t="s">
        <v>84</v>
      </c>
      <c r="S16" s="115" t="s">
        <v>61</v>
      </c>
      <c r="T16" s="115"/>
      <c r="U16" s="116"/>
      <c r="V16" s="116">
        <v>4</v>
      </c>
      <c r="W16" s="116">
        <v>3</v>
      </c>
      <c r="X16" s="116">
        <v>10</v>
      </c>
      <c r="Y16" s="112">
        <v>27</v>
      </c>
      <c r="Z16" s="112">
        <v>10</v>
      </c>
      <c r="AB16" s="117">
        <f t="shared" si="2"/>
        <v>5.6179775280898875E-3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</v>
      </c>
      <c r="W17" s="116">
        <v>8</v>
      </c>
      <c r="X17" s="116">
        <v>10</v>
      </c>
      <c r="Y17" s="112">
        <v>8</v>
      </c>
      <c r="Z17" s="112">
        <v>12</v>
      </c>
      <c r="AB17" s="117">
        <f t="shared" si="2"/>
        <v>6.7415730337078653E-3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23</v>
      </c>
      <c r="W18" s="116">
        <v>24</v>
      </c>
      <c r="X18" s="116">
        <v>22</v>
      </c>
      <c r="Y18" s="112">
        <v>26</v>
      </c>
      <c r="Z18" s="112">
        <v>25</v>
      </c>
      <c r="AB18" s="117">
        <f t="shared" si="2"/>
        <v>1.4044943820224719E-2</v>
      </c>
    </row>
    <row r="19" spans="1:28" x14ac:dyDescent="0.25">
      <c r="A19" s="63" t="str">
        <f>$S$1&amp;" ("&amp;$V$2&amp;" to "&amp;$Z$2&amp;")"</f>
        <v>Torres Strait Island (2017-18 to 2021-22)</v>
      </c>
      <c r="B19" s="63"/>
      <c r="C19" s="63"/>
      <c r="D19" s="63"/>
      <c r="E19" s="63"/>
      <c r="F19" s="63"/>
      <c r="G19" s="63" t="str">
        <f>$S$1&amp;" ("&amp;$V$2&amp;" to "&amp;$Z$2&amp;")"</f>
        <v>Torres Strait Island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71</v>
      </c>
      <c r="W19" s="116">
        <v>89</v>
      </c>
      <c r="X19" s="116">
        <v>80</v>
      </c>
      <c r="Y19" s="112">
        <v>97</v>
      </c>
      <c r="Z19" s="112">
        <v>97</v>
      </c>
      <c r="AB19" s="117">
        <f t="shared" si="2"/>
        <v>5.4494382022471907E-2</v>
      </c>
    </row>
    <row r="20" spans="1:28" x14ac:dyDescent="0.25">
      <c r="S20" s="115" t="s">
        <v>65</v>
      </c>
      <c r="T20" s="115"/>
      <c r="U20" s="116"/>
      <c r="V20" s="116">
        <v>7</v>
      </c>
      <c r="W20" s="116">
        <v>9</v>
      </c>
      <c r="X20" s="116">
        <v>5</v>
      </c>
      <c r="Y20" s="112">
        <v>1</v>
      </c>
      <c r="Z20" s="112">
        <v>3</v>
      </c>
      <c r="AB20" s="117">
        <f t="shared" si="2"/>
        <v>1.6853932584269663E-3</v>
      </c>
    </row>
    <row r="21" spans="1:28" x14ac:dyDescent="0.25">
      <c r="S21" s="115" t="s">
        <v>66</v>
      </c>
      <c r="T21" s="115"/>
      <c r="U21" s="116"/>
      <c r="V21" s="116">
        <v>175</v>
      </c>
      <c r="W21" s="116">
        <v>176</v>
      </c>
      <c r="X21" s="116">
        <v>178</v>
      </c>
      <c r="Y21" s="112">
        <v>201</v>
      </c>
      <c r="Z21" s="112">
        <v>205</v>
      </c>
      <c r="AB21" s="117">
        <f t="shared" si="2"/>
        <v>0.1151685393258427</v>
      </c>
    </row>
    <row r="22" spans="1:28" x14ac:dyDescent="0.25">
      <c r="S22" s="115" t="s">
        <v>67</v>
      </c>
      <c r="T22" s="115"/>
      <c r="U22" s="116"/>
      <c r="V22" s="116">
        <v>30</v>
      </c>
      <c r="W22" s="116">
        <v>22</v>
      </c>
      <c r="X22" s="116">
        <v>15</v>
      </c>
      <c r="Y22" s="112">
        <v>36</v>
      </c>
      <c r="Z22" s="112">
        <v>47</v>
      </c>
      <c r="AB22" s="117">
        <f t="shared" si="2"/>
        <v>2.6404494382022473E-2</v>
      </c>
    </row>
    <row r="23" spans="1:28" x14ac:dyDescent="0.25">
      <c r="S23" s="115" t="s">
        <v>68</v>
      </c>
      <c r="T23" s="115"/>
      <c r="U23" s="116"/>
      <c r="V23" s="116">
        <v>28</v>
      </c>
      <c r="W23" s="116">
        <v>28</v>
      </c>
      <c r="X23" s="116">
        <v>27</v>
      </c>
      <c r="Y23" s="112">
        <v>33</v>
      </c>
      <c r="Z23" s="112">
        <v>34</v>
      </c>
      <c r="AB23" s="117">
        <f t="shared" si="2"/>
        <v>1.9101123595505618E-2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7</v>
      </c>
      <c r="X24" s="116">
        <v>0</v>
      </c>
      <c r="Y24" s="112">
        <v>3</v>
      </c>
      <c r="Z24" s="112">
        <v>3</v>
      </c>
      <c r="AB24" s="117">
        <f t="shared" si="2"/>
        <v>1.6853932584269663E-3</v>
      </c>
    </row>
    <row r="25" spans="1:28" x14ac:dyDescent="0.25">
      <c r="S25" s="115" t="s">
        <v>70</v>
      </c>
      <c r="T25" s="115"/>
      <c r="U25" s="116"/>
      <c r="V25" s="116">
        <v>4</v>
      </c>
      <c r="W25" s="116">
        <v>5</v>
      </c>
      <c r="X25" s="116">
        <v>6</v>
      </c>
      <c r="Y25" s="112">
        <v>3</v>
      </c>
      <c r="Z25" s="112">
        <v>11</v>
      </c>
      <c r="AB25" s="117">
        <f t="shared" si="2"/>
        <v>6.1797752808988764E-3</v>
      </c>
    </row>
    <row r="26" spans="1:28" x14ac:dyDescent="0.25">
      <c r="S26" s="115" t="s">
        <v>71</v>
      </c>
      <c r="T26" s="115"/>
      <c r="U26" s="116"/>
      <c r="V26" s="116">
        <v>23</v>
      </c>
      <c r="W26" s="116">
        <v>4</v>
      </c>
      <c r="X26" s="116">
        <v>25</v>
      </c>
      <c r="Y26" s="112">
        <v>29</v>
      </c>
      <c r="Z26" s="112">
        <v>15</v>
      </c>
      <c r="AB26" s="117">
        <f t="shared" si="2"/>
        <v>8.4269662921348312E-3</v>
      </c>
    </row>
    <row r="27" spans="1:28" x14ac:dyDescent="0.25">
      <c r="S27" s="115" t="s">
        <v>72</v>
      </c>
      <c r="T27" s="115"/>
      <c r="U27" s="116"/>
      <c r="V27" s="116">
        <v>80</v>
      </c>
      <c r="W27" s="116">
        <v>21</v>
      </c>
      <c r="X27" s="116">
        <v>16</v>
      </c>
      <c r="Y27" s="112">
        <v>51</v>
      </c>
      <c r="Z27" s="112">
        <v>86</v>
      </c>
      <c r="AB27" s="117">
        <f t="shared" si="2"/>
        <v>4.8314606741573035E-2</v>
      </c>
    </row>
    <row r="28" spans="1:28" x14ac:dyDescent="0.25">
      <c r="S28" s="115" t="s">
        <v>73</v>
      </c>
      <c r="T28" s="115"/>
      <c r="U28" s="116"/>
      <c r="V28" s="116">
        <v>21</v>
      </c>
      <c r="W28" s="116">
        <v>32</v>
      </c>
      <c r="X28" s="116">
        <v>45</v>
      </c>
      <c r="Y28" s="112">
        <v>48</v>
      </c>
      <c r="Z28" s="112">
        <v>102</v>
      </c>
      <c r="AB28" s="117">
        <f t="shared" si="2"/>
        <v>5.7303370786516851E-2</v>
      </c>
    </row>
    <row r="29" spans="1:28" x14ac:dyDescent="0.25">
      <c r="S29" s="115" t="s">
        <v>74</v>
      </c>
      <c r="T29" s="115"/>
      <c r="U29" s="116"/>
      <c r="V29" s="116">
        <v>341</v>
      </c>
      <c r="W29" s="116">
        <v>458</v>
      </c>
      <c r="X29" s="116">
        <v>383</v>
      </c>
      <c r="Y29" s="112">
        <v>403</v>
      </c>
      <c r="Z29" s="112">
        <v>397</v>
      </c>
      <c r="AB29" s="117">
        <f t="shared" si="2"/>
        <v>0.22303370786516855</v>
      </c>
    </row>
    <row r="30" spans="1:28" x14ac:dyDescent="0.25">
      <c r="S30" s="115" t="s">
        <v>75</v>
      </c>
      <c r="T30" s="115"/>
      <c r="U30" s="116"/>
      <c r="V30" s="116">
        <v>269</v>
      </c>
      <c r="W30" s="116">
        <v>310</v>
      </c>
      <c r="X30" s="116">
        <v>293</v>
      </c>
      <c r="Y30" s="112">
        <v>300</v>
      </c>
      <c r="Z30" s="112">
        <v>306</v>
      </c>
      <c r="AB30" s="117">
        <f t="shared" si="2"/>
        <v>0.17191011235955056</v>
      </c>
    </row>
    <row r="31" spans="1:28" x14ac:dyDescent="0.25">
      <c r="S31" s="115" t="s">
        <v>76</v>
      </c>
      <c r="T31" s="115"/>
      <c r="U31" s="116"/>
      <c r="V31" s="116">
        <v>137</v>
      </c>
      <c r="W31" s="116">
        <v>238</v>
      </c>
      <c r="X31" s="116">
        <v>302</v>
      </c>
      <c r="Y31" s="112">
        <v>329</v>
      </c>
      <c r="Z31" s="112">
        <v>323</v>
      </c>
      <c r="AB31" s="117">
        <f t="shared" si="2"/>
        <v>0.18146067415730338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5</v>
      </c>
      <c r="W32" s="116">
        <v>10</v>
      </c>
      <c r="X32" s="116">
        <v>7</v>
      </c>
      <c r="Y32" s="112">
        <v>6</v>
      </c>
      <c r="Z32" s="112">
        <v>5</v>
      </c>
      <c r="AB32" s="117">
        <f t="shared" si="2"/>
        <v>2.8089887640449437E-3</v>
      </c>
    </row>
    <row r="33" spans="19:32" x14ac:dyDescent="0.25">
      <c r="S33" s="115" t="s">
        <v>78</v>
      </c>
      <c r="T33" s="115"/>
      <c r="U33" s="116"/>
      <c r="V33" s="116">
        <v>22</v>
      </c>
      <c r="W33" s="116">
        <v>13</v>
      </c>
      <c r="X33" s="116">
        <v>31</v>
      </c>
      <c r="Y33" s="112">
        <v>33</v>
      </c>
      <c r="Z33" s="112">
        <v>22</v>
      </c>
      <c r="AB33" s="117">
        <f t="shared" si="2"/>
        <v>1.2359550561797753E-2</v>
      </c>
    </row>
    <row r="34" spans="19:32" x14ac:dyDescent="0.25">
      <c r="S34" s="118" t="s">
        <v>53</v>
      </c>
      <c r="T34" s="118"/>
      <c r="U34" s="119"/>
      <c r="V34" s="119">
        <v>1366</v>
      </c>
      <c r="W34" s="119">
        <v>1514</v>
      </c>
      <c r="X34" s="119">
        <v>1517</v>
      </c>
      <c r="Y34" s="120">
        <v>1695</v>
      </c>
      <c r="Z34" s="120">
        <v>1780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1034</v>
      </c>
      <c r="W37" s="112">
        <v>1159</v>
      </c>
      <c r="X37" s="112">
        <v>1125</v>
      </c>
      <c r="Y37" s="112">
        <v>1182</v>
      </c>
      <c r="Z37" s="112">
        <v>1195</v>
      </c>
      <c r="AB37" s="132">
        <f>Z37/Z40*100</f>
        <v>86.15717375630858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98</v>
      </c>
      <c r="W38" s="112">
        <v>112</v>
      </c>
      <c r="X38" s="112">
        <v>142</v>
      </c>
      <c r="Y38" s="112">
        <v>179</v>
      </c>
      <c r="Z38" s="112">
        <v>192</v>
      </c>
      <c r="AB38" s="132">
        <f>Z38/Z40*100</f>
        <v>13.84282624369142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1132</v>
      </c>
      <c r="W40" s="112">
        <v>1271</v>
      </c>
      <c r="X40" s="112">
        <v>1267</v>
      </c>
      <c r="Y40" s="112">
        <v>1361</v>
      </c>
      <c r="Z40" s="112">
        <v>1387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5</v>
      </c>
      <c r="X45" s="112">
        <v>5</v>
      </c>
      <c r="Y45" s="112">
        <v>3</v>
      </c>
      <c r="Z45" s="112">
        <v>6</v>
      </c>
    </row>
    <row r="46" spans="19:32" x14ac:dyDescent="0.25">
      <c r="S46" s="115" t="s">
        <v>38</v>
      </c>
      <c r="T46" s="115"/>
      <c r="U46" s="112"/>
      <c r="V46" s="112">
        <v>22</v>
      </c>
      <c r="W46" s="112">
        <v>28</v>
      </c>
      <c r="X46" s="112">
        <v>30</v>
      </c>
      <c r="Y46" s="112">
        <v>35</v>
      </c>
      <c r="Z46" s="112">
        <v>51</v>
      </c>
    </row>
    <row r="47" spans="19:32" x14ac:dyDescent="0.25">
      <c r="S47" s="115" t="s">
        <v>39</v>
      </c>
      <c r="T47" s="115"/>
      <c r="U47" s="112"/>
      <c r="V47" s="112">
        <v>77</v>
      </c>
      <c r="W47" s="112">
        <v>69</v>
      </c>
      <c r="X47" s="112">
        <v>68</v>
      </c>
      <c r="Y47" s="112">
        <v>70</v>
      </c>
      <c r="Z47" s="112">
        <v>75</v>
      </c>
    </row>
    <row r="48" spans="19:32" x14ac:dyDescent="0.25">
      <c r="S48" s="115" t="s">
        <v>40</v>
      </c>
      <c r="T48" s="115"/>
      <c r="U48" s="112"/>
      <c r="V48" s="112">
        <v>111</v>
      </c>
      <c r="W48" s="112">
        <v>122</v>
      </c>
      <c r="X48" s="112">
        <v>105</v>
      </c>
      <c r="Y48" s="112">
        <v>115</v>
      </c>
      <c r="Z48" s="112">
        <v>105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89</v>
      </c>
      <c r="W49" s="112">
        <v>102</v>
      </c>
      <c r="X49" s="112">
        <v>106</v>
      </c>
      <c r="Y49" s="112">
        <v>133</v>
      </c>
      <c r="Z49" s="112">
        <v>119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Torres Strait Island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94</v>
      </c>
      <c r="W50" s="112">
        <v>98</v>
      </c>
      <c r="X50" s="112">
        <v>103</v>
      </c>
      <c r="Y50" s="112">
        <v>110</v>
      </c>
      <c r="Z50" s="112">
        <v>101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80</v>
      </c>
      <c r="W51" s="112">
        <v>90</v>
      </c>
      <c r="X51" s="112">
        <v>82</v>
      </c>
      <c r="Y51" s="112">
        <v>98</v>
      </c>
      <c r="Z51" s="112">
        <v>98</v>
      </c>
    </row>
    <row r="52" spans="1:26" ht="15" customHeight="1" x14ac:dyDescent="0.25">
      <c r="S52" s="115" t="s">
        <v>44</v>
      </c>
      <c r="T52" s="115"/>
      <c r="U52" s="112"/>
      <c r="V52" s="112">
        <v>86</v>
      </c>
      <c r="W52" s="112">
        <v>93</v>
      </c>
      <c r="X52" s="112">
        <v>96</v>
      </c>
      <c r="Y52" s="112">
        <v>92</v>
      </c>
      <c r="Z52" s="112">
        <v>92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63</v>
      </c>
      <c r="W53" s="112">
        <v>69</v>
      </c>
      <c r="X53" s="112">
        <v>80</v>
      </c>
      <c r="Y53" s="112">
        <v>96</v>
      </c>
      <c r="Z53" s="112">
        <v>90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49</v>
      </c>
      <c r="W54" s="112">
        <v>65</v>
      </c>
      <c r="X54" s="112">
        <v>59</v>
      </c>
      <c r="Y54" s="112">
        <v>64</v>
      </c>
      <c r="Z54" s="112">
        <v>58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31</v>
      </c>
      <c r="W55" s="112">
        <v>38</v>
      </c>
      <c r="X55" s="112">
        <v>38</v>
      </c>
      <c r="Y55" s="112">
        <v>46</v>
      </c>
      <c r="Z55" s="112">
        <v>47</v>
      </c>
    </row>
    <row r="56" spans="1:26" ht="15" customHeight="1" x14ac:dyDescent="0.25">
      <c r="S56" s="115" t="s">
        <v>48</v>
      </c>
      <c r="T56" s="115"/>
      <c r="U56" s="112"/>
      <c r="V56" s="112">
        <v>19</v>
      </c>
      <c r="W56" s="112">
        <v>22</v>
      </c>
      <c r="X56" s="112">
        <v>27</v>
      </c>
      <c r="Y56" s="112">
        <v>21</v>
      </c>
      <c r="Z56" s="112">
        <v>22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5</v>
      </c>
      <c r="X57" s="112">
        <v>7</v>
      </c>
      <c r="Y57" s="112">
        <v>8</v>
      </c>
      <c r="Z57" s="112">
        <v>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717</v>
      </c>
      <c r="W61" s="112">
        <v>805</v>
      </c>
      <c r="X61" s="112">
        <v>807</v>
      </c>
      <c r="Y61" s="112">
        <v>891</v>
      </c>
      <c r="Z61" s="112">
        <v>864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</v>
      </c>
      <c r="W64" s="112">
        <v>4</v>
      </c>
      <c r="X64" s="112">
        <v>6</v>
      </c>
      <c r="Y64" s="112">
        <v>7</v>
      </c>
      <c r="Z64" s="112">
        <v>14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Torres Strait Island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27</v>
      </c>
      <c r="W65" s="112">
        <v>25</v>
      </c>
      <c r="X65" s="112">
        <v>25</v>
      </c>
      <c r="Y65" s="112">
        <v>34</v>
      </c>
      <c r="Z65" s="112">
        <v>51</v>
      </c>
    </row>
    <row r="66" spans="1:26" x14ac:dyDescent="0.25">
      <c r="S66" s="115" t="s">
        <v>39</v>
      </c>
      <c r="T66" s="115"/>
      <c r="U66" s="112"/>
      <c r="V66" s="112">
        <v>62</v>
      </c>
      <c r="W66" s="112">
        <v>72</v>
      </c>
      <c r="X66" s="112">
        <v>63</v>
      </c>
      <c r="Y66" s="112">
        <v>74</v>
      </c>
      <c r="Z66" s="112">
        <v>69</v>
      </c>
    </row>
    <row r="67" spans="1:26" x14ac:dyDescent="0.25">
      <c r="S67" s="115" t="s">
        <v>40</v>
      </c>
      <c r="T67" s="115"/>
      <c r="U67" s="112"/>
      <c r="V67" s="112">
        <v>96</v>
      </c>
      <c r="W67" s="112">
        <v>98</v>
      </c>
      <c r="X67" s="112">
        <v>102</v>
      </c>
      <c r="Y67" s="112">
        <v>118</v>
      </c>
      <c r="Z67" s="112">
        <v>133</v>
      </c>
    </row>
    <row r="68" spans="1:26" x14ac:dyDescent="0.25">
      <c r="S68" s="115" t="s">
        <v>41</v>
      </c>
      <c r="T68" s="115"/>
      <c r="U68" s="112"/>
      <c r="V68" s="112">
        <v>95</v>
      </c>
      <c r="W68" s="112">
        <v>84</v>
      </c>
      <c r="X68" s="112">
        <v>88</v>
      </c>
      <c r="Y68" s="112">
        <v>116</v>
      </c>
      <c r="Z68" s="112">
        <v>140</v>
      </c>
    </row>
    <row r="69" spans="1:26" x14ac:dyDescent="0.25">
      <c r="S69" s="115" t="s">
        <v>42</v>
      </c>
      <c r="T69" s="115"/>
      <c r="U69" s="112"/>
      <c r="V69" s="112">
        <v>83</v>
      </c>
      <c r="W69" s="112">
        <v>101</v>
      </c>
      <c r="X69" s="112">
        <v>106</v>
      </c>
      <c r="Y69" s="112">
        <v>91</v>
      </c>
      <c r="Z69" s="112">
        <v>97</v>
      </c>
    </row>
    <row r="70" spans="1:26" x14ac:dyDescent="0.25">
      <c r="S70" s="115" t="s">
        <v>43</v>
      </c>
      <c r="T70" s="115"/>
      <c r="U70" s="112"/>
      <c r="V70" s="112">
        <v>78</v>
      </c>
      <c r="W70" s="112">
        <v>83</v>
      </c>
      <c r="X70" s="112">
        <v>69</v>
      </c>
      <c r="Y70" s="112">
        <v>105</v>
      </c>
      <c r="Z70" s="112">
        <v>113</v>
      </c>
    </row>
    <row r="71" spans="1:26" x14ac:dyDescent="0.25">
      <c r="S71" s="115" t="s">
        <v>44</v>
      </c>
      <c r="T71" s="115"/>
      <c r="U71" s="112"/>
      <c r="V71" s="112">
        <v>62</v>
      </c>
      <c r="W71" s="112">
        <v>77</v>
      </c>
      <c r="X71" s="112">
        <v>72</v>
      </c>
      <c r="Y71" s="112">
        <v>72</v>
      </c>
      <c r="Z71" s="112">
        <v>82</v>
      </c>
    </row>
    <row r="72" spans="1:26" x14ac:dyDescent="0.25">
      <c r="S72" s="115" t="s">
        <v>45</v>
      </c>
      <c r="T72" s="115"/>
      <c r="U72" s="112"/>
      <c r="V72" s="112">
        <v>54</v>
      </c>
      <c r="W72" s="112">
        <v>68</v>
      </c>
      <c r="X72" s="112">
        <v>73</v>
      </c>
      <c r="Y72" s="112">
        <v>68</v>
      </c>
      <c r="Z72" s="112">
        <v>94</v>
      </c>
    </row>
    <row r="73" spans="1:26" x14ac:dyDescent="0.25">
      <c r="S73" s="115" t="s">
        <v>46</v>
      </c>
      <c r="T73" s="115"/>
      <c r="U73" s="112"/>
      <c r="V73" s="112">
        <v>37</v>
      </c>
      <c r="W73" s="112">
        <v>49</v>
      </c>
      <c r="X73" s="112">
        <v>53</v>
      </c>
      <c r="Y73" s="112">
        <v>62</v>
      </c>
      <c r="Z73" s="112">
        <v>58</v>
      </c>
    </row>
    <row r="74" spans="1:26" x14ac:dyDescent="0.25">
      <c r="S74" s="115" t="s">
        <v>47</v>
      </c>
      <c r="T74" s="115"/>
      <c r="U74" s="112"/>
      <c r="V74" s="112">
        <v>27</v>
      </c>
      <c r="W74" s="112">
        <v>29</v>
      </c>
      <c r="X74" s="112">
        <v>33</v>
      </c>
      <c r="Y74" s="112">
        <v>36</v>
      </c>
      <c r="Z74" s="112">
        <v>53</v>
      </c>
    </row>
    <row r="75" spans="1:26" x14ac:dyDescent="0.25">
      <c r="S75" s="115" t="s">
        <v>48</v>
      </c>
      <c r="T75" s="115"/>
      <c r="U75" s="112"/>
      <c r="V75" s="112">
        <v>10</v>
      </c>
      <c r="W75" s="112">
        <v>18</v>
      </c>
      <c r="X75" s="112">
        <v>23</v>
      </c>
      <c r="Y75" s="112">
        <v>16</v>
      </c>
      <c r="Z75" s="112">
        <v>22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2</v>
      </c>
      <c r="Z76" s="112">
        <v>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645</v>
      </c>
      <c r="W80" s="112">
        <v>708</v>
      </c>
      <c r="X80" s="112">
        <v>712</v>
      </c>
      <c r="Y80" s="112">
        <v>801</v>
      </c>
      <c r="Z80" s="112">
        <v>918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Torres Strait Island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61</v>
      </c>
      <c r="W83" s="112">
        <v>63</v>
      </c>
      <c r="X83" s="112">
        <v>71</v>
      </c>
      <c r="Y83" s="112">
        <v>61</v>
      </c>
      <c r="Z83" s="112">
        <v>65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78</v>
      </c>
      <c r="W84" s="112">
        <v>87</v>
      </c>
      <c r="X84" s="112">
        <v>93</v>
      </c>
      <c r="Y84" s="112">
        <v>100</v>
      </c>
      <c r="Z84" s="112">
        <v>96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71</v>
      </c>
      <c r="W85" s="112">
        <v>84</v>
      </c>
      <c r="X85" s="112">
        <v>90</v>
      </c>
      <c r="Y85" s="112">
        <v>80</v>
      </c>
      <c r="Z85" s="112">
        <v>86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1,780</v>
      </c>
      <c r="D86" s="96">
        <f t="shared" ref="D86:D91" si="4">AD4</f>
        <v>5.0147492625368661E-2</v>
      </c>
      <c r="E86" s="97">
        <f t="shared" ref="E86:E91" si="5">AD4</f>
        <v>5.0147492625368661E-2</v>
      </c>
      <c r="F86" s="96">
        <f t="shared" ref="F86:F91" si="6">AF4</f>
        <v>0.30307467057101034</v>
      </c>
      <c r="G86" s="97">
        <f t="shared" ref="G86:G91" si="7">AF4</f>
        <v>0.30307467057101034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62</v>
      </c>
      <c r="W86" s="112">
        <v>75</v>
      </c>
      <c r="X86" s="112">
        <v>55</v>
      </c>
      <c r="Y86" s="112">
        <v>64</v>
      </c>
      <c r="Z86" s="112">
        <v>55</v>
      </c>
    </row>
    <row r="87" spans="1:30" ht="15" customHeight="1" x14ac:dyDescent="0.25">
      <c r="A87" s="98" t="s">
        <v>4</v>
      </c>
      <c r="B87" s="49"/>
      <c r="C87" s="57" t="str">
        <f t="shared" si="3"/>
        <v>861</v>
      </c>
      <c r="D87" s="96">
        <f t="shared" si="4"/>
        <v>-3.3670033670033628E-2</v>
      </c>
      <c r="E87" s="97">
        <f t="shared" si="5"/>
        <v>-3.3670033670033628E-2</v>
      </c>
      <c r="F87" s="96">
        <f t="shared" si="6"/>
        <v>0.20757363253856953</v>
      </c>
      <c r="G87" s="97">
        <f t="shared" si="7"/>
        <v>0.20757363253856953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28</v>
      </c>
      <c r="W87" s="112">
        <v>42</v>
      </c>
      <c r="X87" s="112">
        <v>35</v>
      </c>
      <c r="Y87" s="112">
        <v>32</v>
      </c>
      <c r="Z87" s="112">
        <v>29</v>
      </c>
    </row>
    <row r="88" spans="1:30" ht="15" customHeight="1" x14ac:dyDescent="0.25">
      <c r="A88" s="98" t="s">
        <v>5</v>
      </c>
      <c r="B88" s="49"/>
      <c r="C88" s="57" t="str">
        <f t="shared" si="3"/>
        <v>915</v>
      </c>
      <c r="D88" s="96">
        <f t="shared" si="4"/>
        <v>0.14232209737827706</v>
      </c>
      <c r="E88" s="97">
        <f t="shared" si="5"/>
        <v>0.14232209737827706</v>
      </c>
      <c r="F88" s="96">
        <f t="shared" si="6"/>
        <v>0.41203703703703698</v>
      </c>
      <c r="G88" s="97">
        <f t="shared" si="7"/>
        <v>0.41203703703703698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31</v>
      </c>
      <c r="W88" s="112">
        <v>30</v>
      </c>
      <c r="X88" s="112">
        <v>31</v>
      </c>
      <c r="Y88" s="112">
        <v>42</v>
      </c>
      <c r="Z88" s="112">
        <v>51</v>
      </c>
    </row>
    <row r="89" spans="1:30" ht="15" customHeight="1" x14ac:dyDescent="0.25">
      <c r="A89" s="49" t="s">
        <v>6</v>
      </c>
      <c r="B89" s="49"/>
      <c r="C89" s="57" t="str">
        <f t="shared" si="3"/>
        <v>1,382</v>
      </c>
      <c r="D89" s="96">
        <f t="shared" si="4"/>
        <v>1.9926199261992572E-2</v>
      </c>
      <c r="E89" s="97">
        <f t="shared" si="5"/>
        <v>1.9926199261992572E-2</v>
      </c>
      <c r="F89" s="96">
        <f t="shared" si="6"/>
        <v>0.22084805653710249</v>
      </c>
      <c r="G89" s="97">
        <f t="shared" si="7"/>
        <v>0.22084805653710249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34</v>
      </c>
      <c r="W89" s="112">
        <v>39</v>
      </c>
      <c r="X89" s="112">
        <v>32</v>
      </c>
      <c r="Y89" s="112">
        <v>37</v>
      </c>
      <c r="Z89" s="112">
        <v>32</v>
      </c>
    </row>
    <row r="90" spans="1:30" ht="15" customHeight="1" x14ac:dyDescent="0.25">
      <c r="A90" s="49" t="s">
        <v>96</v>
      </c>
      <c r="B90" s="49"/>
      <c r="C90" s="57" t="str">
        <f t="shared" si="3"/>
        <v>$37,968</v>
      </c>
      <c r="D90" s="96">
        <f t="shared" si="4"/>
        <v>-6.5408969595479594E-3</v>
      </c>
      <c r="E90" s="97">
        <f t="shared" si="5"/>
        <v>-6.5408969595479594E-3</v>
      </c>
      <c r="F90" s="96">
        <f t="shared" si="6"/>
        <v>7.7168066273263669E-2</v>
      </c>
      <c r="G90" s="97">
        <f t="shared" si="7"/>
        <v>7.7168066273263669E-2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101</v>
      </c>
      <c r="W90" s="112">
        <v>116</v>
      </c>
      <c r="X90" s="112">
        <v>118</v>
      </c>
      <c r="Y90" s="112">
        <v>138</v>
      </c>
      <c r="Z90" s="112">
        <v>137</v>
      </c>
    </row>
    <row r="91" spans="1:30" ht="15" customHeight="1" x14ac:dyDescent="0.25">
      <c r="A91" s="49" t="s">
        <v>7</v>
      </c>
      <c r="B91" s="49"/>
      <c r="C91" s="57" t="str">
        <f t="shared" si="3"/>
        <v>$62.8 mil</v>
      </c>
      <c r="D91" s="96">
        <f t="shared" si="4"/>
        <v>7.2063787916098354E-2</v>
      </c>
      <c r="E91" s="97">
        <f t="shared" si="5"/>
        <v>7.2063787916098354E-2</v>
      </c>
      <c r="F91" s="96">
        <f t="shared" si="6"/>
        <v>0.36949208416730306</v>
      </c>
      <c r="G91" s="97">
        <f t="shared" si="7"/>
        <v>0.36949208416730306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573</v>
      </c>
      <c r="W91" s="112">
        <v>652</v>
      </c>
      <c r="X91" s="112">
        <v>646</v>
      </c>
      <c r="Y91" s="112">
        <v>684</v>
      </c>
      <c r="Z91" s="112">
        <v>676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50</v>
      </c>
      <c r="W93" s="112">
        <v>60</v>
      </c>
      <c r="X93" s="112">
        <v>58</v>
      </c>
      <c r="Y93" s="112">
        <v>59</v>
      </c>
      <c r="Z93" s="112">
        <v>57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90</v>
      </c>
      <c r="W94" s="112">
        <v>106</v>
      </c>
      <c r="X94" s="112">
        <v>105</v>
      </c>
      <c r="Y94" s="112">
        <v>114</v>
      </c>
      <c r="Z94" s="112">
        <v>130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3</v>
      </c>
      <c r="W95" s="112">
        <v>6</v>
      </c>
      <c r="X95" s="112">
        <v>5</v>
      </c>
      <c r="Y95" s="112">
        <v>6</v>
      </c>
      <c r="Z95" s="112">
        <v>9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142</v>
      </c>
      <c r="W96" s="112">
        <v>173</v>
      </c>
      <c r="X96" s="112">
        <v>169</v>
      </c>
      <c r="Y96" s="112">
        <v>178</v>
      </c>
      <c r="Z96" s="112">
        <v>190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98</v>
      </c>
      <c r="W97" s="112">
        <v>101</v>
      </c>
      <c r="X97" s="112">
        <v>111</v>
      </c>
      <c r="Y97" s="112">
        <v>108</v>
      </c>
      <c r="Z97" s="112">
        <v>105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41</v>
      </c>
      <c r="W98" s="112">
        <v>50</v>
      </c>
      <c r="X98" s="112">
        <v>47</v>
      </c>
      <c r="Y98" s="112">
        <v>51</v>
      </c>
      <c r="Z98" s="112">
        <v>56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37</v>
      </c>
      <c r="W100" s="112">
        <v>54</v>
      </c>
      <c r="X100" s="112">
        <v>63</v>
      </c>
      <c r="Y100" s="112">
        <v>66</v>
      </c>
      <c r="Z100" s="112">
        <v>79</v>
      </c>
    </row>
    <row r="101" spans="1:32" x14ac:dyDescent="0.25">
      <c r="A101" s="18"/>
      <c r="S101" s="118" t="s">
        <v>53</v>
      </c>
      <c r="T101" s="118"/>
      <c r="U101" s="112"/>
      <c r="V101" s="112">
        <v>557</v>
      </c>
      <c r="W101" s="112">
        <v>621</v>
      </c>
      <c r="X101" s="112">
        <v>623</v>
      </c>
      <c r="Y101" s="112">
        <v>674</v>
      </c>
      <c r="Z101" s="112">
        <v>707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446</v>
      </c>
      <c r="W104" s="112">
        <v>464</v>
      </c>
      <c r="X104" s="112">
        <v>707</v>
      </c>
      <c r="Y104" s="112">
        <v>707</v>
      </c>
      <c r="Z104" s="112">
        <v>756</v>
      </c>
      <c r="AB104" s="109" t="str">
        <f>TEXT(Z104,"###,###")</f>
        <v>756</v>
      </c>
      <c r="AD104" s="130">
        <f>Z104/($Z$4)*100</f>
        <v>42.471910112359552</v>
      </c>
      <c r="AF104" s="109"/>
    </row>
    <row r="105" spans="1:32" x14ac:dyDescent="0.25">
      <c r="S105" s="115" t="s">
        <v>17</v>
      </c>
      <c r="T105" s="115"/>
      <c r="U105" s="112"/>
      <c r="V105" s="112">
        <v>826</v>
      </c>
      <c r="W105" s="112">
        <v>1021</v>
      </c>
      <c r="X105" s="112">
        <v>990</v>
      </c>
      <c r="Y105" s="112">
        <v>953</v>
      </c>
      <c r="Z105" s="112">
        <v>998</v>
      </c>
      <c r="AB105" s="109" t="str">
        <f>TEXT(Z105,"###,###")</f>
        <v>998</v>
      </c>
      <c r="AD105" s="130">
        <f>Z105/($Z$4)*100</f>
        <v>56.067415730337075</v>
      </c>
      <c r="AF105" s="109"/>
    </row>
    <row r="106" spans="1:32" x14ac:dyDescent="0.25">
      <c r="S106" s="118" t="s">
        <v>53</v>
      </c>
      <c r="T106" s="118"/>
      <c r="U106" s="120"/>
      <c r="V106" s="120">
        <v>1272</v>
      </c>
      <c r="W106" s="120">
        <v>1485</v>
      </c>
      <c r="X106" s="120">
        <v>1697</v>
      </c>
      <c r="Y106" s="120">
        <v>1660</v>
      </c>
      <c r="Z106" s="120">
        <v>1754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88</v>
      </c>
      <c r="W108" s="112">
        <v>86</v>
      </c>
      <c r="X108" s="112">
        <v>144</v>
      </c>
      <c r="Y108" s="112">
        <v>116</v>
      </c>
      <c r="Z108" s="112">
        <v>98</v>
      </c>
      <c r="AB108" s="109" t="str">
        <f>TEXT(Z108,"###,###")</f>
        <v>98</v>
      </c>
      <c r="AD108" s="130">
        <f>Z108/($Z$4)*100</f>
        <v>5.5056179775280896</v>
      </c>
      <c r="AF108" s="109"/>
    </row>
    <row r="109" spans="1:32" x14ac:dyDescent="0.25">
      <c r="S109" s="115" t="s">
        <v>20</v>
      </c>
      <c r="T109" s="115"/>
      <c r="U109" s="112"/>
      <c r="V109" s="112">
        <v>98</v>
      </c>
      <c r="W109" s="112">
        <v>116</v>
      </c>
      <c r="X109" s="112">
        <v>119</v>
      </c>
      <c r="Y109" s="112">
        <v>192</v>
      </c>
      <c r="Z109" s="112">
        <v>227</v>
      </c>
      <c r="AB109" s="109" t="str">
        <f>TEXT(Z109,"###,###")</f>
        <v>227</v>
      </c>
      <c r="AD109" s="130">
        <f>Z109/($Z$4)*100</f>
        <v>12.752808988764045</v>
      </c>
      <c r="AF109" s="109"/>
    </row>
    <row r="110" spans="1:32" x14ac:dyDescent="0.25">
      <c r="S110" s="115" t="s">
        <v>21</v>
      </c>
      <c r="T110" s="115"/>
      <c r="U110" s="112"/>
      <c r="V110" s="112">
        <v>177</v>
      </c>
      <c r="W110" s="112">
        <v>321</v>
      </c>
      <c r="X110" s="112">
        <v>296</v>
      </c>
      <c r="Y110" s="112">
        <v>380</v>
      </c>
      <c r="Z110" s="112">
        <v>368</v>
      </c>
      <c r="AB110" s="109" t="str">
        <f>TEXT(Z110,"###,###")</f>
        <v>368</v>
      </c>
      <c r="AD110" s="130">
        <f>Z110/($Z$4)*100</f>
        <v>20.674157303370784</v>
      </c>
      <c r="AF110" s="109"/>
    </row>
    <row r="111" spans="1:32" x14ac:dyDescent="0.25">
      <c r="S111" s="115" t="s">
        <v>22</v>
      </c>
      <c r="T111" s="115"/>
      <c r="U111" s="112"/>
      <c r="V111" s="112">
        <v>901</v>
      </c>
      <c r="W111" s="112">
        <v>950</v>
      </c>
      <c r="X111" s="112">
        <v>922</v>
      </c>
      <c r="Y111" s="112">
        <v>972</v>
      </c>
      <c r="Z111" s="112">
        <v>1059</v>
      </c>
      <c r="AB111" s="109" t="str">
        <f>TEXT(Z111,"###,###")</f>
        <v>1,059</v>
      </c>
      <c r="AD111" s="130">
        <f>Z111/($Z$4)*100</f>
        <v>59.494382022471918</v>
      </c>
      <c r="AF111" s="109"/>
    </row>
    <row r="112" spans="1:32" x14ac:dyDescent="0.25">
      <c r="S112" s="118" t="s">
        <v>53</v>
      </c>
      <c r="T112" s="118"/>
      <c r="U112" s="112"/>
      <c r="V112" s="112">
        <v>1364</v>
      </c>
      <c r="W112" s="112">
        <v>1511</v>
      </c>
      <c r="X112" s="112">
        <v>1523</v>
      </c>
      <c r="Y112" s="112">
        <v>1695</v>
      </c>
      <c r="Z112" s="112">
        <v>1786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39.159999999999997</v>
      </c>
      <c r="W118" s="131">
        <v>39.64</v>
      </c>
      <c r="X118" s="131">
        <v>40.08</v>
      </c>
      <c r="Y118" s="131">
        <v>39.58</v>
      </c>
      <c r="Z118" s="131">
        <v>39.85</v>
      </c>
      <c r="AB118" s="109" t="str">
        <f>TEXT(Z118,"##.0")</f>
        <v>39.9</v>
      </c>
    </row>
    <row r="120" spans="19:32" x14ac:dyDescent="0.25">
      <c r="S120" s="101" t="s">
        <v>98</v>
      </c>
      <c r="T120" s="112"/>
      <c r="U120" s="112"/>
      <c r="V120" s="112">
        <v>1065</v>
      </c>
      <c r="W120" s="112">
        <v>1212</v>
      </c>
      <c r="X120" s="112">
        <v>1195</v>
      </c>
      <c r="Y120" s="112">
        <v>1291</v>
      </c>
      <c r="Z120" s="112">
        <v>1331</v>
      </c>
      <c r="AB120" s="109" t="str">
        <f>TEXT(Z120,"###,###")</f>
        <v>1,331</v>
      </c>
    </row>
    <row r="121" spans="19:32" x14ac:dyDescent="0.25">
      <c r="S121" s="101" t="s">
        <v>99</v>
      </c>
      <c r="T121" s="112"/>
      <c r="U121" s="112"/>
      <c r="V121" s="112">
        <v>33</v>
      </c>
      <c r="W121" s="112">
        <v>33</v>
      </c>
      <c r="X121" s="112">
        <v>38</v>
      </c>
      <c r="Y121" s="112">
        <v>35</v>
      </c>
      <c r="Z121" s="112">
        <v>29</v>
      </c>
      <c r="AB121" s="109" t="str">
        <f>TEXT(Z121,"###,###")</f>
        <v>29</v>
      </c>
    </row>
    <row r="122" spans="19:32" x14ac:dyDescent="0.25">
      <c r="S122" s="101" t="s">
        <v>100</v>
      </c>
      <c r="T122" s="112"/>
      <c r="U122" s="112"/>
      <c r="V122" s="112">
        <v>35</v>
      </c>
      <c r="W122" s="112">
        <v>32</v>
      </c>
      <c r="X122" s="112">
        <v>27</v>
      </c>
      <c r="Y122" s="112">
        <v>31</v>
      </c>
      <c r="Z122" s="112">
        <v>27</v>
      </c>
      <c r="AB122" s="109" t="str">
        <f>TEXT(Z122,"###,###")</f>
        <v>27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1100</v>
      </c>
      <c r="W124" s="112">
        <v>1244</v>
      </c>
      <c r="X124" s="112">
        <v>1222</v>
      </c>
      <c r="Y124" s="112">
        <v>1322</v>
      </c>
      <c r="Z124" s="112">
        <v>1358</v>
      </c>
      <c r="AB124" s="109" t="str">
        <f>TEXT(Z124,"###,###")</f>
        <v>1,358</v>
      </c>
      <c r="AD124" s="127">
        <f>Z124/$Z$7*100</f>
        <v>98.263386396526769</v>
      </c>
    </row>
    <row r="125" spans="19:32" x14ac:dyDescent="0.25">
      <c r="S125" s="101" t="s">
        <v>102</v>
      </c>
      <c r="T125" s="112"/>
      <c r="U125" s="112"/>
      <c r="V125" s="112">
        <v>68</v>
      </c>
      <c r="W125" s="112">
        <v>65</v>
      </c>
      <c r="X125" s="112">
        <v>65</v>
      </c>
      <c r="Y125" s="112">
        <v>66</v>
      </c>
      <c r="Z125" s="112">
        <v>56</v>
      </c>
      <c r="AB125" s="109" t="str">
        <f>TEXT(Z125,"###,###")</f>
        <v>56</v>
      </c>
      <c r="AD125" s="127">
        <f>Z125/$Z$7*100</f>
        <v>4.0520984081041966</v>
      </c>
    </row>
    <row r="127" spans="19:32" x14ac:dyDescent="0.25">
      <c r="S127" s="101" t="s">
        <v>103</v>
      </c>
      <c r="T127" s="112"/>
      <c r="U127" s="112"/>
      <c r="V127" s="112">
        <v>573</v>
      </c>
      <c r="W127" s="112">
        <v>654</v>
      </c>
      <c r="X127" s="112">
        <v>646</v>
      </c>
      <c r="Y127" s="112">
        <v>682</v>
      </c>
      <c r="Z127" s="112">
        <v>677</v>
      </c>
      <c r="AB127" s="109" t="str">
        <f>TEXT(Z127,"###,###")</f>
        <v>677</v>
      </c>
      <c r="AD127" s="127">
        <f>Z127/$Z$7*100</f>
        <v>48.98697539797395</v>
      </c>
    </row>
    <row r="128" spans="19:32" x14ac:dyDescent="0.25">
      <c r="S128" s="101" t="s">
        <v>104</v>
      </c>
      <c r="T128" s="112"/>
      <c r="U128" s="112"/>
      <c r="V128" s="112">
        <v>558</v>
      </c>
      <c r="W128" s="112">
        <v>623</v>
      </c>
      <c r="X128" s="112">
        <v>621</v>
      </c>
      <c r="Y128" s="112">
        <v>673</v>
      </c>
      <c r="Z128" s="112">
        <v>707</v>
      </c>
      <c r="AB128" s="109" t="str">
        <f>TEXT(Z128,"###,###")</f>
        <v>707</v>
      </c>
      <c r="AD128" s="127">
        <f>Z128/$Z$7*100</f>
        <v>51.157742402315485</v>
      </c>
    </row>
    <row r="130" spans="19:20" x14ac:dyDescent="0.25">
      <c r="S130" s="101" t="s">
        <v>278</v>
      </c>
      <c r="T130" s="127">
        <v>96.30969609261939</v>
      </c>
    </row>
    <row r="131" spans="19:20" x14ac:dyDescent="0.25">
      <c r="S131" s="101" t="s">
        <v>279</v>
      </c>
      <c r="T131" s="127">
        <v>2.0984081041968161</v>
      </c>
    </row>
    <row r="132" spans="19:20" x14ac:dyDescent="0.25">
      <c r="S132" s="101" t="s">
        <v>280</v>
      </c>
      <c r="T132" s="127">
        <v>1.9536903039073805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E10ADA1-E491-49D1-9841-16FE498375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600B4D5-BF1A-491E-88CD-96C9A7D03A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8DD61F5-6C06-4E22-8087-847BCC6EDE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537EB9D-E076-430E-AC5A-6564B2D612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AD210-61DC-4B1D-995B-3B7135F9F95A}">
  <sheetPr codeName="Sheet13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182</v>
      </c>
      <c r="T1" s="99"/>
      <c r="U1" s="99"/>
      <c r="V1" s="99"/>
      <c r="W1" s="99"/>
      <c r="X1" s="99"/>
      <c r="Y1" s="100" t="s">
        <v>265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182</v>
      </c>
      <c r="Y3" s="105" t="s">
        <v>265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9.71 Townsville,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155028</v>
      </c>
      <c r="W4" s="108">
        <v>158482</v>
      </c>
      <c r="X4" s="108">
        <v>159341</v>
      </c>
      <c r="Y4" s="108">
        <v>166620</v>
      </c>
      <c r="Z4" s="108">
        <v>179070</v>
      </c>
      <c r="AB4" s="109" t="str">
        <f>TEXT(Z4,"###,###")</f>
        <v>179,070</v>
      </c>
      <c r="AD4" s="110">
        <f>Z4/Y4-1</f>
        <v>7.4720921858120182E-2</v>
      </c>
      <c r="AF4" s="110">
        <f>Z4/V4-1</f>
        <v>0.15508166266738921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81654</v>
      </c>
      <c r="W5" s="108">
        <v>82651</v>
      </c>
      <c r="X5" s="108">
        <v>82617</v>
      </c>
      <c r="Y5" s="108">
        <v>84708</v>
      </c>
      <c r="Z5" s="108">
        <v>90116</v>
      </c>
      <c r="AB5" s="109" t="str">
        <f>TEXT(Z5,"###,###")</f>
        <v>90,116</v>
      </c>
      <c r="AD5" s="110">
        <f t="shared" ref="AD5:AD9" si="0">Z5/Y5-1</f>
        <v>6.3842848373235173E-2</v>
      </c>
      <c r="AF5" s="110">
        <f t="shared" ref="AF5:AF9" si="1">Z5/V5-1</f>
        <v>0.10363240012736674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73378</v>
      </c>
      <c r="W6" s="108">
        <v>75835</v>
      </c>
      <c r="X6" s="108">
        <v>76720</v>
      </c>
      <c r="Y6" s="108">
        <v>81731</v>
      </c>
      <c r="Z6" s="108">
        <v>88758</v>
      </c>
      <c r="AB6" s="109" t="str">
        <f>TEXT(Z6,"###,###")</f>
        <v>88,758</v>
      </c>
      <c r="AD6" s="110">
        <f t="shared" si="0"/>
        <v>8.5977169005640564E-2</v>
      </c>
      <c r="AF6" s="110">
        <f t="shared" si="1"/>
        <v>0.2095996075117883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108487</v>
      </c>
      <c r="W7" s="108">
        <v>109387</v>
      </c>
      <c r="X7" s="108">
        <v>111704</v>
      </c>
      <c r="Y7" s="108">
        <v>113336</v>
      </c>
      <c r="Z7" s="108">
        <v>117211</v>
      </c>
      <c r="AB7" s="109" t="str">
        <f>TEXT(Z7,"###,###")</f>
        <v>117,211</v>
      </c>
      <c r="AD7" s="110">
        <f t="shared" si="0"/>
        <v>3.4190371991247304E-2</v>
      </c>
      <c r="AF7" s="110">
        <f t="shared" si="1"/>
        <v>8.0415164950639273E-2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179,070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117,211</v>
      </c>
      <c r="P8" s="67"/>
      <c r="S8" s="107" t="s">
        <v>83</v>
      </c>
      <c r="T8" s="108"/>
      <c r="U8" s="108"/>
      <c r="V8" s="108">
        <v>46988</v>
      </c>
      <c r="W8" s="108">
        <v>47848.09</v>
      </c>
      <c r="X8" s="108">
        <v>47149.41</v>
      </c>
      <c r="Y8" s="108">
        <v>48539.83</v>
      </c>
      <c r="Z8" s="108">
        <v>49863.78</v>
      </c>
      <c r="AB8" s="109" t="str">
        <f>TEXT(Z8,"$###,###")</f>
        <v>$49,864</v>
      </c>
      <c r="AD8" s="110">
        <f t="shared" si="0"/>
        <v>2.7275538459858639E-2</v>
      </c>
      <c r="AF8" s="110">
        <f t="shared" si="1"/>
        <v>6.1202434664169525E-2</v>
      </c>
    </row>
    <row r="9" spans="1:32" x14ac:dyDescent="0.25">
      <c r="A9" s="30" t="s">
        <v>14</v>
      </c>
      <c r="B9" s="71"/>
      <c r="C9" s="72"/>
      <c r="D9" s="73">
        <f>AD104</f>
        <v>73.051320712570501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51.164993046727695</v>
      </c>
      <c r="P9" s="74" t="s">
        <v>84</v>
      </c>
      <c r="S9" s="107" t="s">
        <v>7</v>
      </c>
      <c r="T9" s="108"/>
      <c r="U9" s="108"/>
      <c r="V9" s="108">
        <v>6539566599</v>
      </c>
      <c r="W9" s="108">
        <v>6758122175</v>
      </c>
      <c r="X9" s="108">
        <v>7109996029</v>
      </c>
      <c r="Y9" s="108">
        <v>7444684475</v>
      </c>
      <c r="Z9" s="108">
        <v>7951389565</v>
      </c>
      <c r="AB9" s="109" t="str">
        <f>TEXT(Z9/1000000,"$#,###.0")&amp;" mil"</f>
        <v>$7,951.4 mil</v>
      </c>
      <c r="AD9" s="110">
        <f t="shared" si="0"/>
        <v>6.8062668297302231E-2</v>
      </c>
      <c r="AF9" s="110">
        <f t="shared" si="1"/>
        <v>0.2158893780844573</v>
      </c>
    </row>
    <row r="10" spans="1:32" x14ac:dyDescent="0.25">
      <c r="A10" s="30" t="s">
        <v>17</v>
      </c>
      <c r="B10" s="71"/>
      <c r="C10" s="72"/>
      <c r="D10" s="73">
        <f>AD105</f>
        <v>22.702853632657618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48.696794669442291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89.893440035491551</v>
      </c>
      <c r="P11" s="74" t="s">
        <v>84</v>
      </c>
      <c r="S11" s="107" t="s">
        <v>29</v>
      </c>
      <c r="T11" s="112"/>
      <c r="U11" s="112"/>
      <c r="V11" s="112">
        <v>144097</v>
      </c>
      <c r="W11" s="112">
        <v>147498</v>
      </c>
      <c r="X11" s="112">
        <v>148241</v>
      </c>
      <c r="Y11" s="112">
        <v>155174</v>
      </c>
      <c r="Z11" s="112">
        <v>167221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4.3528337783996385</v>
      </c>
      <c r="P12" s="74" t="s">
        <v>84</v>
      </c>
      <c r="S12" s="107" t="s">
        <v>30</v>
      </c>
      <c r="T12" s="112"/>
      <c r="U12" s="112"/>
      <c r="V12" s="112">
        <v>10934</v>
      </c>
      <c r="W12" s="112">
        <v>10987</v>
      </c>
      <c r="X12" s="112">
        <v>11100</v>
      </c>
      <c r="Y12" s="112">
        <v>11446</v>
      </c>
      <c r="Z12" s="112">
        <v>11849</v>
      </c>
    </row>
    <row r="13" spans="1:32" ht="15" customHeight="1" x14ac:dyDescent="0.25">
      <c r="A13" s="30" t="s">
        <v>19</v>
      </c>
      <c r="B13" s="72"/>
      <c r="C13" s="72"/>
      <c r="D13" s="73">
        <f>AD108</f>
        <v>10.79801195063383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5.7520198616170841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13.497514938292287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39.9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22.787736639303066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20.760029350033275</v>
      </c>
      <c r="P15" s="74" t="s">
        <v>84</v>
      </c>
      <c r="S15" s="115" t="s">
        <v>60</v>
      </c>
      <c r="T15" s="115"/>
      <c r="U15" s="116"/>
      <c r="V15" s="116">
        <v>2063</v>
      </c>
      <c r="W15" s="116">
        <v>1930</v>
      </c>
      <c r="X15" s="116">
        <v>1871</v>
      </c>
      <c r="Y15" s="112">
        <v>2299</v>
      </c>
      <c r="Z15" s="112">
        <v>2212</v>
      </c>
      <c r="AB15" s="117">
        <f t="shared" ref="AB15:AB34" si="2">IF(Z15="np",0,Z15/$Z$34)</f>
        <v>1.2352987166742989E-2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48.665326408667006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79.239970649966722</v>
      </c>
      <c r="P16" s="37" t="s">
        <v>84</v>
      </c>
      <c r="S16" s="115" t="s">
        <v>61</v>
      </c>
      <c r="T16" s="115"/>
      <c r="U16" s="116"/>
      <c r="V16" s="116">
        <v>2959</v>
      </c>
      <c r="W16" s="116">
        <v>3246</v>
      </c>
      <c r="X16" s="116">
        <v>3605</v>
      </c>
      <c r="Y16" s="112">
        <v>3645</v>
      </c>
      <c r="Z16" s="112">
        <v>4287</v>
      </c>
      <c r="AB16" s="117">
        <f t="shared" si="2"/>
        <v>2.3940893301911029E-2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7373</v>
      </c>
      <c r="W17" s="116">
        <v>7388</v>
      </c>
      <c r="X17" s="116">
        <v>7619</v>
      </c>
      <c r="Y17" s="112">
        <v>7403</v>
      </c>
      <c r="Z17" s="112">
        <v>7804</v>
      </c>
      <c r="AB17" s="117">
        <f t="shared" si="2"/>
        <v>4.3581696134386207E-2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1718</v>
      </c>
      <c r="W18" s="116">
        <v>1773</v>
      </c>
      <c r="X18" s="116">
        <v>1747</v>
      </c>
      <c r="Y18" s="112">
        <v>1708</v>
      </c>
      <c r="Z18" s="112">
        <v>1718</v>
      </c>
      <c r="AB18" s="117">
        <f t="shared" si="2"/>
        <v>9.5942278266114168E-3</v>
      </c>
    </row>
    <row r="19" spans="1:28" x14ac:dyDescent="0.25">
      <c r="A19" s="63" t="str">
        <f>$S$1&amp;" ("&amp;$V$2&amp;" to "&amp;$Z$2&amp;")"</f>
        <v>Townsville (2017-18 to 2021-22)</v>
      </c>
      <c r="B19" s="63"/>
      <c r="C19" s="63"/>
      <c r="D19" s="63"/>
      <c r="E19" s="63"/>
      <c r="F19" s="63"/>
      <c r="G19" s="63" t="str">
        <f>$S$1&amp;" ("&amp;$V$2&amp;" to "&amp;$Z$2&amp;")"</f>
        <v>Townsville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13553</v>
      </c>
      <c r="W19" s="116">
        <v>14185</v>
      </c>
      <c r="X19" s="116">
        <v>13436</v>
      </c>
      <c r="Y19" s="112">
        <v>13799</v>
      </c>
      <c r="Z19" s="112">
        <v>14473</v>
      </c>
      <c r="AB19" s="117">
        <f t="shared" si="2"/>
        <v>8.0824947226162416E-2</v>
      </c>
    </row>
    <row r="20" spans="1:28" x14ac:dyDescent="0.25">
      <c r="S20" s="115" t="s">
        <v>65</v>
      </c>
      <c r="T20" s="115"/>
      <c r="U20" s="116"/>
      <c r="V20" s="116">
        <v>3984</v>
      </c>
      <c r="W20" s="116">
        <v>4052</v>
      </c>
      <c r="X20" s="116">
        <v>4101</v>
      </c>
      <c r="Y20" s="112">
        <v>4240</v>
      </c>
      <c r="Z20" s="112">
        <v>4456</v>
      </c>
      <c r="AB20" s="117">
        <f t="shared" si="2"/>
        <v>2.4884679391956037E-2</v>
      </c>
    </row>
    <row r="21" spans="1:28" x14ac:dyDescent="0.25">
      <c r="S21" s="115" t="s">
        <v>66</v>
      </c>
      <c r="T21" s="115"/>
      <c r="U21" s="116"/>
      <c r="V21" s="116">
        <v>14264</v>
      </c>
      <c r="W21" s="116">
        <v>14355</v>
      </c>
      <c r="X21" s="116">
        <v>14615</v>
      </c>
      <c r="Y21" s="112">
        <v>15256</v>
      </c>
      <c r="Z21" s="112">
        <v>17196</v>
      </c>
      <c r="AB21" s="117">
        <f t="shared" si="2"/>
        <v>9.6031630795349196E-2</v>
      </c>
    </row>
    <row r="22" spans="1:28" x14ac:dyDescent="0.25">
      <c r="S22" s="115" t="s">
        <v>67</v>
      </c>
      <c r="T22" s="115"/>
      <c r="U22" s="116"/>
      <c r="V22" s="116">
        <v>12229</v>
      </c>
      <c r="W22" s="116">
        <v>12100</v>
      </c>
      <c r="X22" s="116">
        <v>12459</v>
      </c>
      <c r="Y22" s="112">
        <v>15164</v>
      </c>
      <c r="Z22" s="112">
        <v>16957</v>
      </c>
      <c r="AB22" s="117">
        <f t="shared" si="2"/>
        <v>9.4696927389900931E-2</v>
      </c>
    </row>
    <row r="23" spans="1:28" x14ac:dyDescent="0.25">
      <c r="S23" s="115" t="s">
        <v>68</v>
      </c>
      <c r="T23" s="115"/>
      <c r="U23" s="116"/>
      <c r="V23" s="116">
        <v>6110</v>
      </c>
      <c r="W23" s="116">
        <v>6045</v>
      </c>
      <c r="X23" s="116">
        <v>6333</v>
      </c>
      <c r="Y23" s="112">
        <v>6600</v>
      </c>
      <c r="Z23" s="112">
        <v>6886</v>
      </c>
      <c r="AB23" s="117">
        <f t="shared" si="2"/>
        <v>3.845509476952632E-2</v>
      </c>
    </row>
    <row r="24" spans="1:28" x14ac:dyDescent="0.25">
      <c r="S24" s="115" t="s">
        <v>69</v>
      </c>
      <c r="T24" s="115"/>
      <c r="U24" s="116"/>
      <c r="V24" s="116">
        <v>1207</v>
      </c>
      <c r="W24" s="116">
        <v>1166</v>
      </c>
      <c r="X24" s="116">
        <v>1055</v>
      </c>
      <c r="Y24" s="112">
        <v>1044</v>
      </c>
      <c r="Z24" s="112">
        <v>1125</v>
      </c>
      <c r="AB24" s="117">
        <f t="shared" si="2"/>
        <v>6.2825997118380935E-3</v>
      </c>
    </row>
    <row r="25" spans="1:28" x14ac:dyDescent="0.25">
      <c r="S25" s="115" t="s">
        <v>70</v>
      </c>
      <c r="T25" s="115"/>
      <c r="U25" s="116"/>
      <c r="V25" s="116">
        <v>3718</v>
      </c>
      <c r="W25" s="116">
        <v>3808</v>
      </c>
      <c r="X25" s="116">
        <v>3866</v>
      </c>
      <c r="Y25" s="112">
        <v>3959</v>
      </c>
      <c r="Z25" s="112">
        <v>4014</v>
      </c>
      <c r="AB25" s="117">
        <f t="shared" si="2"/>
        <v>2.2416315771838318E-2</v>
      </c>
    </row>
    <row r="26" spans="1:28" x14ac:dyDescent="0.25">
      <c r="S26" s="115" t="s">
        <v>71</v>
      </c>
      <c r="T26" s="115"/>
      <c r="U26" s="116"/>
      <c r="V26" s="116">
        <v>2771</v>
      </c>
      <c r="W26" s="116">
        <v>2824</v>
      </c>
      <c r="X26" s="116">
        <v>2701</v>
      </c>
      <c r="Y26" s="112">
        <v>2760</v>
      </c>
      <c r="Z26" s="112">
        <v>3303</v>
      </c>
      <c r="AB26" s="117">
        <f t="shared" si="2"/>
        <v>1.8445712753956643E-2</v>
      </c>
    </row>
    <row r="27" spans="1:28" x14ac:dyDescent="0.25">
      <c r="S27" s="115" t="s">
        <v>72</v>
      </c>
      <c r="T27" s="115"/>
      <c r="U27" s="116"/>
      <c r="V27" s="116">
        <v>7530</v>
      </c>
      <c r="W27" s="116">
        <v>7813</v>
      </c>
      <c r="X27" s="116">
        <v>8021</v>
      </c>
      <c r="Y27" s="112">
        <v>8550</v>
      </c>
      <c r="Z27" s="112">
        <v>9509</v>
      </c>
      <c r="AB27" s="117">
        <f t="shared" si="2"/>
        <v>5.3103325030994158E-2</v>
      </c>
    </row>
    <row r="28" spans="1:28" x14ac:dyDescent="0.25">
      <c r="S28" s="115" t="s">
        <v>73</v>
      </c>
      <c r="T28" s="115"/>
      <c r="U28" s="116"/>
      <c r="V28" s="116">
        <v>11946</v>
      </c>
      <c r="W28" s="116">
        <v>12453</v>
      </c>
      <c r="X28" s="116">
        <v>12587</v>
      </c>
      <c r="Y28" s="112">
        <v>12711</v>
      </c>
      <c r="Z28" s="112">
        <v>13087</v>
      </c>
      <c r="AB28" s="117">
        <f t="shared" si="2"/>
        <v>7.3084784381177895E-2</v>
      </c>
    </row>
    <row r="29" spans="1:28" x14ac:dyDescent="0.25">
      <c r="S29" s="115" t="s">
        <v>74</v>
      </c>
      <c r="T29" s="115"/>
      <c r="U29" s="116"/>
      <c r="V29" s="116">
        <v>15214</v>
      </c>
      <c r="W29" s="116">
        <v>15889</v>
      </c>
      <c r="X29" s="116">
        <v>15836</v>
      </c>
      <c r="Y29" s="112">
        <v>15368</v>
      </c>
      <c r="Z29" s="112">
        <v>16061</v>
      </c>
      <c r="AB29" s="117">
        <f t="shared" si="2"/>
        <v>8.9693185752739213E-2</v>
      </c>
    </row>
    <row r="30" spans="1:28" x14ac:dyDescent="0.25">
      <c r="S30" s="115" t="s">
        <v>75</v>
      </c>
      <c r="T30" s="115"/>
      <c r="U30" s="116"/>
      <c r="V30" s="116">
        <v>12566</v>
      </c>
      <c r="W30" s="116">
        <v>12502</v>
      </c>
      <c r="X30" s="116">
        <v>13015</v>
      </c>
      <c r="Y30" s="112">
        <v>12974</v>
      </c>
      <c r="Z30" s="112">
        <v>13390</v>
      </c>
      <c r="AB30" s="117">
        <f t="shared" si="2"/>
        <v>7.4776897903566286E-2</v>
      </c>
    </row>
    <row r="31" spans="1:28" x14ac:dyDescent="0.25">
      <c r="S31" s="115" t="s">
        <v>76</v>
      </c>
      <c r="T31" s="115"/>
      <c r="U31" s="116"/>
      <c r="V31" s="116">
        <v>21176</v>
      </c>
      <c r="W31" s="116">
        <v>22425</v>
      </c>
      <c r="X31" s="116">
        <v>22429</v>
      </c>
      <c r="Y31" s="112">
        <v>25103</v>
      </c>
      <c r="Z31" s="112">
        <v>27531</v>
      </c>
      <c r="AB31" s="117">
        <f t="shared" si="2"/>
        <v>0.15374778014810181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3016</v>
      </c>
      <c r="W32" s="116">
        <v>3033</v>
      </c>
      <c r="X32" s="116">
        <v>2963</v>
      </c>
      <c r="Y32" s="112">
        <v>3330</v>
      </c>
      <c r="Z32" s="112">
        <v>3768</v>
      </c>
      <c r="AB32" s="117">
        <f t="shared" si="2"/>
        <v>2.104252063484972E-2</v>
      </c>
    </row>
    <row r="33" spans="19:32" x14ac:dyDescent="0.25">
      <c r="S33" s="115" t="s">
        <v>78</v>
      </c>
      <c r="T33" s="115"/>
      <c r="U33" s="116"/>
      <c r="V33" s="116">
        <v>6351</v>
      </c>
      <c r="W33" s="116">
        <v>6994</v>
      </c>
      <c r="X33" s="116">
        <v>7075</v>
      </c>
      <c r="Y33" s="112">
        <v>7569</v>
      </c>
      <c r="Z33" s="112">
        <v>8034</v>
      </c>
      <c r="AB33" s="117">
        <f t="shared" si="2"/>
        <v>4.4866138742139773E-2</v>
      </c>
    </row>
    <row r="34" spans="19:32" x14ac:dyDescent="0.25">
      <c r="S34" s="118" t="s">
        <v>53</v>
      </c>
      <c r="T34" s="118"/>
      <c r="U34" s="119"/>
      <c r="V34" s="119">
        <v>155030</v>
      </c>
      <c r="W34" s="119">
        <v>158481</v>
      </c>
      <c r="X34" s="119">
        <v>159341</v>
      </c>
      <c r="Y34" s="120">
        <v>166620</v>
      </c>
      <c r="Z34" s="120">
        <v>179066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90403</v>
      </c>
      <c r="W37" s="112">
        <v>89763</v>
      </c>
      <c r="X37" s="112">
        <v>90275</v>
      </c>
      <c r="Y37" s="112">
        <v>91145</v>
      </c>
      <c r="Z37" s="112">
        <v>92874</v>
      </c>
      <c r="AB37" s="132">
        <f>Z37/Z40*100</f>
        <v>79.239970649966722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18085</v>
      </c>
      <c r="W38" s="112">
        <v>19624</v>
      </c>
      <c r="X38" s="112">
        <v>21430</v>
      </c>
      <c r="Y38" s="112">
        <v>22188</v>
      </c>
      <c r="Z38" s="112">
        <v>24332</v>
      </c>
      <c r="AB38" s="132">
        <f>Z38/Z40*100</f>
        <v>20.760029350033275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108488</v>
      </c>
      <c r="W40" s="112">
        <v>109387</v>
      </c>
      <c r="X40" s="112">
        <v>111705</v>
      </c>
      <c r="Y40" s="112">
        <v>113333</v>
      </c>
      <c r="Z40" s="112">
        <v>117206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62</v>
      </c>
      <c r="W44" s="112">
        <v>128</v>
      </c>
      <c r="X44" s="112">
        <v>146</v>
      </c>
      <c r="Y44" s="112">
        <v>191</v>
      </c>
      <c r="Z44" s="112">
        <v>262</v>
      </c>
    </row>
    <row r="45" spans="19:32" x14ac:dyDescent="0.25">
      <c r="S45" s="115" t="s">
        <v>37</v>
      </c>
      <c r="T45" s="115"/>
      <c r="U45" s="112"/>
      <c r="V45" s="112">
        <v>1901</v>
      </c>
      <c r="W45" s="112">
        <v>1909</v>
      </c>
      <c r="X45" s="112">
        <v>1963</v>
      </c>
      <c r="Y45" s="112">
        <v>2246</v>
      </c>
      <c r="Z45" s="112">
        <v>2841</v>
      </c>
    </row>
    <row r="46" spans="19:32" x14ac:dyDescent="0.25">
      <c r="S46" s="115" t="s">
        <v>38</v>
      </c>
      <c r="T46" s="115"/>
      <c r="U46" s="112"/>
      <c r="V46" s="112">
        <v>5210</v>
      </c>
      <c r="W46" s="112">
        <v>5205</v>
      </c>
      <c r="X46" s="112">
        <v>5212</v>
      </c>
      <c r="Y46" s="112">
        <v>5790</v>
      </c>
      <c r="Z46" s="112">
        <v>6103</v>
      </c>
    </row>
    <row r="47" spans="19:32" x14ac:dyDescent="0.25">
      <c r="S47" s="115" t="s">
        <v>39</v>
      </c>
      <c r="T47" s="115"/>
      <c r="U47" s="112"/>
      <c r="V47" s="112">
        <v>8971</v>
      </c>
      <c r="W47" s="112">
        <v>8839</v>
      </c>
      <c r="X47" s="112">
        <v>8454</v>
      </c>
      <c r="Y47" s="112">
        <v>8862</v>
      </c>
      <c r="Z47" s="112">
        <v>9164</v>
      </c>
    </row>
    <row r="48" spans="19:32" x14ac:dyDescent="0.25">
      <c r="S48" s="115" t="s">
        <v>40</v>
      </c>
      <c r="T48" s="115"/>
      <c r="U48" s="112"/>
      <c r="V48" s="112">
        <v>10627</v>
      </c>
      <c r="W48" s="112">
        <v>11091</v>
      </c>
      <c r="X48" s="112">
        <v>10895</v>
      </c>
      <c r="Y48" s="112">
        <v>11208</v>
      </c>
      <c r="Z48" s="112">
        <v>12055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9384</v>
      </c>
      <c r="W49" s="112">
        <v>9420</v>
      </c>
      <c r="X49" s="112">
        <v>9399</v>
      </c>
      <c r="Y49" s="112">
        <v>9647</v>
      </c>
      <c r="Z49" s="112">
        <v>10262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Townsville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8391</v>
      </c>
      <c r="W50" s="112">
        <v>8768</v>
      </c>
      <c r="X50" s="112">
        <v>8815</v>
      </c>
      <c r="Y50" s="112">
        <v>8619</v>
      </c>
      <c r="Z50" s="112">
        <v>9347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7880</v>
      </c>
      <c r="W51" s="112">
        <v>7822</v>
      </c>
      <c r="X51" s="112">
        <v>7751</v>
      </c>
      <c r="Y51" s="112">
        <v>7770</v>
      </c>
      <c r="Z51" s="112">
        <v>8231</v>
      </c>
    </row>
    <row r="52" spans="1:26" ht="15" customHeight="1" x14ac:dyDescent="0.25">
      <c r="S52" s="115" t="s">
        <v>44</v>
      </c>
      <c r="T52" s="115"/>
      <c r="U52" s="112"/>
      <c r="V52" s="112">
        <v>8226</v>
      </c>
      <c r="W52" s="112">
        <v>8123</v>
      </c>
      <c r="X52" s="112">
        <v>7904</v>
      </c>
      <c r="Y52" s="112">
        <v>7750</v>
      </c>
      <c r="Z52" s="112">
        <v>7977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6954</v>
      </c>
      <c r="W53" s="112">
        <v>6863</v>
      </c>
      <c r="X53" s="112">
        <v>7063</v>
      </c>
      <c r="Y53" s="112">
        <v>7375</v>
      </c>
      <c r="Z53" s="112">
        <v>7768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6485</v>
      </c>
      <c r="W54" s="112">
        <v>6661</v>
      </c>
      <c r="X54" s="112">
        <v>6494</v>
      </c>
      <c r="Y54" s="112">
        <v>6371</v>
      </c>
      <c r="Z54" s="112">
        <v>6556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4318</v>
      </c>
      <c r="W55" s="112">
        <v>4466</v>
      </c>
      <c r="X55" s="112">
        <v>4843</v>
      </c>
      <c r="Y55" s="112">
        <v>5111</v>
      </c>
      <c r="Z55" s="112">
        <v>5404</v>
      </c>
    </row>
    <row r="56" spans="1:26" ht="15" customHeight="1" x14ac:dyDescent="0.25">
      <c r="S56" s="115" t="s">
        <v>48</v>
      </c>
      <c r="T56" s="115"/>
      <c r="U56" s="112"/>
      <c r="V56" s="112">
        <v>2024</v>
      </c>
      <c r="W56" s="112">
        <v>2155</v>
      </c>
      <c r="X56" s="112">
        <v>2372</v>
      </c>
      <c r="Y56" s="112">
        <v>2430</v>
      </c>
      <c r="Z56" s="112">
        <v>2711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828</v>
      </c>
      <c r="W57" s="112">
        <v>810</v>
      </c>
      <c r="X57" s="112">
        <v>899</v>
      </c>
      <c r="Y57" s="112">
        <v>918</v>
      </c>
      <c r="Z57" s="112">
        <v>964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239</v>
      </c>
      <c r="W58" s="112">
        <v>238</v>
      </c>
      <c r="X58" s="112">
        <v>259</v>
      </c>
      <c r="Y58" s="112">
        <v>264</v>
      </c>
      <c r="Z58" s="112">
        <v>310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99</v>
      </c>
      <c r="W59" s="112">
        <v>118</v>
      </c>
      <c r="X59" s="112">
        <v>109</v>
      </c>
      <c r="Y59" s="112">
        <v>106</v>
      </c>
      <c r="Z59" s="112">
        <v>110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54</v>
      </c>
      <c r="W60" s="112">
        <v>46</v>
      </c>
      <c r="X60" s="112">
        <v>36</v>
      </c>
      <c r="Y60" s="112">
        <v>50</v>
      </c>
      <c r="Z60" s="112">
        <v>52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81651</v>
      </c>
      <c r="W61" s="112">
        <v>82650</v>
      </c>
      <c r="X61" s="112">
        <v>82623</v>
      </c>
      <c r="Y61" s="112">
        <v>84708</v>
      </c>
      <c r="Z61" s="112">
        <v>90111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168</v>
      </c>
      <c r="W63" s="112">
        <v>218</v>
      </c>
      <c r="X63" s="112">
        <v>186</v>
      </c>
      <c r="Y63" s="112">
        <v>253</v>
      </c>
      <c r="Z63" s="112">
        <v>355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2253</v>
      </c>
      <c r="W64" s="112">
        <v>2328</v>
      </c>
      <c r="X64" s="112">
        <v>2336</v>
      </c>
      <c r="Y64" s="112">
        <v>2793</v>
      </c>
      <c r="Z64" s="112">
        <v>3482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Townsville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5350</v>
      </c>
      <c r="W65" s="112">
        <v>5497</v>
      </c>
      <c r="X65" s="112">
        <v>5509</v>
      </c>
      <c r="Y65" s="112">
        <v>6385</v>
      </c>
      <c r="Z65" s="112">
        <v>7027</v>
      </c>
    </row>
    <row r="66" spans="1:26" x14ac:dyDescent="0.25">
      <c r="S66" s="115" t="s">
        <v>39</v>
      </c>
      <c r="T66" s="115"/>
      <c r="U66" s="112"/>
      <c r="V66" s="112">
        <v>8020</v>
      </c>
      <c r="W66" s="112">
        <v>8246</v>
      </c>
      <c r="X66" s="112">
        <v>8094</v>
      </c>
      <c r="Y66" s="112">
        <v>8867</v>
      </c>
      <c r="Z66" s="112">
        <v>9657</v>
      </c>
    </row>
    <row r="67" spans="1:26" x14ac:dyDescent="0.25">
      <c r="S67" s="115" t="s">
        <v>40</v>
      </c>
      <c r="T67" s="115"/>
      <c r="U67" s="112"/>
      <c r="V67" s="112">
        <v>9213</v>
      </c>
      <c r="W67" s="112">
        <v>9311</v>
      </c>
      <c r="X67" s="112">
        <v>9462</v>
      </c>
      <c r="Y67" s="112">
        <v>10117</v>
      </c>
      <c r="Z67" s="112">
        <v>10674</v>
      </c>
    </row>
    <row r="68" spans="1:26" x14ac:dyDescent="0.25">
      <c r="S68" s="115" t="s">
        <v>41</v>
      </c>
      <c r="T68" s="115"/>
      <c r="U68" s="112"/>
      <c r="V68" s="112">
        <v>7875</v>
      </c>
      <c r="W68" s="112">
        <v>8029</v>
      </c>
      <c r="X68" s="112">
        <v>8281</v>
      </c>
      <c r="Y68" s="112">
        <v>8683</v>
      </c>
      <c r="Z68" s="112">
        <v>9634</v>
      </c>
    </row>
    <row r="69" spans="1:26" x14ac:dyDescent="0.25">
      <c r="S69" s="115" t="s">
        <v>42</v>
      </c>
      <c r="T69" s="115"/>
      <c r="U69" s="112"/>
      <c r="V69" s="112">
        <v>7299</v>
      </c>
      <c r="W69" s="112">
        <v>7871</v>
      </c>
      <c r="X69" s="112">
        <v>7975</v>
      </c>
      <c r="Y69" s="112">
        <v>8394</v>
      </c>
      <c r="Z69" s="112">
        <v>9038</v>
      </c>
    </row>
    <row r="70" spans="1:26" x14ac:dyDescent="0.25">
      <c r="S70" s="115" t="s">
        <v>43</v>
      </c>
      <c r="T70" s="115"/>
      <c r="U70" s="112"/>
      <c r="V70" s="112">
        <v>6953</v>
      </c>
      <c r="W70" s="112">
        <v>7144</v>
      </c>
      <c r="X70" s="112">
        <v>7155</v>
      </c>
      <c r="Y70" s="112">
        <v>7447</v>
      </c>
      <c r="Z70" s="112">
        <v>8031</v>
      </c>
    </row>
    <row r="71" spans="1:26" x14ac:dyDescent="0.25">
      <c r="S71" s="115" t="s">
        <v>44</v>
      </c>
      <c r="T71" s="115"/>
      <c r="U71" s="112"/>
      <c r="V71" s="112">
        <v>7710</v>
      </c>
      <c r="W71" s="112">
        <v>7788</v>
      </c>
      <c r="X71" s="112">
        <v>7649</v>
      </c>
      <c r="Y71" s="112">
        <v>7653</v>
      </c>
      <c r="Z71" s="112">
        <v>8113</v>
      </c>
    </row>
    <row r="72" spans="1:26" x14ac:dyDescent="0.25">
      <c r="S72" s="115" t="s">
        <v>45</v>
      </c>
      <c r="T72" s="115"/>
      <c r="U72" s="112"/>
      <c r="V72" s="112">
        <v>6512</v>
      </c>
      <c r="W72" s="112">
        <v>6741</v>
      </c>
      <c r="X72" s="112">
        <v>6928</v>
      </c>
      <c r="Y72" s="112">
        <v>7300</v>
      </c>
      <c r="Z72" s="112">
        <v>7867</v>
      </c>
    </row>
    <row r="73" spans="1:26" x14ac:dyDescent="0.25">
      <c r="S73" s="115" t="s">
        <v>46</v>
      </c>
      <c r="T73" s="115"/>
      <c r="U73" s="112"/>
      <c r="V73" s="112">
        <v>5743</v>
      </c>
      <c r="W73" s="112">
        <v>5997</v>
      </c>
      <c r="X73" s="112">
        <v>6104</v>
      </c>
      <c r="Y73" s="112">
        <v>6215</v>
      </c>
      <c r="Z73" s="112">
        <v>6481</v>
      </c>
    </row>
    <row r="74" spans="1:26" x14ac:dyDescent="0.25">
      <c r="S74" s="115" t="s">
        <v>47</v>
      </c>
      <c r="T74" s="115"/>
      <c r="U74" s="112"/>
      <c r="V74" s="112">
        <v>3758</v>
      </c>
      <c r="W74" s="112">
        <v>3956</v>
      </c>
      <c r="X74" s="112">
        <v>4147</v>
      </c>
      <c r="Y74" s="112">
        <v>4496</v>
      </c>
      <c r="Z74" s="112">
        <v>4951</v>
      </c>
    </row>
    <row r="75" spans="1:26" x14ac:dyDescent="0.25">
      <c r="S75" s="115" t="s">
        <v>48</v>
      </c>
      <c r="T75" s="115"/>
      <c r="U75" s="112"/>
      <c r="V75" s="112">
        <v>1605</v>
      </c>
      <c r="W75" s="112">
        <v>1706</v>
      </c>
      <c r="X75" s="112">
        <v>1844</v>
      </c>
      <c r="Y75" s="112">
        <v>2065</v>
      </c>
      <c r="Z75" s="112">
        <v>2303</v>
      </c>
    </row>
    <row r="76" spans="1:26" x14ac:dyDescent="0.25">
      <c r="S76" s="115" t="s">
        <v>49</v>
      </c>
      <c r="T76" s="115"/>
      <c r="U76" s="112"/>
      <c r="V76" s="112">
        <v>534</v>
      </c>
      <c r="W76" s="112">
        <v>593</v>
      </c>
      <c r="X76" s="112">
        <v>638</v>
      </c>
      <c r="Y76" s="112">
        <v>668</v>
      </c>
      <c r="Z76" s="112">
        <v>714</v>
      </c>
    </row>
    <row r="77" spans="1:26" x14ac:dyDescent="0.25">
      <c r="S77" s="115" t="s">
        <v>50</v>
      </c>
      <c r="T77" s="115"/>
      <c r="U77" s="112"/>
      <c r="V77" s="112">
        <v>223</v>
      </c>
      <c r="W77" s="112">
        <v>240</v>
      </c>
      <c r="X77" s="112">
        <v>237</v>
      </c>
      <c r="Y77" s="112">
        <v>223</v>
      </c>
      <c r="Z77" s="112">
        <v>268</v>
      </c>
    </row>
    <row r="78" spans="1:26" x14ac:dyDescent="0.25">
      <c r="S78" s="115" t="s">
        <v>51</v>
      </c>
      <c r="T78" s="115"/>
      <c r="U78" s="112"/>
      <c r="V78" s="112">
        <v>99</v>
      </c>
      <c r="W78" s="112">
        <v>96</v>
      </c>
      <c r="X78" s="112">
        <v>111</v>
      </c>
      <c r="Y78" s="112">
        <v>111</v>
      </c>
      <c r="Z78" s="112">
        <v>124</v>
      </c>
    </row>
    <row r="79" spans="1:26" x14ac:dyDescent="0.25">
      <c r="S79" s="115" t="s">
        <v>52</v>
      </c>
      <c r="T79" s="115"/>
      <c r="U79" s="112"/>
      <c r="V79" s="112">
        <v>70</v>
      </c>
      <c r="W79" s="112">
        <v>62</v>
      </c>
      <c r="X79" s="112">
        <v>54</v>
      </c>
      <c r="Y79" s="112">
        <v>61</v>
      </c>
      <c r="Z79" s="112">
        <v>54</v>
      </c>
    </row>
    <row r="80" spans="1:26" x14ac:dyDescent="0.25">
      <c r="S80" s="118" t="s">
        <v>53</v>
      </c>
      <c r="T80" s="118"/>
      <c r="U80" s="112"/>
      <c r="V80" s="112">
        <v>73380</v>
      </c>
      <c r="W80" s="112">
        <v>75831</v>
      </c>
      <c r="X80" s="112">
        <v>76720</v>
      </c>
      <c r="Y80" s="112">
        <v>81731</v>
      </c>
      <c r="Z80" s="112">
        <v>88759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Townsville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6150</v>
      </c>
      <c r="W83" s="112">
        <v>6172</v>
      </c>
      <c r="X83" s="112">
        <v>6319</v>
      </c>
      <c r="Y83" s="112">
        <v>6252</v>
      </c>
      <c r="Z83" s="112">
        <v>6236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6133</v>
      </c>
      <c r="W84" s="112">
        <v>6275</v>
      </c>
      <c r="X84" s="112">
        <v>6383</v>
      </c>
      <c r="Y84" s="112">
        <v>6363</v>
      </c>
      <c r="Z84" s="112">
        <v>6504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11774</v>
      </c>
      <c r="W85" s="112">
        <v>12035</v>
      </c>
      <c r="X85" s="112">
        <v>12099</v>
      </c>
      <c r="Y85" s="112">
        <v>12201</v>
      </c>
      <c r="Z85" s="112">
        <v>12573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179,070</v>
      </c>
      <c r="D86" s="96">
        <f t="shared" ref="D86:D91" si="4">AD4</f>
        <v>7.4720921858120182E-2</v>
      </c>
      <c r="E86" s="97">
        <f t="shared" ref="E86:E91" si="5">AD4</f>
        <v>7.4720921858120182E-2</v>
      </c>
      <c r="F86" s="96">
        <f t="shared" ref="F86:F91" si="6">AF4</f>
        <v>0.15508166266738921</v>
      </c>
      <c r="G86" s="97">
        <f t="shared" ref="G86:G91" si="7">AF4</f>
        <v>0.15508166266738921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6454</v>
      </c>
      <c r="W86" s="112">
        <v>6277</v>
      </c>
      <c r="X86" s="112">
        <v>6323</v>
      </c>
      <c r="Y86" s="112">
        <v>6425</v>
      </c>
      <c r="Z86" s="112">
        <v>6531</v>
      </c>
    </row>
    <row r="87" spans="1:30" ht="15" customHeight="1" x14ac:dyDescent="0.25">
      <c r="A87" s="98" t="s">
        <v>4</v>
      </c>
      <c r="B87" s="49"/>
      <c r="C87" s="57" t="str">
        <f t="shared" si="3"/>
        <v>90,116</v>
      </c>
      <c r="D87" s="96">
        <f t="shared" si="4"/>
        <v>6.3842848373235173E-2</v>
      </c>
      <c r="E87" s="97">
        <f t="shared" si="5"/>
        <v>6.3842848373235173E-2</v>
      </c>
      <c r="F87" s="96">
        <f t="shared" si="6"/>
        <v>0.10363240012736674</v>
      </c>
      <c r="G87" s="97">
        <f t="shared" si="7"/>
        <v>0.10363240012736674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2039</v>
      </c>
      <c r="W87" s="112">
        <v>1994</v>
      </c>
      <c r="X87" s="112">
        <v>1950</v>
      </c>
      <c r="Y87" s="112">
        <v>1947</v>
      </c>
      <c r="Z87" s="112">
        <v>2024</v>
      </c>
    </row>
    <row r="88" spans="1:30" ht="15" customHeight="1" x14ac:dyDescent="0.25">
      <c r="A88" s="98" t="s">
        <v>5</v>
      </c>
      <c r="B88" s="49"/>
      <c r="C88" s="57" t="str">
        <f t="shared" si="3"/>
        <v>88,758</v>
      </c>
      <c r="D88" s="96">
        <f t="shared" si="4"/>
        <v>8.5977169005640564E-2</v>
      </c>
      <c r="E88" s="97">
        <f t="shared" si="5"/>
        <v>8.5977169005640564E-2</v>
      </c>
      <c r="F88" s="96">
        <f t="shared" si="6"/>
        <v>0.2095996075117883</v>
      </c>
      <c r="G88" s="97">
        <f t="shared" si="7"/>
        <v>0.2095996075117883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2596</v>
      </c>
      <c r="W88" s="112">
        <v>2646</v>
      </c>
      <c r="X88" s="112">
        <v>2803</v>
      </c>
      <c r="Y88" s="112">
        <v>2803</v>
      </c>
      <c r="Z88" s="112">
        <v>2977</v>
      </c>
    </row>
    <row r="89" spans="1:30" ht="15" customHeight="1" x14ac:dyDescent="0.25">
      <c r="A89" s="49" t="s">
        <v>6</v>
      </c>
      <c r="B89" s="49"/>
      <c r="C89" s="57" t="str">
        <f t="shared" si="3"/>
        <v>117,211</v>
      </c>
      <c r="D89" s="96">
        <f t="shared" si="4"/>
        <v>3.4190371991247304E-2</v>
      </c>
      <c r="E89" s="97">
        <f t="shared" si="5"/>
        <v>3.4190371991247304E-2</v>
      </c>
      <c r="F89" s="96">
        <f t="shared" si="6"/>
        <v>8.0415164950639273E-2</v>
      </c>
      <c r="G89" s="97">
        <f t="shared" si="7"/>
        <v>8.0415164950639273E-2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6027</v>
      </c>
      <c r="W89" s="112">
        <v>6150</v>
      </c>
      <c r="X89" s="112">
        <v>6272</v>
      </c>
      <c r="Y89" s="112">
        <v>6342</v>
      </c>
      <c r="Z89" s="112">
        <v>6583</v>
      </c>
    </row>
    <row r="90" spans="1:30" ht="15" customHeight="1" x14ac:dyDescent="0.25">
      <c r="A90" s="49" t="s">
        <v>96</v>
      </c>
      <c r="B90" s="49"/>
      <c r="C90" s="57" t="str">
        <f t="shared" si="3"/>
        <v>$49,864</v>
      </c>
      <c r="D90" s="96">
        <f t="shared" si="4"/>
        <v>2.7275538459858639E-2</v>
      </c>
      <c r="E90" s="97">
        <f t="shared" si="5"/>
        <v>2.7275538459858639E-2</v>
      </c>
      <c r="F90" s="96">
        <f t="shared" si="6"/>
        <v>6.1202434664169525E-2</v>
      </c>
      <c r="G90" s="97">
        <f t="shared" si="7"/>
        <v>6.1202434664169525E-2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6504</v>
      </c>
      <c r="W90" s="112">
        <v>6762</v>
      </c>
      <c r="X90" s="112">
        <v>6906</v>
      </c>
      <c r="Y90" s="112">
        <v>7005</v>
      </c>
      <c r="Z90" s="112">
        <v>7355</v>
      </c>
    </row>
    <row r="91" spans="1:30" ht="15" customHeight="1" x14ac:dyDescent="0.25">
      <c r="A91" s="49" t="s">
        <v>7</v>
      </c>
      <c r="B91" s="49"/>
      <c r="C91" s="57" t="str">
        <f t="shared" si="3"/>
        <v>$7,951.4 mil</v>
      </c>
      <c r="D91" s="96">
        <f t="shared" si="4"/>
        <v>6.8062668297302231E-2</v>
      </c>
      <c r="E91" s="97">
        <f t="shared" si="5"/>
        <v>6.8062668297302231E-2</v>
      </c>
      <c r="F91" s="96">
        <f t="shared" si="6"/>
        <v>0.2158893780844573</v>
      </c>
      <c r="G91" s="97">
        <f t="shared" si="7"/>
        <v>0.2158893780844573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56624</v>
      </c>
      <c r="W91" s="112">
        <v>56752</v>
      </c>
      <c r="X91" s="112">
        <v>57947</v>
      </c>
      <c r="Y91" s="112">
        <v>58195</v>
      </c>
      <c r="Z91" s="112">
        <v>59966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4427</v>
      </c>
      <c r="W93" s="112">
        <v>4460</v>
      </c>
      <c r="X93" s="112">
        <v>4557</v>
      </c>
      <c r="Y93" s="112">
        <v>4623</v>
      </c>
      <c r="Z93" s="112">
        <v>4760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10960</v>
      </c>
      <c r="W94" s="112">
        <v>11159</v>
      </c>
      <c r="X94" s="112">
        <v>11550</v>
      </c>
      <c r="Y94" s="112">
        <v>11817</v>
      </c>
      <c r="Z94" s="112">
        <v>12121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1787</v>
      </c>
      <c r="W95" s="112">
        <v>1831</v>
      </c>
      <c r="X95" s="112">
        <v>1940</v>
      </c>
      <c r="Y95" s="112">
        <v>2033</v>
      </c>
      <c r="Z95" s="112">
        <v>2124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8894</v>
      </c>
      <c r="W96" s="112">
        <v>9411</v>
      </c>
      <c r="X96" s="112">
        <v>9583</v>
      </c>
      <c r="Y96" s="112">
        <v>10124</v>
      </c>
      <c r="Z96" s="112">
        <v>10791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9669</v>
      </c>
      <c r="W97" s="112">
        <v>9755</v>
      </c>
      <c r="X97" s="112">
        <v>9656</v>
      </c>
      <c r="Y97" s="112">
        <v>9505</v>
      </c>
      <c r="Z97" s="112">
        <v>9723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5332</v>
      </c>
      <c r="W98" s="112">
        <v>5396</v>
      </c>
      <c r="X98" s="112">
        <v>5476</v>
      </c>
      <c r="Y98" s="112">
        <v>5518</v>
      </c>
      <c r="Z98" s="112">
        <v>5726</v>
      </c>
    </row>
    <row r="99" spans="1:32" ht="15" customHeight="1" x14ac:dyDescent="0.25">
      <c r="S99" s="115" t="s">
        <v>197</v>
      </c>
      <c r="T99" s="115"/>
      <c r="U99" s="112"/>
      <c r="V99" s="112">
        <v>576</v>
      </c>
      <c r="W99" s="112">
        <v>606</v>
      </c>
      <c r="X99" s="112">
        <v>681</v>
      </c>
      <c r="Y99" s="112">
        <v>707</v>
      </c>
      <c r="Z99" s="112">
        <v>771</v>
      </c>
    </row>
    <row r="100" spans="1:32" ht="15" customHeight="1" x14ac:dyDescent="0.25">
      <c r="S100" s="115" t="s">
        <v>58</v>
      </c>
      <c r="T100" s="115"/>
      <c r="U100" s="112"/>
      <c r="V100" s="112">
        <v>3100</v>
      </c>
      <c r="W100" s="112">
        <v>3257</v>
      </c>
      <c r="X100" s="112">
        <v>3417</v>
      </c>
      <c r="Y100" s="112">
        <v>3528</v>
      </c>
      <c r="Z100" s="112">
        <v>3739</v>
      </c>
    </row>
    <row r="101" spans="1:32" x14ac:dyDescent="0.25">
      <c r="A101" s="18"/>
      <c r="S101" s="118" t="s">
        <v>53</v>
      </c>
      <c r="T101" s="118"/>
      <c r="U101" s="112"/>
      <c r="V101" s="112">
        <v>51867</v>
      </c>
      <c r="W101" s="112">
        <v>52637</v>
      </c>
      <c r="X101" s="112">
        <v>53752</v>
      </c>
      <c r="Y101" s="112">
        <v>54983</v>
      </c>
      <c r="Z101" s="112">
        <v>57081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108105</v>
      </c>
      <c r="W104" s="112">
        <v>111018</v>
      </c>
      <c r="X104" s="112">
        <v>118732</v>
      </c>
      <c r="Y104" s="112">
        <v>120155</v>
      </c>
      <c r="Z104" s="112">
        <v>130813</v>
      </c>
      <c r="AB104" s="109" t="str">
        <f>TEXT(Z104,"###,###")</f>
        <v>130,813</v>
      </c>
      <c r="AD104" s="130">
        <f>Z104/($Z$4)*100</f>
        <v>73.051320712570501</v>
      </c>
      <c r="AF104" s="109"/>
    </row>
    <row r="105" spans="1:32" x14ac:dyDescent="0.25">
      <c r="S105" s="115" t="s">
        <v>17</v>
      </c>
      <c r="T105" s="115"/>
      <c r="U105" s="112"/>
      <c r="V105" s="112">
        <v>38337</v>
      </c>
      <c r="W105" s="112">
        <v>39342</v>
      </c>
      <c r="X105" s="112">
        <v>39785</v>
      </c>
      <c r="Y105" s="112">
        <v>39282</v>
      </c>
      <c r="Z105" s="112">
        <v>40654</v>
      </c>
      <c r="AB105" s="109" t="str">
        <f>TEXT(Z105,"###,###")</f>
        <v>40,654</v>
      </c>
      <c r="AD105" s="130">
        <f>Z105/($Z$4)*100</f>
        <v>22.702853632657618</v>
      </c>
      <c r="AF105" s="109"/>
    </row>
    <row r="106" spans="1:32" x14ac:dyDescent="0.25">
      <c r="S106" s="118" t="s">
        <v>53</v>
      </c>
      <c r="T106" s="118"/>
      <c r="U106" s="120"/>
      <c r="V106" s="120">
        <v>146442</v>
      </c>
      <c r="W106" s="120">
        <v>150360</v>
      </c>
      <c r="X106" s="120">
        <v>158517</v>
      </c>
      <c r="Y106" s="120">
        <v>159437</v>
      </c>
      <c r="Z106" s="120">
        <v>171467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19831</v>
      </c>
      <c r="W108" s="112">
        <v>17440</v>
      </c>
      <c r="X108" s="112">
        <v>17850</v>
      </c>
      <c r="Y108" s="112">
        <v>17974</v>
      </c>
      <c r="Z108" s="112">
        <v>19336</v>
      </c>
      <c r="AB108" s="109" t="str">
        <f>TEXT(Z108,"###,###")</f>
        <v>19,336</v>
      </c>
      <c r="AD108" s="130">
        <f>Z108/($Z$4)*100</f>
        <v>10.79801195063383</v>
      </c>
      <c r="AF108" s="109"/>
    </row>
    <row r="109" spans="1:32" x14ac:dyDescent="0.25">
      <c r="S109" s="115" t="s">
        <v>20</v>
      </c>
      <c r="T109" s="115"/>
      <c r="U109" s="112"/>
      <c r="V109" s="112">
        <v>21839</v>
      </c>
      <c r="W109" s="112">
        <v>22339</v>
      </c>
      <c r="X109" s="112">
        <v>21791</v>
      </c>
      <c r="Y109" s="112">
        <v>24091</v>
      </c>
      <c r="Z109" s="112">
        <v>24170</v>
      </c>
      <c r="AB109" s="109" t="str">
        <f>TEXT(Z109,"###,###")</f>
        <v>24,170</v>
      </c>
      <c r="AD109" s="130">
        <f>Z109/($Z$4)*100</f>
        <v>13.497514938292287</v>
      </c>
      <c r="AF109" s="109"/>
    </row>
    <row r="110" spans="1:32" x14ac:dyDescent="0.25">
      <c r="S110" s="115" t="s">
        <v>21</v>
      </c>
      <c r="T110" s="115"/>
      <c r="U110" s="112"/>
      <c r="V110" s="112">
        <v>29666</v>
      </c>
      <c r="W110" s="112">
        <v>31702</v>
      </c>
      <c r="X110" s="112">
        <v>32312</v>
      </c>
      <c r="Y110" s="112">
        <v>35569</v>
      </c>
      <c r="Z110" s="112">
        <v>40806</v>
      </c>
      <c r="AB110" s="109" t="str">
        <f>TEXT(Z110,"###,###")</f>
        <v>40,806</v>
      </c>
      <c r="AD110" s="130">
        <f>Z110/($Z$4)*100</f>
        <v>22.787736639303066</v>
      </c>
      <c r="AF110" s="109"/>
    </row>
    <row r="111" spans="1:32" x14ac:dyDescent="0.25">
      <c r="S111" s="115" t="s">
        <v>22</v>
      </c>
      <c r="T111" s="115"/>
      <c r="U111" s="112"/>
      <c r="V111" s="112">
        <v>75432</v>
      </c>
      <c r="W111" s="112">
        <v>79002</v>
      </c>
      <c r="X111" s="112">
        <v>79586</v>
      </c>
      <c r="Y111" s="112">
        <v>81803</v>
      </c>
      <c r="Z111" s="112">
        <v>87145</v>
      </c>
      <c r="AB111" s="109" t="str">
        <f>TEXT(Z111,"###,###")</f>
        <v>87,145</v>
      </c>
      <c r="AD111" s="130">
        <f>Z111/($Z$4)*100</f>
        <v>48.665326408667006</v>
      </c>
      <c r="AF111" s="109"/>
    </row>
    <row r="112" spans="1:32" x14ac:dyDescent="0.25">
      <c r="S112" s="118" t="s">
        <v>53</v>
      </c>
      <c r="T112" s="118"/>
      <c r="U112" s="112"/>
      <c r="V112" s="112">
        <v>155030</v>
      </c>
      <c r="W112" s="112">
        <v>158482</v>
      </c>
      <c r="X112" s="112">
        <v>159337</v>
      </c>
      <c r="Y112" s="112">
        <v>166620</v>
      </c>
      <c r="Z112" s="112">
        <v>179064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39.68</v>
      </c>
      <c r="W118" s="131">
        <v>39.76</v>
      </c>
      <c r="X118" s="131">
        <v>39.92</v>
      </c>
      <c r="Y118" s="131">
        <v>39.950000000000003</v>
      </c>
      <c r="Z118" s="131">
        <v>39.880000000000003</v>
      </c>
      <c r="AB118" s="109" t="str">
        <f>TEXT(Z118,"##.0")</f>
        <v>39.9</v>
      </c>
    </row>
    <row r="120" spans="19:32" x14ac:dyDescent="0.25">
      <c r="S120" s="101" t="s">
        <v>98</v>
      </c>
      <c r="T120" s="112"/>
      <c r="U120" s="112"/>
      <c r="V120" s="112">
        <v>97557</v>
      </c>
      <c r="W120" s="112">
        <v>98403</v>
      </c>
      <c r="X120" s="112">
        <v>100604</v>
      </c>
      <c r="Y120" s="112">
        <v>101888</v>
      </c>
      <c r="Z120" s="112">
        <v>105365</v>
      </c>
      <c r="AB120" s="109" t="str">
        <f>TEXT(Z120,"###,###")</f>
        <v>105,365</v>
      </c>
    </row>
    <row r="121" spans="19:32" x14ac:dyDescent="0.25">
      <c r="S121" s="101" t="s">
        <v>99</v>
      </c>
      <c r="T121" s="112"/>
      <c r="U121" s="112"/>
      <c r="V121" s="112">
        <v>5118</v>
      </c>
      <c r="W121" s="112">
        <v>4978</v>
      </c>
      <c r="X121" s="112">
        <v>5093</v>
      </c>
      <c r="Y121" s="112">
        <v>5203</v>
      </c>
      <c r="Z121" s="112">
        <v>5102</v>
      </c>
      <c r="AB121" s="109" t="str">
        <f>TEXT(Z121,"###,###")</f>
        <v>5,102</v>
      </c>
    </row>
    <row r="122" spans="19:32" x14ac:dyDescent="0.25">
      <c r="S122" s="101" t="s">
        <v>100</v>
      </c>
      <c r="T122" s="112"/>
      <c r="U122" s="112"/>
      <c r="V122" s="112">
        <v>5822</v>
      </c>
      <c r="W122" s="112">
        <v>6014</v>
      </c>
      <c r="X122" s="112">
        <v>6004</v>
      </c>
      <c r="Y122" s="112">
        <v>6244</v>
      </c>
      <c r="Z122" s="112">
        <v>6742</v>
      </c>
      <c r="AB122" s="109" t="str">
        <f>TEXT(Z122,"###,###")</f>
        <v>6,742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103379</v>
      </c>
      <c r="W124" s="112">
        <v>104417</v>
      </c>
      <c r="X124" s="112">
        <v>106608</v>
      </c>
      <c r="Y124" s="112">
        <v>108132</v>
      </c>
      <c r="Z124" s="112">
        <v>112107</v>
      </c>
      <c r="AB124" s="109" t="str">
        <f>TEXT(Z124,"###,###")</f>
        <v>112,107</v>
      </c>
      <c r="AD124" s="127">
        <f>Z124/$Z$7*100</f>
        <v>95.645459897108637</v>
      </c>
    </row>
    <row r="125" spans="19:32" x14ac:dyDescent="0.25">
      <c r="S125" s="101" t="s">
        <v>102</v>
      </c>
      <c r="T125" s="112"/>
      <c r="U125" s="112"/>
      <c r="V125" s="112">
        <v>10940</v>
      </c>
      <c r="W125" s="112">
        <v>10992</v>
      </c>
      <c r="X125" s="112">
        <v>11097</v>
      </c>
      <c r="Y125" s="112">
        <v>11447</v>
      </c>
      <c r="Z125" s="112">
        <v>11844</v>
      </c>
      <c r="AB125" s="109" t="str">
        <f>TEXT(Z125,"###,###")</f>
        <v>11,844</v>
      </c>
      <c r="AD125" s="127">
        <f>Z125/$Z$7*100</f>
        <v>10.104853640016721</v>
      </c>
    </row>
    <row r="127" spans="19:32" x14ac:dyDescent="0.25">
      <c r="S127" s="101" t="s">
        <v>103</v>
      </c>
      <c r="T127" s="112"/>
      <c r="U127" s="112"/>
      <c r="V127" s="112">
        <v>56625</v>
      </c>
      <c r="W127" s="112">
        <v>56751</v>
      </c>
      <c r="X127" s="112">
        <v>57949</v>
      </c>
      <c r="Y127" s="112">
        <v>58196</v>
      </c>
      <c r="Z127" s="112">
        <v>59971</v>
      </c>
      <c r="AB127" s="109" t="str">
        <f>TEXT(Z127,"###,###")</f>
        <v>59,971</v>
      </c>
      <c r="AD127" s="127">
        <f>Z127/$Z$7*100</f>
        <v>51.164993046727695</v>
      </c>
    </row>
    <row r="128" spans="19:32" x14ac:dyDescent="0.25">
      <c r="S128" s="101" t="s">
        <v>104</v>
      </c>
      <c r="T128" s="112"/>
      <c r="U128" s="112"/>
      <c r="V128" s="112">
        <v>51867</v>
      </c>
      <c r="W128" s="112">
        <v>52637</v>
      </c>
      <c r="X128" s="112">
        <v>53753</v>
      </c>
      <c r="Y128" s="112">
        <v>54982</v>
      </c>
      <c r="Z128" s="112">
        <v>57078</v>
      </c>
      <c r="AB128" s="109" t="str">
        <f>TEXT(Z128,"###,###")</f>
        <v>57,078</v>
      </c>
      <c r="AD128" s="127">
        <f>Z128/$Z$7*100</f>
        <v>48.696794669442291</v>
      </c>
    </row>
    <row r="130" spans="19:20" x14ac:dyDescent="0.25">
      <c r="S130" s="101" t="s">
        <v>278</v>
      </c>
      <c r="T130" s="127">
        <v>89.893440035491551</v>
      </c>
    </row>
    <row r="131" spans="19:20" x14ac:dyDescent="0.25">
      <c r="S131" s="101" t="s">
        <v>279</v>
      </c>
      <c r="T131" s="127">
        <v>4.3528337783996385</v>
      </c>
    </row>
    <row r="132" spans="19:20" x14ac:dyDescent="0.25">
      <c r="S132" s="101" t="s">
        <v>280</v>
      </c>
      <c r="T132" s="127">
        <v>5.7520198616170841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BF198C3-AF11-4050-A892-13E118BD82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C99DA24-7F33-4215-8126-2942E3E0B8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91F42B1-6300-4B21-A437-A09D8D86B0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128631A-95D3-4D2F-A24F-B44EF58CAE8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7D3D9-990B-4A66-A2E0-785EBA01B3FE}">
  <sheetPr codeName="Sheet13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183</v>
      </c>
      <c r="T1" s="99"/>
      <c r="U1" s="99"/>
      <c r="V1" s="99"/>
      <c r="W1" s="99"/>
      <c r="X1" s="99"/>
      <c r="Y1" s="100" t="s">
        <v>266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183</v>
      </c>
      <c r="Y3" s="105" t="s">
        <v>266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9.72 Weipa,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3641</v>
      </c>
      <c r="W4" s="108">
        <v>3570</v>
      </c>
      <c r="X4" s="108">
        <v>3642</v>
      </c>
      <c r="Y4" s="108">
        <v>3945</v>
      </c>
      <c r="Z4" s="108">
        <v>4178</v>
      </c>
      <c r="AB4" s="109" t="str">
        <f>TEXT(Z4,"###,###")</f>
        <v>4,178</v>
      </c>
      <c r="AD4" s="110">
        <f>Z4/Y4-1</f>
        <v>5.9062103929024001E-2</v>
      </c>
      <c r="AF4" s="110">
        <f>Z4/V4-1</f>
        <v>0.14748695413347979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1900</v>
      </c>
      <c r="W5" s="108">
        <v>1856</v>
      </c>
      <c r="X5" s="108">
        <v>1931</v>
      </c>
      <c r="Y5" s="108">
        <v>2029</v>
      </c>
      <c r="Z5" s="108">
        <v>2189</v>
      </c>
      <c r="AB5" s="109" t="str">
        <f>TEXT(Z5,"###,###")</f>
        <v>2,189</v>
      </c>
      <c r="AD5" s="110">
        <f t="shared" ref="AD5:AD9" si="0">Z5/Y5-1</f>
        <v>7.885657959586001E-2</v>
      </c>
      <c r="AF5" s="110">
        <f t="shared" ref="AF5:AF9" si="1">Z5/V5-1</f>
        <v>0.15210526315789474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1745</v>
      </c>
      <c r="W6" s="108">
        <v>1710</v>
      </c>
      <c r="X6" s="108">
        <v>1710</v>
      </c>
      <c r="Y6" s="108">
        <v>1911</v>
      </c>
      <c r="Z6" s="108">
        <v>1986</v>
      </c>
      <c r="AB6" s="109" t="str">
        <f>TEXT(Z6,"###,###")</f>
        <v>1,986</v>
      </c>
      <c r="AD6" s="110">
        <f t="shared" si="0"/>
        <v>3.9246467817896313E-2</v>
      </c>
      <c r="AF6" s="110">
        <f t="shared" si="1"/>
        <v>0.13810888252149001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2472</v>
      </c>
      <c r="W7" s="108">
        <v>2598</v>
      </c>
      <c r="X7" s="108">
        <v>2644</v>
      </c>
      <c r="Y7" s="108">
        <v>2778</v>
      </c>
      <c r="Z7" s="108">
        <v>2889</v>
      </c>
      <c r="AB7" s="109" t="str">
        <f>TEXT(Z7,"###,###")</f>
        <v>2,889</v>
      </c>
      <c r="AD7" s="110">
        <f t="shared" si="0"/>
        <v>3.9956803455723611E-2</v>
      </c>
      <c r="AF7" s="110">
        <f t="shared" si="1"/>
        <v>0.1686893203883495</v>
      </c>
    </row>
    <row r="8" spans="1:32" ht="17.25" customHeight="1" x14ac:dyDescent="0.25">
      <c r="A8" s="64" t="s">
        <v>12</v>
      </c>
      <c r="B8" s="65"/>
      <c r="C8" s="29"/>
      <c r="D8" s="66" t="str">
        <f>AB4</f>
        <v>4,178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2,889</v>
      </c>
      <c r="P8" s="67"/>
      <c r="S8" s="107" t="s">
        <v>83</v>
      </c>
      <c r="T8" s="108"/>
      <c r="U8" s="108"/>
      <c r="V8" s="108">
        <v>71085.39</v>
      </c>
      <c r="W8" s="108">
        <v>79328.06</v>
      </c>
      <c r="X8" s="108">
        <v>73861.59</v>
      </c>
      <c r="Y8" s="108">
        <v>73043.61</v>
      </c>
      <c r="Z8" s="108">
        <v>75503</v>
      </c>
      <c r="AB8" s="109" t="str">
        <f>TEXT(Z8,"$###,###")</f>
        <v>$75,503</v>
      </c>
      <c r="AD8" s="110">
        <f t="shared" si="0"/>
        <v>3.3670159511557607E-2</v>
      </c>
      <c r="AF8" s="110">
        <f t="shared" si="1"/>
        <v>6.2145118708640368E-2</v>
      </c>
    </row>
    <row r="9" spans="1:32" x14ac:dyDescent="0.25">
      <c r="A9" s="30" t="s">
        <v>14</v>
      </c>
      <c r="B9" s="71"/>
      <c r="C9" s="72"/>
      <c r="D9" s="73">
        <f>AD104</f>
        <v>80.014360938247961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54.586362062997573</v>
      </c>
      <c r="P9" s="74" t="s">
        <v>84</v>
      </c>
      <c r="S9" s="107" t="s">
        <v>7</v>
      </c>
      <c r="T9" s="108"/>
      <c r="U9" s="108"/>
      <c r="V9" s="108">
        <v>203158087</v>
      </c>
      <c r="W9" s="108">
        <v>227776282</v>
      </c>
      <c r="X9" s="108">
        <v>234328801</v>
      </c>
      <c r="Y9" s="108">
        <v>247583734</v>
      </c>
      <c r="Z9" s="108">
        <v>264796474</v>
      </c>
      <c r="AB9" s="109" t="str">
        <f>TEXT(Z9/1000000,"$#,###.0")&amp;" mil"</f>
        <v>$264.8 mil</v>
      </c>
      <c r="AD9" s="110">
        <f t="shared" si="0"/>
        <v>6.9522903309956474E-2</v>
      </c>
      <c r="AF9" s="110">
        <f t="shared" si="1"/>
        <v>0.30340109965693851</v>
      </c>
    </row>
    <row r="10" spans="1:32" x14ac:dyDescent="0.25">
      <c r="A10" s="30" t="s">
        <v>17</v>
      </c>
      <c r="B10" s="71"/>
      <c r="C10" s="72"/>
      <c r="D10" s="73">
        <f>AD105</f>
        <v>16.562948779320248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45.171339563862929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92.073381793007954</v>
      </c>
      <c r="P11" s="74" t="s">
        <v>84</v>
      </c>
      <c r="S11" s="107" t="s">
        <v>29</v>
      </c>
      <c r="T11" s="112"/>
      <c r="U11" s="112"/>
      <c r="V11" s="112">
        <v>3483</v>
      </c>
      <c r="W11" s="112">
        <v>3394</v>
      </c>
      <c r="X11" s="112">
        <v>3456</v>
      </c>
      <c r="Y11" s="112">
        <v>3745</v>
      </c>
      <c r="Z11" s="112">
        <v>3953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2.0076150917272413</v>
      </c>
      <c r="P12" s="74" t="s">
        <v>84</v>
      </c>
      <c r="S12" s="107" t="s">
        <v>30</v>
      </c>
      <c r="T12" s="112"/>
      <c r="U12" s="112"/>
      <c r="V12" s="112">
        <v>160</v>
      </c>
      <c r="W12" s="112">
        <v>173</v>
      </c>
      <c r="X12" s="112">
        <v>185</v>
      </c>
      <c r="Y12" s="112">
        <v>200</v>
      </c>
      <c r="Z12" s="112">
        <v>224</v>
      </c>
    </row>
    <row r="13" spans="1:32" ht="15" customHeight="1" x14ac:dyDescent="0.25">
      <c r="A13" s="30" t="s">
        <v>19</v>
      </c>
      <c r="B13" s="72"/>
      <c r="C13" s="72"/>
      <c r="D13" s="73">
        <f>AD108</f>
        <v>6.6539013882240301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5.7113187954309446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9.597893729056965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38.1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16.754427955959788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18.730489073881373</v>
      </c>
      <c r="P15" s="74" t="s">
        <v>84</v>
      </c>
      <c r="S15" s="115" t="s">
        <v>60</v>
      </c>
      <c r="T15" s="115"/>
      <c r="U15" s="116"/>
      <c r="V15" s="116">
        <v>38</v>
      </c>
      <c r="W15" s="116">
        <v>32</v>
      </c>
      <c r="X15" s="116">
        <v>46</v>
      </c>
      <c r="Y15" s="112">
        <v>54</v>
      </c>
      <c r="Z15" s="112">
        <v>55</v>
      </c>
      <c r="AB15" s="117">
        <f t="shared" ref="AB15:AB34" si="2">IF(Z15="np",0,Z15/$Z$34)</f>
        <v>1.3151602104256336E-2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63.523216850167543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81.269510926118627</v>
      </c>
      <c r="P16" s="37" t="s">
        <v>84</v>
      </c>
      <c r="S16" s="115" t="s">
        <v>61</v>
      </c>
      <c r="T16" s="115"/>
      <c r="U16" s="116"/>
      <c r="V16" s="116">
        <v>763</v>
      </c>
      <c r="W16" s="116">
        <v>902</v>
      </c>
      <c r="X16" s="116">
        <v>854</v>
      </c>
      <c r="Y16" s="112">
        <v>845</v>
      </c>
      <c r="Z16" s="112">
        <v>868</v>
      </c>
      <c r="AB16" s="117">
        <f t="shared" si="2"/>
        <v>0.20755619320899091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274</v>
      </c>
      <c r="W17" s="116">
        <v>227</v>
      </c>
      <c r="X17" s="116">
        <v>291</v>
      </c>
      <c r="Y17" s="112">
        <v>312</v>
      </c>
      <c r="Z17" s="112">
        <v>168</v>
      </c>
      <c r="AB17" s="117">
        <f t="shared" si="2"/>
        <v>4.0172166427546625E-2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14</v>
      </c>
      <c r="W18" s="116">
        <v>18</v>
      </c>
      <c r="X18" s="116">
        <v>13</v>
      </c>
      <c r="Y18" s="112">
        <v>20</v>
      </c>
      <c r="Z18" s="112">
        <v>25</v>
      </c>
      <c r="AB18" s="117">
        <f t="shared" si="2"/>
        <v>5.9780009564801527E-3</v>
      </c>
    </row>
    <row r="19" spans="1:28" x14ac:dyDescent="0.25">
      <c r="A19" s="63" t="str">
        <f>$S$1&amp;" ("&amp;$V$2&amp;" to "&amp;$Z$2&amp;")"</f>
        <v>Weipa (2017-18 to 2021-22)</v>
      </c>
      <c r="B19" s="63"/>
      <c r="C19" s="63"/>
      <c r="D19" s="63"/>
      <c r="E19" s="63"/>
      <c r="F19" s="63"/>
      <c r="G19" s="63" t="str">
        <f>$S$1&amp;" ("&amp;$V$2&amp;" to "&amp;$Z$2&amp;")"</f>
        <v>Weipa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272</v>
      </c>
      <c r="W19" s="116">
        <v>240</v>
      </c>
      <c r="X19" s="116">
        <v>219</v>
      </c>
      <c r="Y19" s="112">
        <v>274</v>
      </c>
      <c r="Z19" s="112">
        <v>428</v>
      </c>
      <c r="AB19" s="117">
        <f t="shared" si="2"/>
        <v>0.10234337637494022</v>
      </c>
    </row>
    <row r="20" spans="1:28" x14ac:dyDescent="0.25">
      <c r="S20" s="115" t="s">
        <v>65</v>
      </c>
      <c r="T20" s="115"/>
      <c r="U20" s="116"/>
      <c r="V20" s="116">
        <v>34</v>
      </c>
      <c r="W20" s="116">
        <v>53</v>
      </c>
      <c r="X20" s="116">
        <v>39</v>
      </c>
      <c r="Y20" s="112">
        <v>48</v>
      </c>
      <c r="Z20" s="112">
        <v>45</v>
      </c>
      <c r="AB20" s="117">
        <f t="shared" si="2"/>
        <v>1.0760401721664276E-2</v>
      </c>
    </row>
    <row r="21" spans="1:28" x14ac:dyDescent="0.25">
      <c r="S21" s="115" t="s">
        <v>66</v>
      </c>
      <c r="T21" s="115"/>
      <c r="U21" s="116"/>
      <c r="V21" s="116">
        <v>232</v>
      </c>
      <c r="W21" s="116">
        <v>209</v>
      </c>
      <c r="X21" s="116">
        <v>208</v>
      </c>
      <c r="Y21" s="112">
        <v>242</v>
      </c>
      <c r="Z21" s="112">
        <v>301</v>
      </c>
      <c r="AB21" s="117">
        <f t="shared" si="2"/>
        <v>7.1975131516021043E-2</v>
      </c>
    </row>
    <row r="22" spans="1:28" x14ac:dyDescent="0.25">
      <c r="S22" s="115" t="s">
        <v>67</v>
      </c>
      <c r="T22" s="115"/>
      <c r="U22" s="116"/>
      <c r="V22" s="116">
        <v>327</v>
      </c>
      <c r="W22" s="116">
        <v>276</v>
      </c>
      <c r="X22" s="116">
        <v>358</v>
      </c>
      <c r="Y22" s="112">
        <v>390</v>
      </c>
      <c r="Z22" s="112">
        <v>396</v>
      </c>
      <c r="AB22" s="117">
        <f t="shared" si="2"/>
        <v>9.4691535150645628E-2</v>
      </c>
    </row>
    <row r="23" spans="1:28" x14ac:dyDescent="0.25">
      <c r="S23" s="115" t="s">
        <v>68</v>
      </c>
      <c r="T23" s="115"/>
      <c r="U23" s="116"/>
      <c r="V23" s="116">
        <v>133</v>
      </c>
      <c r="W23" s="116">
        <v>138</v>
      </c>
      <c r="X23" s="116">
        <v>141</v>
      </c>
      <c r="Y23" s="112">
        <v>140</v>
      </c>
      <c r="Z23" s="112">
        <v>148</v>
      </c>
      <c r="AB23" s="117">
        <f t="shared" si="2"/>
        <v>3.5389765662362509E-2</v>
      </c>
    </row>
    <row r="24" spans="1:28" x14ac:dyDescent="0.25">
      <c r="S24" s="115" t="s">
        <v>69</v>
      </c>
      <c r="T24" s="115"/>
      <c r="U24" s="116"/>
      <c r="V24" s="116">
        <v>6</v>
      </c>
      <c r="W24" s="116">
        <v>0</v>
      </c>
      <c r="X24" s="116">
        <v>5</v>
      </c>
      <c r="Y24" s="112">
        <v>2</v>
      </c>
      <c r="Z24" s="112">
        <v>9</v>
      </c>
      <c r="AB24" s="117">
        <f t="shared" si="2"/>
        <v>2.152080344332855E-3</v>
      </c>
    </row>
    <row r="25" spans="1:28" x14ac:dyDescent="0.25">
      <c r="S25" s="115" t="s">
        <v>70</v>
      </c>
      <c r="T25" s="115"/>
      <c r="U25" s="116"/>
      <c r="V25" s="116">
        <v>43</v>
      </c>
      <c r="W25" s="116">
        <v>43</v>
      </c>
      <c r="X25" s="116">
        <v>52</v>
      </c>
      <c r="Y25" s="112">
        <v>50</v>
      </c>
      <c r="Z25" s="112">
        <v>46</v>
      </c>
      <c r="AB25" s="117">
        <f t="shared" si="2"/>
        <v>1.0999521759923482E-2</v>
      </c>
    </row>
    <row r="26" spans="1:28" x14ac:dyDescent="0.25">
      <c r="S26" s="115" t="s">
        <v>71</v>
      </c>
      <c r="T26" s="115"/>
      <c r="U26" s="116"/>
      <c r="V26" s="116">
        <v>47</v>
      </c>
      <c r="W26" s="116">
        <v>39</v>
      </c>
      <c r="X26" s="116">
        <v>40</v>
      </c>
      <c r="Y26" s="112">
        <v>50</v>
      </c>
      <c r="Z26" s="112">
        <v>56</v>
      </c>
      <c r="AB26" s="117">
        <f t="shared" si="2"/>
        <v>1.3390722142515544E-2</v>
      </c>
    </row>
    <row r="27" spans="1:28" x14ac:dyDescent="0.25">
      <c r="S27" s="115" t="s">
        <v>72</v>
      </c>
      <c r="T27" s="115"/>
      <c r="U27" s="116"/>
      <c r="V27" s="116">
        <v>144</v>
      </c>
      <c r="W27" s="116">
        <v>121</v>
      </c>
      <c r="X27" s="116">
        <v>139</v>
      </c>
      <c r="Y27" s="112">
        <v>189</v>
      </c>
      <c r="Z27" s="112">
        <v>177</v>
      </c>
      <c r="AB27" s="117">
        <f t="shared" si="2"/>
        <v>4.2324246771879487E-2</v>
      </c>
    </row>
    <row r="28" spans="1:28" x14ac:dyDescent="0.25">
      <c r="S28" s="115" t="s">
        <v>73</v>
      </c>
      <c r="T28" s="115"/>
      <c r="U28" s="116"/>
      <c r="V28" s="116">
        <v>399</v>
      </c>
      <c r="W28" s="116">
        <v>367</v>
      </c>
      <c r="X28" s="116">
        <v>364</v>
      </c>
      <c r="Y28" s="112">
        <v>373</v>
      </c>
      <c r="Z28" s="112">
        <v>431</v>
      </c>
      <c r="AB28" s="117">
        <f t="shared" si="2"/>
        <v>0.10306073648971784</v>
      </c>
    </row>
    <row r="29" spans="1:28" x14ac:dyDescent="0.25">
      <c r="S29" s="115" t="s">
        <v>74</v>
      </c>
      <c r="T29" s="115"/>
      <c r="U29" s="116"/>
      <c r="V29" s="116">
        <v>120</v>
      </c>
      <c r="W29" s="116">
        <v>129</v>
      </c>
      <c r="X29" s="116">
        <v>113</v>
      </c>
      <c r="Y29" s="112">
        <v>120</v>
      </c>
      <c r="Z29" s="112">
        <v>142</v>
      </c>
      <c r="AB29" s="117">
        <f t="shared" si="2"/>
        <v>3.3955045432807272E-2</v>
      </c>
    </row>
    <row r="30" spans="1:28" x14ac:dyDescent="0.25">
      <c r="S30" s="115" t="s">
        <v>75</v>
      </c>
      <c r="T30" s="115"/>
      <c r="U30" s="116"/>
      <c r="V30" s="116">
        <v>326</v>
      </c>
      <c r="W30" s="116">
        <v>293</v>
      </c>
      <c r="X30" s="116">
        <v>287</v>
      </c>
      <c r="Y30" s="112">
        <v>320</v>
      </c>
      <c r="Z30" s="112">
        <v>319</v>
      </c>
      <c r="AB30" s="117">
        <f t="shared" si="2"/>
        <v>7.6279292204686752E-2</v>
      </c>
    </row>
    <row r="31" spans="1:28" x14ac:dyDescent="0.25">
      <c r="S31" s="115" t="s">
        <v>76</v>
      </c>
      <c r="T31" s="115"/>
      <c r="U31" s="116"/>
      <c r="V31" s="116">
        <v>239</v>
      </c>
      <c r="W31" s="116">
        <v>273</v>
      </c>
      <c r="X31" s="116">
        <v>251</v>
      </c>
      <c r="Y31" s="112">
        <v>278</v>
      </c>
      <c r="Z31" s="112">
        <v>283</v>
      </c>
      <c r="AB31" s="117">
        <f t="shared" si="2"/>
        <v>6.7670970827355334E-2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8</v>
      </c>
      <c r="W32" s="116">
        <v>6</v>
      </c>
      <c r="X32" s="116">
        <v>8</v>
      </c>
      <c r="Y32" s="112">
        <v>4</v>
      </c>
      <c r="Z32" s="112">
        <v>9</v>
      </c>
      <c r="AB32" s="117">
        <f t="shared" si="2"/>
        <v>2.152080344332855E-3</v>
      </c>
    </row>
    <row r="33" spans="19:32" x14ac:dyDescent="0.25">
      <c r="S33" s="115" t="s">
        <v>78</v>
      </c>
      <c r="T33" s="115"/>
      <c r="U33" s="116"/>
      <c r="V33" s="116">
        <v>159</v>
      </c>
      <c r="W33" s="116">
        <v>164</v>
      </c>
      <c r="X33" s="116">
        <v>149</v>
      </c>
      <c r="Y33" s="112">
        <v>197</v>
      </c>
      <c r="Z33" s="112">
        <v>240</v>
      </c>
      <c r="AB33" s="117">
        <f t="shared" si="2"/>
        <v>5.7388809182209469E-2</v>
      </c>
    </row>
    <row r="34" spans="19:32" x14ac:dyDescent="0.25">
      <c r="S34" s="118" t="s">
        <v>53</v>
      </c>
      <c r="T34" s="118"/>
      <c r="U34" s="119"/>
      <c r="V34" s="119">
        <v>3641</v>
      </c>
      <c r="W34" s="119">
        <v>3567</v>
      </c>
      <c r="X34" s="119">
        <v>3639</v>
      </c>
      <c r="Y34" s="120">
        <v>3945</v>
      </c>
      <c r="Z34" s="120">
        <v>4182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2066</v>
      </c>
      <c r="W37" s="112">
        <v>2235</v>
      </c>
      <c r="X37" s="112">
        <v>2201</v>
      </c>
      <c r="Y37" s="112">
        <v>2287</v>
      </c>
      <c r="Z37" s="112">
        <v>2343</v>
      </c>
      <c r="AB37" s="132">
        <f>Z37/Z40*100</f>
        <v>81.269510926118627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402</v>
      </c>
      <c r="W38" s="112">
        <v>366</v>
      </c>
      <c r="X38" s="112">
        <v>446</v>
      </c>
      <c r="Y38" s="112">
        <v>487</v>
      </c>
      <c r="Z38" s="112">
        <v>540</v>
      </c>
      <c r="AB38" s="132">
        <f>Z38/Z40*100</f>
        <v>18.730489073881373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2468</v>
      </c>
      <c r="W40" s="112">
        <v>2601</v>
      </c>
      <c r="X40" s="112">
        <v>2647</v>
      </c>
      <c r="Y40" s="112">
        <v>2774</v>
      </c>
      <c r="Z40" s="112">
        <v>2883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3</v>
      </c>
      <c r="X44" s="112">
        <v>4</v>
      </c>
      <c r="Y44" s="112">
        <v>12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58</v>
      </c>
      <c r="W45" s="112">
        <v>49</v>
      </c>
      <c r="X45" s="112">
        <v>53</v>
      </c>
      <c r="Y45" s="112">
        <v>67</v>
      </c>
      <c r="Z45" s="112">
        <v>77</v>
      </c>
    </row>
    <row r="46" spans="19:32" x14ac:dyDescent="0.25">
      <c r="S46" s="115" t="s">
        <v>38</v>
      </c>
      <c r="T46" s="115"/>
      <c r="U46" s="112"/>
      <c r="V46" s="112">
        <v>125</v>
      </c>
      <c r="W46" s="112">
        <v>96</v>
      </c>
      <c r="X46" s="112">
        <v>114</v>
      </c>
      <c r="Y46" s="112">
        <v>112</v>
      </c>
      <c r="Z46" s="112">
        <v>114</v>
      </c>
    </row>
    <row r="47" spans="19:32" x14ac:dyDescent="0.25">
      <c r="S47" s="115" t="s">
        <v>39</v>
      </c>
      <c r="T47" s="115"/>
      <c r="U47" s="112"/>
      <c r="V47" s="112">
        <v>205</v>
      </c>
      <c r="W47" s="112">
        <v>177</v>
      </c>
      <c r="X47" s="112">
        <v>177</v>
      </c>
      <c r="Y47" s="112">
        <v>205</v>
      </c>
      <c r="Z47" s="112">
        <v>207</v>
      </c>
    </row>
    <row r="48" spans="19:32" x14ac:dyDescent="0.25">
      <c r="S48" s="115" t="s">
        <v>40</v>
      </c>
      <c r="T48" s="115"/>
      <c r="U48" s="112"/>
      <c r="V48" s="112">
        <v>259</v>
      </c>
      <c r="W48" s="112">
        <v>255</v>
      </c>
      <c r="X48" s="112">
        <v>272</v>
      </c>
      <c r="Y48" s="112">
        <v>277</v>
      </c>
      <c r="Z48" s="112">
        <v>312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205</v>
      </c>
      <c r="W49" s="112">
        <v>247</v>
      </c>
      <c r="X49" s="112">
        <v>230</v>
      </c>
      <c r="Y49" s="112">
        <v>246</v>
      </c>
      <c r="Z49" s="112">
        <v>309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Weipa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220</v>
      </c>
      <c r="W50" s="112">
        <v>210</v>
      </c>
      <c r="X50" s="112">
        <v>235</v>
      </c>
      <c r="Y50" s="112">
        <v>251</v>
      </c>
      <c r="Z50" s="112">
        <v>241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210</v>
      </c>
      <c r="W51" s="112">
        <v>210</v>
      </c>
      <c r="X51" s="112">
        <v>200</v>
      </c>
      <c r="Y51" s="112">
        <v>195</v>
      </c>
      <c r="Z51" s="112">
        <v>214</v>
      </c>
    </row>
    <row r="52" spans="1:26" ht="15" customHeight="1" x14ac:dyDescent="0.25">
      <c r="S52" s="115" t="s">
        <v>44</v>
      </c>
      <c r="T52" s="115"/>
      <c r="U52" s="112"/>
      <c r="V52" s="112">
        <v>224</v>
      </c>
      <c r="W52" s="112">
        <v>201</v>
      </c>
      <c r="X52" s="112">
        <v>187</v>
      </c>
      <c r="Y52" s="112">
        <v>192</v>
      </c>
      <c r="Z52" s="112">
        <v>190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174</v>
      </c>
      <c r="W53" s="112">
        <v>181</v>
      </c>
      <c r="X53" s="112">
        <v>190</v>
      </c>
      <c r="Y53" s="112">
        <v>203</v>
      </c>
      <c r="Z53" s="112">
        <v>198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105</v>
      </c>
      <c r="W54" s="112">
        <v>130</v>
      </c>
      <c r="X54" s="112">
        <v>152</v>
      </c>
      <c r="Y54" s="112">
        <v>150</v>
      </c>
      <c r="Z54" s="112">
        <v>168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84</v>
      </c>
      <c r="W55" s="112">
        <v>76</v>
      </c>
      <c r="X55" s="112">
        <v>85</v>
      </c>
      <c r="Y55" s="112">
        <v>83</v>
      </c>
      <c r="Z55" s="112">
        <v>88</v>
      </c>
    </row>
    <row r="56" spans="1:26" ht="15" customHeight="1" x14ac:dyDescent="0.25">
      <c r="S56" s="115" t="s">
        <v>48</v>
      </c>
      <c r="T56" s="115"/>
      <c r="U56" s="112"/>
      <c r="V56" s="112">
        <v>20</v>
      </c>
      <c r="W56" s="112">
        <v>19</v>
      </c>
      <c r="X56" s="112">
        <v>18</v>
      </c>
      <c r="Y56" s="112">
        <v>23</v>
      </c>
      <c r="Z56" s="112">
        <v>36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</v>
      </c>
      <c r="W57" s="112">
        <v>5</v>
      </c>
      <c r="X57" s="112">
        <v>13</v>
      </c>
      <c r="Y57" s="112">
        <v>10</v>
      </c>
      <c r="Z57" s="112">
        <v>13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2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1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1896</v>
      </c>
      <c r="W61" s="112">
        <v>1859</v>
      </c>
      <c r="X61" s="112">
        <v>1933</v>
      </c>
      <c r="Y61" s="112">
        <v>2029</v>
      </c>
      <c r="Z61" s="112">
        <v>2188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3</v>
      </c>
      <c r="X63" s="112">
        <v>5</v>
      </c>
      <c r="Y63" s="112">
        <v>6</v>
      </c>
      <c r="Z63" s="112">
        <v>16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94</v>
      </c>
      <c r="W64" s="112">
        <v>64</v>
      </c>
      <c r="X64" s="112">
        <v>63</v>
      </c>
      <c r="Y64" s="112">
        <v>82</v>
      </c>
      <c r="Z64" s="112">
        <v>91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Weipa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134</v>
      </c>
      <c r="W65" s="112">
        <v>140</v>
      </c>
      <c r="X65" s="112">
        <v>139</v>
      </c>
      <c r="Y65" s="112">
        <v>141</v>
      </c>
      <c r="Z65" s="112">
        <v>129</v>
      </c>
    </row>
    <row r="66" spans="1:26" x14ac:dyDescent="0.25">
      <c r="S66" s="115" t="s">
        <v>39</v>
      </c>
      <c r="T66" s="115"/>
      <c r="U66" s="112"/>
      <c r="V66" s="112">
        <v>162</v>
      </c>
      <c r="W66" s="112">
        <v>133</v>
      </c>
      <c r="X66" s="112">
        <v>169</v>
      </c>
      <c r="Y66" s="112">
        <v>203</v>
      </c>
      <c r="Z66" s="112">
        <v>197</v>
      </c>
    </row>
    <row r="67" spans="1:26" x14ac:dyDescent="0.25">
      <c r="S67" s="115" t="s">
        <v>40</v>
      </c>
      <c r="T67" s="115"/>
      <c r="U67" s="112"/>
      <c r="V67" s="112">
        <v>225</v>
      </c>
      <c r="W67" s="112">
        <v>210</v>
      </c>
      <c r="X67" s="112">
        <v>201</v>
      </c>
      <c r="Y67" s="112">
        <v>246</v>
      </c>
      <c r="Z67" s="112">
        <v>254</v>
      </c>
    </row>
    <row r="68" spans="1:26" x14ac:dyDescent="0.25">
      <c r="S68" s="115" t="s">
        <v>41</v>
      </c>
      <c r="T68" s="115"/>
      <c r="U68" s="112"/>
      <c r="V68" s="112">
        <v>224</v>
      </c>
      <c r="W68" s="112">
        <v>236</v>
      </c>
      <c r="X68" s="112">
        <v>246</v>
      </c>
      <c r="Y68" s="112">
        <v>286</v>
      </c>
      <c r="Z68" s="112">
        <v>271</v>
      </c>
    </row>
    <row r="69" spans="1:26" x14ac:dyDescent="0.25">
      <c r="S69" s="115" t="s">
        <v>42</v>
      </c>
      <c r="T69" s="115"/>
      <c r="U69" s="112"/>
      <c r="V69" s="112">
        <v>205</v>
      </c>
      <c r="W69" s="112">
        <v>238</v>
      </c>
      <c r="X69" s="112">
        <v>195</v>
      </c>
      <c r="Y69" s="112">
        <v>226</v>
      </c>
      <c r="Z69" s="112">
        <v>254</v>
      </c>
    </row>
    <row r="70" spans="1:26" x14ac:dyDescent="0.25">
      <c r="S70" s="115" t="s">
        <v>43</v>
      </c>
      <c r="T70" s="115"/>
      <c r="U70" s="112"/>
      <c r="V70" s="112">
        <v>181</v>
      </c>
      <c r="W70" s="112">
        <v>183</v>
      </c>
      <c r="X70" s="112">
        <v>188</v>
      </c>
      <c r="Y70" s="112">
        <v>166</v>
      </c>
      <c r="Z70" s="112">
        <v>189</v>
      </c>
    </row>
    <row r="71" spans="1:26" x14ac:dyDescent="0.25">
      <c r="S71" s="115" t="s">
        <v>44</v>
      </c>
      <c r="T71" s="115"/>
      <c r="U71" s="112"/>
      <c r="V71" s="112">
        <v>225</v>
      </c>
      <c r="W71" s="112">
        <v>216</v>
      </c>
      <c r="X71" s="112">
        <v>217</v>
      </c>
      <c r="Y71" s="112">
        <v>198</v>
      </c>
      <c r="Z71" s="112">
        <v>179</v>
      </c>
    </row>
    <row r="72" spans="1:26" x14ac:dyDescent="0.25">
      <c r="S72" s="115" t="s">
        <v>45</v>
      </c>
      <c r="T72" s="115"/>
      <c r="U72" s="112"/>
      <c r="V72" s="112">
        <v>141</v>
      </c>
      <c r="W72" s="112">
        <v>145</v>
      </c>
      <c r="X72" s="112">
        <v>120</v>
      </c>
      <c r="Y72" s="112">
        <v>161</v>
      </c>
      <c r="Z72" s="112">
        <v>170</v>
      </c>
    </row>
    <row r="73" spans="1:26" x14ac:dyDescent="0.25">
      <c r="S73" s="115" t="s">
        <v>46</v>
      </c>
      <c r="T73" s="115"/>
      <c r="U73" s="112"/>
      <c r="V73" s="112">
        <v>85</v>
      </c>
      <c r="W73" s="112">
        <v>96</v>
      </c>
      <c r="X73" s="112">
        <v>104</v>
      </c>
      <c r="Y73" s="112">
        <v>103</v>
      </c>
      <c r="Z73" s="112">
        <v>115</v>
      </c>
    </row>
    <row r="74" spans="1:26" x14ac:dyDescent="0.25">
      <c r="S74" s="115" t="s">
        <v>47</v>
      </c>
      <c r="T74" s="115"/>
      <c r="U74" s="112"/>
      <c r="V74" s="112">
        <v>40</v>
      </c>
      <c r="W74" s="112">
        <v>36</v>
      </c>
      <c r="X74" s="112">
        <v>43</v>
      </c>
      <c r="Y74" s="112">
        <v>59</v>
      </c>
      <c r="Z74" s="112">
        <v>83</v>
      </c>
    </row>
    <row r="75" spans="1:26" x14ac:dyDescent="0.25">
      <c r="S75" s="115" t="s">
        <v>48</v>
      </c>
      <c r="T75" s="115"/>
      <c r="U75" s="112"/>
      <c r="V75" s="112">
        <v>14</v>
      </c>
      <c r="W75" s="112">
        <v>9</v>
      </c>
      <c r="X75" s="112">
        <v>13</v>
      </c>
      <c r="Y75" s="112">
        <v>27</v>
      </c>
      <c r="Z75" s="112">
        <v>26</v>
      </c>
    </row>
    <row r="76" spans="1:26" x14ac:dyDescent="0.25">
      <c r="S76" s="115" t="s">
        <v>49</v>
      </c>
      <c r="T76" s="115"/>
      <c r="U76" s="112"/>
      <c r="V76" s="112">
        <v>4</v>
      </c>
      <c r="W76" s="112">
        <v>0</v>
      </c>
      <c r="X76" s="112">
        <v>4</v>
      </c>
      <c r="Y76" s="112">
        <v>7</v>
      </c>
      <c r="Z76" s="112">
        <v>9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1749</v>
      </c>
      <c r="W80" s="112">
        <v>1712</v>
      </c>
      <c r="X80" s="112">
        <v>1706</v>
      </c>
      <c r="Y80" s="112">
        <v>1911</v>
      </c>
      <c r="Z80" s="112">
        <v>1984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Weipa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78</v>
      </c>
      <c r="W83" s="112">
        <v>72</v>
      </c>
      <c r="X83" s="112">
        <v>80</v>
      </c>
      <c r="Y83" s="112">
        <v>66</v>
      </c>
      <c r="Z83" s="112">
        <v>71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102</v>
      </c>
      <c r="W84" s="112">
        <v>103</v>
      </c>
      <c r="X84" s="112">
        <v>113</v>
      </c>
      <c r="Y84" s="112">
        <v>105</v>
      </c>
      <c r="Z84" s="112">
        <v>111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497</v>
      </c>
      <c r="W85" s="112">
        <v>529</v>
      </c>
      <c r="X85" s="112">
        <v>575</v>
      </c>
      <c r="Y85" s="112">
        <v>601</v>
      </c>
      <c r="Z85" s="112">
        <v>604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4,178</v>
      </c>
      <c r="D86" s="96">
        <f t="shared" ref="D86:D91" si="4">AD4</f>
        <v>5.9062103929024001E-2</v>
      </c>
      <c r="E86" s="97">
        <f t="shared" ref="E86:E91" si="5">AD4</f>
        <v>5.9062103929024001E-2</v>
      </c>
      <c r="F86" s="96">
        <f t="shared" ref="F86:F91" si="6">AF4</f>
        <v>0.14748695413347979</v>
      </c>
      <c r="G86" s="97">
        <f t="shared" ref="G86:G91" si="7">AF4</f>
        <v>0.14748695413347979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48</v>
      </c>
      <c r="W86" s="112">
        <v>39</v>
      </c>
      <c r="X86" s="112">
        <v>52</v>
      </c>
      <c r="Y86" s="112">
        <v>61</v>
      </c>
      <c r="Z86" s="112">
        <v>60</v>
      </c>
    </row>
    <row r="87" spans="1:30" ht="15" customHeight="1" x14ac:dyDescent="0.25">
      <c r="A87" s="98" t="s">
        <v>4</v>
      </c>
      <c r="B87" s="49"/>
      <c r="C87" s="57" t="str">
        <f t="shared" si="3"/>
        <v>2,189</v>
      </c>
      <c r="D87" s="96">
        <f t="shared" si="4"/>
        <v>7.885657959586001E-2</v>
      </c>
      <c r="E87" s="97">
        <f t="shared" si="5"/>
        <v>7.885657959586001E-2</v>
      </c>
      <c r="F87" s="96">
        <f t="shared" si="6"/>
        <v>0.15210526315789474</v>
      </c>
      <c r="G87" s="97">
        <f t="shared" si="7"/>
        <v>0.15210526315789474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23</v>
      </c>
      <c r="W87" s="112">
        <v>22</v>
      </c>
      <c r="X87" s="112">
        <v>21</v>
      </c>
      <c r="Y87" s="112">
        <v>23</v>
      </c>
      <c r="Z87" s="112">
        <v>25</v>
      </c>
    </row>
    <row r="88" spans="1:30" ht="15" customHeight="1" x14ac:dyDescent="0.25">
      <c r="A88" s="98" t="s">
        <v>5</v>
      </c>
      <c r="B88" s="49"/>
      <c r="C88" s="57" t="str">
        <f t="shared" si="3"/>
        <v>1,986</v>
      </c>
      <c r="D88" s="96">
        <f t="shared" si="4"/>
        <v>3.9246467817896313E-2</v>
      </c>
      <c r="E88" s="97">
        <f t="shared" si="5"/>
        <v>3.9246467817896313E-2</v>
      </c>
      <c r="F88" s="96">
        <f t="shared" si="6"/>
        <v>0.13810888252149001</v>
      </c>
      <c r="G88" s="97">
        <f t="shared" si="7"/>
        <v>0.13810888252149001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20</v>
      </c>
      <c r="W88" s="112">
        <v>22</v>
      </c>
      <c r="X88" s="112">
        <v>27</v>
      </c>
      <c r="Y88" s="112">
        <v>31</v>
      </c>
      <c r="Z88" s="112">
        <v>36</v>
      </c>
    </row>
    <row r="89" spans="1:30" ht="15" customHeight="1" x14ac:dyDescent="0.25">
      <c r="A89" s="49" t="s">
        <v>6</v>
      </c>
      <c r="B89" s="49"/>
      <c r="C89" s="57" t="str">
        <f t="shared" si="3"/>
        <v>2,889</v>
      </c>
      <c r="D89" s="96">
        <f t="shared" si="4"/>
        <v>3.9956803455723611E-2</v>
      </c>
      <c r="E89" s="97">
        <f t="shared" si="5"/>
        <v>3.9956803455723611E-2</v>
      </c>
      <c r="F89" s="96">
        <f t="shared" si="6"/>
        <v>0.1686893203883495</v>
      </c>
      <c r="G89" s="97">
        <f t="shared" si="7"/>
        <v>0.1686893203883495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330</v>
      </c>
      <c r="W89" s="112">
        <v>352</v>
      </c>
      <c r="X89" s="112">
        <v>325</v>
      </c>
      <c r="Y89" s="112">
        <v>324</v>
      </c>
      <c r="Z89" s="112">
        <v>334</v>
      </c>
    </row>
    <row r="90" spans="1:30" ht="15" customHeight="1" x14ac:dyDescent="0.25">
      <c r="A90" s="49" t="s">
        <v>96</v>
      </c>
      <c r="B90" s="49"/>
      <c r="C90" s="57" t="str">
        <f t="shared" si="3"/>
        <v>$75,503</v>
      </c>
      <c r="D90" s="96">
        <f t="shared" si="4"/>
        <v>3.3670159511557607E-2</v>
      </c>
      <c r="E90" s="97">
        <f t="shared" si="5"/>
        <v>3.3670159511557607E-2</v>
      </c>
      <c r="F90" s="96">
        <f t="shared" si="6"/>
        <v>6.2145118708640368E-2</v>
      </c>
      <c r="G90" s="97">
        <f t="shared" si="7"/>
        <v>6.2145118708640368E-2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119</v>
      </c>
      <c r="W90" s="112">
        <v>118</v>
      </c>
      <c r="X90" s="112">
        <v>113</v>
      </c>
      <c r="Y90" s="112">
        <v>122</v>
      </c>
      <c r="Z90" s="112">
        <v>148</v>
      </c>
    </row>
    <row r="91" spans="1:30" ht="15" customHeight="1" x14ac:dyDescent="0.25">
      <c r="A91" s="49" t="s">
        <v>7</v>
      </c>
      <c r="B91" s="49"/>
      <c r="C91" s="57" t="str">
        <f t="shared" si="3"/>
        <v>$264.8 mil</v>
      </c>
      <c r="D91" s="96">
        <f t="shared" si="4"/>
        <v>6.9522903309956474E-2</v>
      </c>
      <c r="E91" s="97">
        <f t="shared" si="5"/>
        <v>6.9522903309956474E-2</v>
      </c>
      <c r="F91" s="96">
        <f t="shared" si="6"/>
        <v>0.30340109965693851</v>
      </c>
      <c r="G91" s="97">
        <f t="shared" si="7"/>
        <v>0.30340109965693851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1321</v>
      </c>
      <c r="W91" s="112">
        <v>1394</v>
      </c>
      <c r="X91" s="112">
        <v>1430</v>
      </c>
      <c r="Y91" s="112">
        <v>1506</v>
      </c>
      <c r="Z91" s="112">
        <v>1578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81</v>
      </c>
      <c r="W93" s="112">
        <v>80</v>
      </c>
      <c r="X93" s="112">
        <v>81</v>
      </c>
      <c r="Y93" s="112">
        <v>80</v>
      </c>
      <c r="Z93" s="112">
        <v>92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221</v>
      </c>
      <c r="W94" s="112">
        <v>236</v>
      </c>
      <c r="X94" s="112">
        <v>246</v>
      </c>
      <c r="Y94" s="112">
        <v>247</v>
      </c>
      <c r="Z94" s="112">
        <v>249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51</v>
      </c>
      <c r="W95" s="112">
        <v>54</v>
      </c>
      <c r="X95" s="112">
        <v>67</v>
      </c>
      <c r="Y95" s="112">
        <v>59</v>
      </c>
      <c r="Z95" s="112">
        <v>55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139</v>
      </c>
      <c r="W96" s="112">
        <v>135</v>
      </c>
      <c r="X96" s="112">
        <v>163</v>
      </c>
      <c r="Y96" s="112">
        <v>167</v>
      </c>
      <c r="Z96" s="112">
        <v>168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189</v>
      </c>
      <c r="W97" s="112">
        <v>198</v>
      </c>
      <c r="X97" s="112">
        <v>183</v>
      </c>
      <c r="Y97" s="112">
        <v>192</v>
      </c>
      <c r="Z97" s="112">
        <v>208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97</v>
      </c>
      <c r="W98" s="112">
        <v>104</v>
      </c>
      <c r="X98" s="112">
        <v>107</v>
      </c>
      <c r="Y98" s="112">
        <v>111</v>
      </c>
      <c r="Z98" s="112">
        <v>113</v>
      </c>
    </row>
    <row r="99" spans="1:32" ht="15" customHeight="1" x14ac:dyDescent="0.25">
      <c r="S99" s="115" t="s">
        <v>197</v>
      </c>
      <c r="T99" s="115"/>
      <c r="U99" s="112"/>
      <c r="V99" s="112">
        <v>160</v>
      </c>
      <c r="W99" s="112">
        <v>178</v>
      </c>
      <c r="X99" s="112">
        <v>168</v>
      </c>
      <c r="Y99" s="112">
        <v>169</v>
      </c>
      <c r="Z99" s="112">
        <v>179</v>
      </c>
    </row>
    <row r="100" spans="1:32" ht="15" customHeight="1" x14ac:dyDescent="0.25">
      <c r="S100" s="115" t="s">
        <v>58</v>
      </c>
      <c r="T100" s="115"/>
      <c r="U100" s="112"/>
      <c r="V100" s="112">
        <v>86</v>
      </c>
      <c r="W100" s="112">
        <v>89</v>
      </c>
      <c r="X100" s="112">
        <v>88</v>
      </c>
      <c r="Y100" s="112">
        <v>97</v>
      </c>
      <c r="Z100" s="112">
        <v>101</v>
      </c>
    </row>
    <row r="101" spans="1:32" x14ac:dyDescent="0.25">
      <c r="A101" s="18"/>
      <c r="S101" s="118" t="s">
        <v>53</v>
      </c>
      <c r="T101" s="118"/>
      <c r="U101" s="112"/>
      <c r="V101" s="112">
        <v>1153</v>
      </c>
      <c r="W101" s="112">
        <v>1208</v>
      </c>
      <c r="X101" s="112">
        <v>1208</v>
      </c>
      <c r="Y101" s="112">
        <v>1269</v>
      </c>
      <c r="Z101" s="112">
        <v>1311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2872</v>
      </c>
      <c r="W104" s="112">
        <v>2878</v>
      </c>
      <c r="X104" s="112">
        <v>3101</v>
      </c>
      <c r="Y104" s="112">
        <v>3119</v>
      </c>
      <c r="Z104" s="112">
        <v>3343</v>
      </c>
      <c r="AB104" s="109" t="str">
        <f>TEXT(Z104,"###,###")</f>
        <v>3,343</v>
      </c>
      <c r="AD104" s="130">
        <f>Z104/($Z$4)*100</f>
        <v>80.014360938247961</v>
      </c>
      <c r="AF104" s="109"/>
    </row>
    <row r="105" spans="1:32" x14ac:dyDescent="0.25">
      <c r="S105" s="115" t="s">
        <v>17</v>
      </c>
      <c r="T105" s="115"/>
      <c r="U105" s="112"/>
      <c r="V105" s="112">
        <v>598</v>
      </c>
      <c r="W105" s="112">
        <v>609</v>
      </c>
      <c r="X105" s="112">
        <v>610</v>
      </c>
      <c r="Y105" s="112">
        <v>695</v>
      </c>
      <c r="Z105" s="112">
        <v>692</v>
      </c>
      <c r="AB105" s="109" t="str">
        <f>TEXT(Z105,"###,###")</f>
        <v>692</v>
      </c>
      <c r="AD105" s="130">
        <f>Z105/($Z$4)*100</f>
        <v>16.562948779320248</v>
      </c>
      <c r="AF105" s="109"/>
    </row>
    <row r="106" spans="1:32" x14ac:dyDescent="0.25">
      <c r="S106" s="118" t="s">
        <v>53</v>
      </c>
      <c r="T106" s="118"/>
      <c r="U106" s="120"/>
      <c r="V106" s="120">
        <v>3470</v>
      </c>
      <c r="W106" s="120">
        <v>3487</v>
      </c>
      <c r="X106" s="120">
        <v>3711</v>
      </c>
      <c r="Y106" s="120">
        <v>3814</v>
      </c>
      <c r="Z106" s="120">
        <v>4035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368</v>
      </c>
      <c r="W108" s="112">
        <v>336</v>
      </c>
      <c r="X108" s="112">
        <v>317</v>
      </c>
      <c r="Y108" s="112">
        <v>364</v>
      </c>
      <c r="Z108" s="112">
        <v>278</v>
      </c>
      <c r="AB108" s="109" t="str">
        <f>TEXT(Z108,"###,###")</f>
        <v>278</v>
      </c>
      <c r="AD108" s="130">
        <f>Z108/($Z$4)*100</f>
        <v>6.6539013882240301</v>
      </c>
      <c r="AF108" s="109"/>
    </row>
    <row r="109" spans="1:32" x14ac:dyDescent="0.25">
      <c r="S109" s="115" t="s">
        <v>20</v>
      </c>
      <c r="T109" s="115"/>
      <c r="U109" s="112"/>
      <c r="V109" s="112">
        <v>339</v>
      </c>
      <c r="W109" s="112">
        <v>352</v>
      </c>
      <c r="X109" s="112">
        <v>321</v>
      </c>
      <c r="Y109" s="112">
        <v>379</v>
      </c>
      <c r="Z109" s="112">
        <v>401</v>
      </c>
      <c r="AB109" s="109" t="str">
        <f>TEXT(Z109,"###,###")</f>
        <v>401</v>
      </c>
      <c r="AD109" s="130">
        <f>Z109/($Z$4)*100</f>
        <v>9.597893729056965</v>
      </c>
      <c r="AF109" s="109"/>
    </row>
    <row r="110" spans="1:32" x14ac:dyDescent="0.25">
      <c r="S110" s="115" t="s">
        <v>21</v>
      </c>
      <c r="T110" s="115"/>
      <c r="U110" s="112"/>
      <c r="V110" s="112">
        <v>652</v>
      </c>
      <c r="W110" s="112">
        <v>580</v>
      </c>
      <c r="X110" s="112">
        <v>608</v>
      </c>
      <c r="Y110" s="112">
        <v>672</v>
      </c>
      <c r="Z110" s="112">
        <v>700</v>
      </c>
      <c r="AB110" s="109" t="str">
        <f>TEXT(Z110,"###,###")</f>
        <v>700</v>
      </c>
      <c r="AD110" s="130">
        <f>Z110/($Z$4)*100</f>
        <v>16.754427955959788</v>
      </c>
      <c r="AF110" s="109"/>
    </row>
    <row r="111" spans="1:32" x14ac:dyDescent="0.25">
      <c r="S111" s="115" t="s">
        <v>22</v>
      </c>
      <c r="T111" s="115"/>
      <c r="U111" s="112"/>
      <c r="V111" s="112">
        <v>2153</v>
      </c>
      <c r="W111" s="112">
        <v>2187</v>
      </c>
      <c r="X111" s="112">
        <v>2267</v>
      </c>
      <c r="Y111" s="112">
        <v>2399</v>
      </c>
      <c r="Z111" s="112">
        <v>2654</v>
      </c>
      <c r="AB111" s="109" t="str">
        <f>TEXT(Z111,"###,###")</f>
        <v>2,654</v>
      </c>
      <c r="AD111" s="130">
        <f>Z111/($Z$4)*100</f>
        <v>63.523216850167543</v>
      </c>
      <c r="AF111" s="109"/>
    </row>
    <row r="112" spans="1:32" x14ac:dyDescent="0.25">
      <c r="S112" s="118" t="s">
        <v>53</v>
      </c>
      <c r="T112" s="118"/>
      <c r="U112" s="112"/>
      <c r="V112" s="112">
        <v>3645</v>
      </c>
      <c r="W112" s="112">
        <v>3568</v>
      </c>
      <c r="X112" s="112">
        <v>3638</v>
      </c>
      <c r="Y112" s="112">
        <v>3945</v>
      </c>
      <c r="Z112" s="112">
        <v>4183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37.83</v>
      </c>
      <c r="W118" s="131">
        <v>37.96</v>
      </c>
      <c r="X118" s="131">
        <v>38.07</v>
      </c>
      <c r="Y118" s="131">
        <v>38.049999999999997</v>
      </c>
      <c r="Z118" s="131">
        <v>38.130000000000003</v>
      </c>
      <c r="AB118" s="109" t="str">
        <f>TEXT(Z118,"##.0")</f>
        <v>38.1</v>
      </c>
    </row>
    <row r="120" spans="19:32" x14ac:dyDescent="0.25">
      <c r="S120" s="101" t="s">
        <v>98</v>
      </c>
      <c r="T120" s="112"/>
      <c r="U120" s="112"/>
      <c r="V120" s="112">
        <v>2309</v>
      </c>
      <c r="W120" s="112">
        <v>2424</v>
      </c>
      <c r="X120" s="112">
        <v>2458</v>
      </c>
      <c r="Y120" s="112">
        <v>2580</v>
      </c>
      <c r="Z120" s="112">
        <v>2660</v>
      </c>
      <c r="AB120" s="109" t="str">
        <f>TEXT(Z120,"###,###")</f>
        <v>2,660</v>
      </c>
    </row>
    <row r="121" spans="19:32" x14ac:dyDescent="0.25">
      <c r="S121" s="101" t="s">
        <v>99</v>
      </c>
      <c r="T121" s="112"/>
      <c r="U121" s="112"/>
      <c r="V121" s="112">
        <v>40</v>
      </c>
      <c r="W121" s="112">
        <v>40</v>
      </c>
      <c r="X121" s="112">
        <v>40</v>
      </c>
      <c r="Y121" s="112">
        <v>47</v>
      </c>
      <c r="Z121" s="112">
        <v>58</v>
      </c>
      <c r="AB121" s="109" t="str">
        <f>TEXT(Z121,"###,###")</f>
        <v>58</v>
      </c>
    </row>
    <row r="122" spans="19:32" x14ac:dyDescent="0.25">
      <c r="S122" s="101" t="s">
        <v>100</v>
      </c>
      <c r="T122" s="112"/>
      <c r="U122" s="112"/>
      <c r="V122" s="112">
        <v>121</v>
      </c>
      <c r="W122" s="112">
        <v>131</v>
      </c>
      <c r="X122" s="112">
        <v>148</v>
      </c>
      <c r="Y122" s="112">
        <v>153</v>
      </c>
      <c r="Z122" s="112">
        <v>165</v>
      </c>
      <c r="AB122" s="109" t="str">
        <f>TEXT(Z122,"###,###")</f>
        <v>165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2430</v>
      </c>
      <c r="W124" s="112">
        <v>2555</v>
      </c>
      <c r="X124" s="112">
        <v>2606</v>
      </c>
      <c r="Y124" s="112">
        <v>2733</v>
      </c>
      <c r="Z124" s="112">
        <v>2825</v>
      </c>
      <c r="AB124" s="109" t="str">
        <f>TEXT(Z124,"###,###")</f>
        <v>2,825</v>
      </c>
      <c r="AD124" s="127">
        <f>Z124/$Z$7*100</f>
        <v>97.784700588438909</v>
      </c>
    </row>
    <row r="125" spans="19:32" x14ac:dyDescent="0.25">
      <c r="S125" s="101" t="s">
        <v>102</v>
      </c>
      <c r="T125" s="112"/>
      <c r="U125" s="112"/>
      <c r="V125" s="112">
        <v>161</v>
      </c>
      <c r="W125" s="112">
        <v>171</v>
      </c>
      <c r="X125" s="112">
        <v>188</v>
      </c>
      <c r="Y125" s="112">
        <v>200</v>
      </c>
      <c r="Z125" s="112">
        <v>223</v>
      </c>
      <c r="AB125" s="109" t="str">
        <f>TEXT(Z125,"###,###")</f>
        <v>223</v>
      </c>
      <c r="AD125" s="127">
        <f>Z125/$Z$7*100</f>
        <v>7.7189338871581858</v>
      </c>
    </row>
    <row r="127" spans="19:32" x14ac:dyDescent="0.25">
      <c r="S127" s="101" t="s">
        <v>103</v>
      </c>
      <c r="T127" s="112"/>
      <c r="U127" s="112"/>
      <c r="V127" s="112">
        <v>1320</v>
      </c>
      <c r="W127" s="112">
        <v>1393</v>
      </c>
      <c r="X127" s="112">
        <v>1432</v>
      </c>
      <c r="Y127" s="112">
        <v>1502</v>
      </c>
      <c r="Z127" s="112">
        <v>1577</v>
      </c>
      <c r="AB127" s="109" t="str">
        <f>TEXT(Z127,"###,###")</f>
        <v>1,577</v>
      </c>
      <c r="AD127" s="127">
        <f>Z127/$Z$7*100</f>
        <v>54.586362062997573</v>
      </c>
    </row>
    <row r="128" spans="19:32" x14ac:dyDescent="0.25">
      <c r="S128" s="101" t="s">
        <v>104</v>
      </c>
      <c r="T128" s="112"/>
      <c r="U128" s="112"/>
      <c r="V128" s="112">
        <v>1149</v>
      </c>
      <c r="W128" s="112">
        <v>1205</v>
      </c>
      <c r="X128" s="112">
        <v>1206</v>
      </c>
      <c r="Y128" s="112">
        <v>1267</v>
      </c>
      <c r="Z128" s="112">
        <v>1305</v>
      </c>
      <c r="AB128" s="109" t="str">
        <f>TEXT(Z128,"###,###")</f>
        <v>1,305</v>
      </c>
      <c r="AD128" s="127">
        <f>Z128/$Z$7*100</f>
        <v>45.171339563862929</v>
      </c>
    </row>
    <row r="130" spans="19:20" x14ac:dyDescent="0.25">
      <c r="S130" s="101" t="s">
        <v>278</v>
      </c>
      <c r="T130" s="127">
        <v>92.073381793007954</v>
      </c>
    </row>
    <row r="131" spans="19:20" x14ac:dyDescent="0.25">
      <c r="S131" s="101" t="s">
        <v>279</v>
      </c>
      <c r="T131" s="127">
        <v>2.0076150917272413</v>
      </c>
    </row>
    <row r="132" spans="19:20" x14ac:dyDescent="0.25">
      <c r="S132" s="101" t="s">
        <v>280</v>
      </c>
      <c r="T132" s="127">
        <v>5.7113187954309446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80E9DCC-FDC1-4C66-AEFA-B53F4B618D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6CCBD3E-11BA-4BE5-8E60-721DEF5759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105232E-1D3A-41EE-93E6-34577A2123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3C7E333-9FBD-48AA-B0DA-E3ED15F3BB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94359-E6CC-4BD4-8C87-7D4ACABDA882}">
  <sheetPr codeName="Sheet13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184</v>
      </c>
      <c r="T1" s="99"/>
      <c r="U1" s="99"/>
      <c r="V1" s="99"/>
      <c r="W1" s="99"/>
      <c r="X1" s="99"/>
      <c r="Y1" s="100" t="s">
        <v>267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184</v>
      </c>
      <c r="Y3" s="105" t="s">
        <v>267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9.73 Western Downs,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27312</v>
      </c>
      <c r="W4" s="108">
        <v>25426</v>
      </c>
      <c r="X4" s="108">
        <v>25955</v>
      </c>
      <c r="Y4" s="108">
        <v>27837</v>
      </c>
      <c r="Z4" s="108">
        <v>29753</v>
      </c>
      <c r="AB4" s="109" t="str">
        <f>TEXT(Z4,"###,###")</f>
        <v>29,753</v>
      </c>
      <c r="AD4" s="110">
        <f>Z4/Y4-1</f>
        <v>6.8829256026152308E-2</v>
      </c>
      <c r="AF4" s="110">
        <f>Z4/V4-1</f>
        <v>8.9374633860574093E-2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15099</v>
      </c>
      <c r="W5" s="108">
        <v>13554</v>
      </c>
      <c r="X5" s="108">
        <v>13853</v>
      </c>
      <c r="Y5" s="108">
        <v>14812</v>
      </c>
      <c r="Z5" s="108">
        <v>15583</v>
      </c>
      <c r="AB5" s="109" t="str">
        <f>TEXT(Z5,"###,###")</f>
        <v>15,583</v>
      </c>
      <c r="AD5" s="110">
        <f t="shared" ref="AD5:AD9" si="0">Z5/Y5-1</f>
        <v>5.2052389954091227E-2</v>
      </c>
      <c r="AF5" s="110">
        <f t="shared" ref="AF5:AF9" si="1">Z5/V5-1</f>
        <v>3.2055102986952688E-2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12210</v>
      </c>
      <c r="W6" s="108">
        <v>11877</v>
      </c>
      <c r="X6" s="108">
        <v>12099</v>
      </c>
      <c r="Y6" s="108">
        <v>12988</v>
      </c>
      <c r="Z6" s="108">
        <v>14116</v>
      </c>
      <c r="AB6" s="109" t="str">
        <f>TEXT(Z6,"###,###")</f>
        <v>14,116</v>
      </c>
      <c r="AD6" s="110">
        <f t="shared" si="0"/>
        <v>8.6849399445642073E-2</v>
      </c>
      <c r="AF6" s="110">
        <f t="shared" si="1"/>
        <v>0.15610155610155618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18511</v>
      </c>
      <c r="W7" s="108">
        <v>17356</v>
      </c>
      <c r="X7" s="108">
        <v>18285</v>
      </c>
      <c r="Y7" s="108">
        <v>18697</v>
      </c>
      <c r="Z7" s="108">
        <v>19501</v>
      </c>
      <c r="AB7" s="109" t="str">
        <f>TEXT(Z7,"###,###")</f>
        <v>19,501</v>
      </c>
      <c r="AD7" s="110">
        <f t="shared" si="0"/>
        <v>4.3001551050970699E-2</v>
      </c>
      <c r="AF7" s="110">
        <f t="shared" si="1"/>
        <v>5.3481713575711742E-2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29,753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19,501</v>
      </c>
      <c r="P8" s="67"/>
      <c r="S8" s="107" t="s">
        <v>83</v>
      </c>
      <c r="T8" s="108"/>
      <c r="U8" s="108"/>
      <c r="V8" s="108">
        <v>42033.96</v>
      </c>
      <c r="W8" s="108">
        <v>43053.82</v>
      </c>
      <c r="X8" s="108">
        <v>44112.33</v>
      </c>
      <c r="Y8" s="108">
        <v>43269.68</v>
      </c>
      <c r="Z8" s="108">
        <v>45414.5</v>
      </c>
      <c r="AB8" s="109" t="str">
        <f>TEXT(Z8,"$###,###")</f>
        <v>$45,415</v>
      </c>
      <c r="AD8" s="110">
        <f t="shared" si="0"/>
        <v>4.9568658700503532E-2</v>
      </c>
      <c r="AF8" s="110">
        <f t="shared" si="1"/>
        <v>8.0424019055068907E-2</v>
      </c>
    </row>
    <row r="9" spans="1:32" x14ac:dyDescent="0.25">
      <c r="A9" s="30" t="s">
        <v>14</v>
      </c>
      <c r="B9" s="71"/>
      <c r="C9" s="72"/>
      <c r="D9" s="73">
        <f>AD104</f>
        <v>73.706853090444653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53.289574893595201</v>
      </c>
      <c r="P9" s="74" t="s">
        <v>84</v>
      </c>
      <c r="S9" s="107" t="s">
        <v>7</v>
      </c>
      <c r="T9" s="108"/>
      <c r="U9" s="108"/>
      <c r="V9" s="108">
        <v>885529285</v>
      </c>
      <c r="W9" s="108">
        <v>869967913</v>
      </c>
      <c r="X9" s="108">
        <v>861224648</v>
      </c>
      <c r="Y9" s="108">
        <v>923287801</v>
      </c>
      <c r="Z9" s="108">
        <v>1121375383</v>
      </c>
      <c r="AB9" s="109" t="str">
        <f>TEXT(Z9/1000000,"$#,###.0")&amp;" mil"</f>
        <v>$1,121.4 mil</v>
      </c>
      <c r="AD9" s="110">
        <f t="shared" si="0"/>
        <v>0.21454586726419889</v>
      </c>
      <c r="AF9" s="110">
        <f t="shared" si="1"/>
        <v>0.26633348212758423</v>
      </c>
    </row>
    <row r="10" spans="1:32" x14ac:dyDescent="0.25">
      <c r="A10" s="30" t="s">
        <v>17</v>
      </c>
      <c r="B10" s="71"/>
      <c r="C10" s="72"/>
      <c r="D10" s="73">
        <f>AD105</f>
        <v>13.504520552549323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46.489923593661864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74.637198092405526</v>
      </c>
      <c r="P11" s="74" t="s">
        <v>84</v>
      </c>
      <c r="S11" s="107" t="s">
        <v>29</v>
      </c>
      <c r="T11" s="112"/>
      <c r="U11" s="112"/>
      <c r="V11" s="112">
        <v>22168</v>
      </c>
      <c r="W11" s="112">
        <v>21145</v>
      </c>
      <c r="X11" s="112">
        <v>21121</v>
      </c>
      <c r="Y11" s="112">
        <v>22930</v>
      </c>
      <c r="Z11" s="112">
        <v>24805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13.901851187118611</v>
      </c>
      <c r="P12" s="74" t="s">
        <v>84</v>
      </c>
      <c r="S12" s="107" t="s">
        <v>30</v>
      </c>
      <c r="T12" s="112"/>
      <c r="U12" s="112"/>
      <c r="V12" s="112">
        <v>5145</v>
      </c>
      <c r="W12" s="112">
        <v>4285</v>
      </c>
      <c r="X12" s="112">
        <v>4833</v>
      </c>
      <c r="Y12" s="112">
        <v>4907</v>
      </c>
      <c r="Z12" s="112">
        <v>4943</v>
      </c>
    </row>
    <row r="13" spans="1:32" ht="15" customHeight="1" x14ac:dyDescent="0.25">
      <c r="A13" s="30" t="s">
        <v>19</v>
      </c>
      <c r="B13" s="72"/>
      <c r="C13" s="72"/>
      <c r="D13" s="73">
        <f>AD108</f>
        <v>16.56975767149531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11.450694836162247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17.386482035425001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21.554128995395423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17.511284366023798</v>
      </c>
      <c r="P15" s="74" t="s">
        <v>84</v>
      </c>
      <c r="S15" s="115" t="s">
        <v>60</v>
      </c>
      <c r="T15" s="115"/>
      <c r="U15" s="116"/>
      <c r="V15" s="116">
        <v>3238</v>
      </c>
      <c r="W15" s="116">
        <v>3171</v>
      </c>
      <c r="X15" s="116">
        <v>3408</v>
      </c>
      <c r="Y15" s="112">
        <v>3618</v>
      </c>
      <c r="Z15" s="112">
        <v>3765</v>
      </c>
      <c r="AB15" s="117">
        <f t="shared" ref="AB15:AB34" si="2">IF(Z15="np",0,Z15/$Z$34)</f>
        <v>0.1265546218487395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31.69092192383961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82.488715633976199</v>
      </c>
      <c r="P16" s="37" t="s">
        <v>84</v>
      </c>
      <c r="S16" s="115" t="s">
        <v>61</v>
      </c>
      <c r="T16" s="115"/>
      <c r="U16" s="116"/>
      <c r="V16" s="116">
        <v>705</v>
      </c>
      <c r="W16" s="116">
        <v>700</v>
      </c>
      <c r="X16" s="116">
        <v>857</v>
      </c>
      <c r="Y16" s="112">
        <v>793</v>
      </c>
      <c r="Z16" s="112">
        <v>855</v>
      </c>
      <c r="AB16" s="117">
        <f t="shared" si="2"/>
        <v>2.8739495798319328E-2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1560</v>
      </c>
      <c r="W17" s="116">
        <v>1108</v>
      </c>
      <c r="X17" s="116">
        <v>1046</v>
      </c>
      <c r="Y17" s="112">
        <v>1220</v>
      </c>
      <c r="Z17" s="112">
        <v>1394</v>
      </c>
      <c r="AB17" s="117">
        <f t="shared" si="2"/>
        <v>4.6857142857142854E-2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391</v>
      </c>
      <c r="W18" s="116">
        <v>443</v>
      </c>
      <c r="X18" s="116">
        <v>382</v>
      </c>
      <c r="Y18" s="112">
        <v>381</v>
      </c>
      <c r="Z18" s="112">
        <v>436</v>
      </c>
      <c r="AB18" s="117">
        <f t="shared" si="2"/>
        <v>1.4655462184873949E-2</v>
      </c>
    </row>
    <row r="19" spans="1:28" x14ac:dyDescent="0.25">
      <c r="A19" s="63" t="str">
        <f>$S$1&amp;" ("&amp;$V$2&amp;" to "&amp;$Z$2&amp;")"</f>
        <v>Western Downs (2017-18 to 2021-22)</v>
      </c>
      <c r="B19" s="63"/>
      <c r="C19" s="63"/>
      <c r="D19" s="63"/>
      <c r="E19" s="63"/>
      <c r="F19" s="63"/>
      <c r="G19" s="63" t="str">
        <f>$S$1&amp;" ("&amp;$V$2&amp;" to "&amp;$Z$2&amp;")"</f>
        <v>Western Downs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2258</v>
      </c>
      <c r="W19" s="116">
        <v>2059</v>
      </c>
      <c r="X19" s="116">
        <v>2075</v>
      </c>
      <c r="Y19" s="112">
        <v>2168</v>
      </c>
      <c r="Z19" s="112">
        <v>2383</v>
      </c>
      <c r="AB19" s="117">
        <f t="shared" si="2"/>
        <v>8.010084033613446E-2</v>
      </c>
    </row>
    <row r="20" spans="1:28" x14ac:dyDescent="0.25">
      <c r="S20" s="115" t="s">
        <v>65</v>
      </c>
      <c r="T20" s="115"/>
      <c r="U20" s="116"/>
      <c r="V20" s="116">
        <v>1230</v>
      </c>
      <c r="W20" s="116">
        <v>1214</v>
      </c>
      <c r="X20" s="116">
        <v>1100</v>
      </c>
      <c r="Y20" s="112">
        <v>1266</v>
      </c>
      <c r="Z20" s="112">
        <v>1206</v>
      </c>
      <c r="AB20" s="117">
        <f t="shared" si="2"/>
        <v>4.0537815126050418E-2</v>
      </c>
    </row>
    <row r="21" spans="1:28" x14ac:dyDescent="0.25">
      <c r="S21" s="115" t="s">
        <v>66</v>
      </c>
      <c r="T21" s="115"/>
      <c r="U21" s="116"/>
      <c r="V21" s="116">
        <v>2323</v>
      </c>
      <c r="W21" s="116">
        <v>2196</v>
      </c>
      <c r="X21" s="116">
        <v>2201</v>
      </c>
      <c r="Y21" s="112">
        <v>2495</v>
      </c>
      <c r="Z21" s="112">
        <v>2711</v>
      </c>
      <c r="AB21" s="117">
        <f t="shared" si="2"/>
        <v>9.1126050420168067E-2</v>
      </c>
    </row>
    <row r="22" spans="1:28" x14ac:dyDescent="0.25">
      <c r="S22" s="115" t="s">
        <v>67</v>
      </c>
      <c r="T22" s="115"/>
      <c r="U22" s="116"/>
      <c r="V22" s="116">
        <v>1565</v>
      </c>
      <c r="W22" s="116">
        <v>1427</v>
      </c>
      <c r="X22" s="116">
        <v>1504</v>
      </c>
      <c r="Y22" s="112">
        <v>1886</v>
      </c>
      <c r="Z22" s="112">
        <v>2046</v>
      </c>
      <c r="AB22" s="117">
        <f t="shared" si="2"/>
        <v>6.8773109243697478E-2</v>
      </c>
    </row>
    <row r="23" spans="1:28" x14ac:dyDescent="0.25">
      <c r="S23" s="115" t="s">
        <v>68</v>
      </c>
      <c r="T23" s="115"/>
      <c r="U23" s="116"/>
      <c r="V23" s="116">
        <v>1002</v>
      </c>
      <c r="W23" s="116">
        <v>861</v>
      </c>
      <c r="X23" s="116">
        <v>1066</v>
      </c>
      <c r="Y23" s="112">
        <v>1114</v>
      </c>
      <c r="Z23" s="112">
        <v>1171</v>
      </c>
      <c r="AB23" s="117">
        <f t="shared" si="2"/>
        <v>3.9361344537815125E-2</v>
      </c>
    </row>
    <row r="24" spans="1:28" x14ac:dyDescent="0.25">
      <c r="S24" s="115" t="s">
        <v>69</v>
      </c>
      <c r="T24" s="115"/>
      <c r="U24" s="116"/>
      <c r="V24" s="116">
        <v>64</v>
      </c>
      <c r="W24" s="116">
        <v>64</v>
      </c>
      <c r="X24" s="116">
        <v>56</v>
      </c>
      <c r="Y24" s="112">
        <v>57</v>
      </c>
      <c r="Z24" s="112">
        <v>51</v>
      </c>
      <c r="AB24" s="117">
        <f t="shared" si="2"/>
        <v>1.7142857142857142E-3</v>
      </c>
    </row>
    <row r="25" spans="1:28" x14ac:dyDescent="0.25">
      <c r="S25" s="115" t="s">
        <v>70</v>
      </c>
      <c r="T25" s="115"/>
      <c r="U25" s="116"/>
      <c r="V25" s="116">
        <v>659</v>
      </c>
      <c r="W25" s="116">
        <v>591</v>
      </c>
      <c r="X25" s="116">
        <v>592</v>
      </c>
      <c r="Y25" s="112">
        <v>626</v>
      </c>
      <c r="Z25" s="112">
        <v>676</v>
      </c>
      <c r="AB25" s="117">
        <f t="shared" si="2"/>
        <v>2.2722689075630253E-2</v>
      </c>
    </row>
    <row r="26" spans="1:28" x14ac:dyDescent="0.25">
      <c r="S26" s="115" t="s">
        <v>71</v>
      </c>
      <c r="T26" s="115"/>
      <c r="U26" s="116"/>
      <c r="V26" s="116">
        <v>541</v>
      </c>
      <c r="W26" s="116">
        <v>478</v>
      </c>
      <c r="X26" s="116">
        <v>506</v>
      </c>
      <c r="Y26" s="112">
        <v>516</v>
      </c>
      <c r="Z26" s="112">
        <v>596</v>
      </c>
      <c r="AB26" s="117">
        <f t="shared" si="2"/>
        <v>2.003361344537815E-2</v>
      </c>
    </row>
    <row r="27" spans="1:28" x14ac:dyDescent="0.25">
      <c r="S27" s="115" t="s">
        <v>72</v>
      </c>
      <c r="T27" s="115"/>
      <c r="U27" s="116"/>
      <c r="V27" s="116">
        <v>1054</v>
      </c>
      <c r="W27" s="116">
        <v>985</v>
      </c>
      <c r="X27" s="116">
        <v>1006</v>
      </c>
      <c r="Y27" s="112">
        <v>1100</v>
      </c>
      <c r="Z27" s="112">
        <v>1212</v>
      </c>
      <c r="AB27" s="117">
        <f t="shared" si="2"/>
        <v>4.0739495798319328E-2</v>
      </c>
    </row>
    <row r="28" spans="1:28" x14ac:dyDescent="0.25">
      <c r="S28" s="115" t="s">
        <v>73</v>
      </c>
      <c r="T28" s="115"/>
      <c r="U28" s="116"/>
      <c r="V28" s="116">
        <v>1553</v>
      </c>
      <c r="W28" s="116">
        <v>1547</v>
      </c>
      <c r="X28" s="116">
        <v>1401</v>
      </c>
      <c r="Y28" s="112">
        <v>1693</v>
      </c>
      <c r="Z28" s="112">
        <v>1837</v>
      </c>
      <c r="AB28" s="117">
        <f t="shared" si="2"/>
        <v>6.1747899159663867E-2</v>
      </c>
    </row>
    <row r="29" spans="1:28" x14ac:dyDescent="0.25">
      <c r="S29" s="115" t="s">
        <v>74</v>
      </c>
      <c r="T29" s="115"/>
      <c r="U29" s="116"/>
      <c r="V29" s="116">
        <v>1343</v>
      </c>
      <c r="W29" s="116">
        <v>1346</v>
      </c>
      <c r="X29" s="116">
        <v>1208</v>
      </c>
      <c r="Y29" s="112">
        <v>1311</v>
      </c>
      <c r="Z29" s="112">
        <v>1458</v>
      </c>
      <c r="AB29" s="117">
        <f t="shared" si="2"/>
        <v>4.9008403361344537E-2</v>
      </c>
    </row>
    <row r="30" spans="1:28" x14ac:dyDescent="0.25">
      <c r="S30" s="115" t="s">
        <v>75</v>
      </c>
      <c r="T30" s="115"/>
      <c r="U30" s="116"/>
      <c r="V30" s="116">
        <v>1615</v>
      </c>
      <c r="W30" s="116">
        <v>1690</v>
      </c>
      <c r="X30" s="116">
        <v>1699</v>
      </c>
      <c r="Y30" s="112">
        <v>1713</v>
      </c>
      <c r="Z30" s="112">
        <v>1702</v>
      </c>
      <c r="AB30" s="117">
        <f t="shared" si="2"/>
        <v>5.7210084033613447E-2</v>
      </c>
    </row>
    <row r="31" spans="1:28" x14ac:dyDescent="0.25">
      <c r="S31" s="115" t="s">
        <v>76</v>
      </c>
      <c r="T31" s="115"/>
      <c r="U31" s="116"/>
      <c r="V31" s="116">
        <v>1798</v>
      </c>
      <c r="W31" s="116">
        <v>1865</v>
      </c>
      <c r="X31" s="116">
        <v>1958</v>
      </c>
      <c r="Y31" s="112">
        <v>2153</v>
      </c>
      <c r="Z31" s="112">
        <v>2442</v>
      </c>
      <c r="AB31" s="117">
        <f t="shared" si="2"/>
        <v>8.2084033613445379E-2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127</v>
      </c>
      <c r="W32" s="116">
        <v>125</v>
      </c>
      <c r="X32" s="116">
        <v>166</v>
      </c>
      <c r="Y32" s="112">
        <v>190</v>
      </c>
      <c r="Z32" s="112">
        <v>209</v>
      </c>
      <c r="AB32" s="117">
        <f t="shared" si="2"/>
        <v>7.025210084033613E-3</v>
      </c>
    </row>
    <row r="33" spans="19:32" x14ac:dyDescent="0.25">
      <c r="S33" s="115" t="s">
        <v>78</v>
      </c>
      <c r="T33" s="115"/>
      <c r="U33" s="116"/>
      <c r="V33" s="116">
        <v>980</v>
      </c>
      <c r="W33" s="116">
        <v>1013</v>
      </c>
      <c r="X33" s="116">
        <v>990</v>
      </c>
      <c r="Y33" s="112">
        <v>1105</v>
      </c>
      <c r="Z33" s="112">
        <v>1255</v>
      </c>
      <c r="AB33" s="117">
        <f t="shared" si="2"/>
        <v>4.2184873949579829E-2</v>
      </c>
    </row>
    <row r="34" spans="19:32" x14ac:dyDescent="0.25">
      <c r="S34" s="118" t="s">
        <v>53</v>
      </c>
      <c r="T34" s="118"/>
      <c r="U34" s="119"/>
      <c r="V34" s="119">
        <v>27308</v>
      </c>
      <c r="W34" s="119">
        <v>25426</v>
      </c>
      <c r="X34" s="119">
        <v>25951</v>
      </c>
      <c r="Y34" s="120">
        <v>27837</v>
      </c>
      <c r="Z34" s="120">
        <v>29750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15821</v>
      </c>
      <c r="W37" s="112">
        <v>14549</v>
      </c>
      <c r="X37" s="112">
        <v>15520</v>
      </c>
      <c r="Y37" s="112">
        <v>15630</v>
      </c>
      <c r="Z37" s="112">
        <v>16082</v>
      </c>
      <c r="AB37" s="132">
        <f>Z37/Z40*100</f>
        <v>82.488715633976199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2693</v>
      </c>
      <c r="W38" s="112">
        <v>2809</v>
      </c>
      <c r="X38" s="112">
        <v>2770</v>
      </c>
      <c r="Y38" s="112">
        <v>3067</v>
      </c>
      <c r="Z38" s="112">
        <v>3414</v>
      </c>
      <c r="AB38" s="132">
        <f>Z38/Z40*100</f>
        <v>17.511284366023798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18514</v>
      </c>
      <c r="W40" s="112">
        <v>17358</v>
      </c>
      <c r="X40" s="112">
        <v>18290</v>
      </c>
      <c r="Y40" s="112">
        <v>18697</v>
      </c>
      <c r="Z40" s="112">
        <v>19496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74</v>
      </c>
      <c r="W44" s="112">
        <v>72</v>
      </c>
      <c r="X44" s="112">
        <v>69</v>
      </c>
      <c r="Y44" s="112">
        <v>95</v>
      </c>
      <c r="Z44" s="112">
        <v>102</v>
      </c>
    </row>
    <row r="45" spans="19:32" x14ac:dyDescent="0.25">
      <c r="S45" s="115" t="s">
        <v>37</v>
      </c>
      <c r="T45" s="115"/>
      <c r="U45" s="112"/>
      <c r="V45" s="112">
        <v>545</v>
      </c>
      <c r="W45" s="112">
        <v>499</v>
      </c>
      <c r="X45" s="112">
        <v>440</v>
      </c>
      <c r="Y45" s="112">
        <v>612</v>
      </c>
      <c r="Z45" s="112">
        <v>712</v>
      </c>
    </row>
    <row r="46" spans="19:32" x14ac:dyDescent="0.25">
      <c r="S46" s="115" t="s">
        <v>38</v>
      </c>
      <c r="T46" s="115"/>
      <c r="U46" s="112"/>
      <c r="V46" s="112">
        <v>1250</v>
      </c>
      <c r="W46" s="112">
        <v>1006</v>
      </c>
      <c r="X46" s="112">
        <v>926</v>
      </c>
      <c r="Y46" s="112">
        <v>1077</v>
      </c>
      <c r="Z46" s="112">
        <v>1095</v>
      </c>
    </row>
    <row r="47" spans="19:32" x14ac:dyDescent="0.25">
      <c r="S47" s="115" t="s">
        <v>39</v>
      </c>
      <c r="T47" s="115"/>
      <c r="U47" s="112"/>
      <c r="V47" s="112">
        <v>1417</v>
      </c>
      <c r="W47" s="112">
        <v>1244</v>
      </c>
      <c r="X47" s="112">
        <v>1289</v>
      </c>
      <c r="Y47" s="112">
        <v>1393</v>
      </c>
      <c r="Z47" s="112">
        <v>1434</v>
      </c>
    </row>
    <row r="48" spans="19:32" x14ac:dyDescent="0.25">
      <c r="S48" s="115" t="s">
        <v>40</v>
      </c>
      <c r="T48" s="115"/>
      <c r="U48" s="112"/>
      <c r="V48" s="112">
        <v>1628</v>
      </c>
      <c r="W48" s="112">
        <v>1493</v>
      </c>
      <c r="X48" s="112">
        <v>1513</v>
      </c>
      <c r="Y48" s="112">
        <v>1682</v>
      </c>
      <c r="Z48" s="112">
        <v>1826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1472</v>
      </c>
      <c r="W49" s="112">
        <v>1347</v>
      </c>
      <c r="X49" s="112">
        <v>1329</v>
      </c>
      <c r="Y49" s="112">
        <v>1446</v>
      </c>
      <c r="Z49" s="112">
        <v>1601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Western Downs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1346</v>
      </c>
      <c r="W50" s="112">
        <v>1297</v>
      </c>
      <c r="X50" s="112">
        <v>1306</v>
      </c>
      <c r="Y50" s="112">
        <v>1372</v>
      </c>
      <c r="Z50" s="112">
        <v>1459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1318</v>
      </c>
      <c r="W51" s="112">
        <v>1142</v>
      </c>
      <c r="X51" s="112">
        <v>1127</v>
      </c>
      <c r="Y51" s="112">
        <v>1148</v>
      </c>
      <c r="Z51" s="112">
        <v>1235</v>
      </c>
    </row>
    <row r="52" spans="1:26" ht="15" customHeight="1" x14ac:dyDescent="0.25">
      <c r="S52" s="115" t="s">
        <v>44</v>
      </c>
      <c r="T52" s="115"/>
      <c r="U52" s="112"/>
      <c r="V52" s="112">
        <v>1392</v>
      </c>
      <c r="W52" s="112">
        <v>1311</v>
      </c>
      <c r="X52" s="112">
        <v>1355</v>
      </c>
      <c r="Y52" s="112">
        <v>1341</v>
      </c>
      <c r="Z52" s="112">
        <v>1309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1305</v>
      </c>
      <c r="W53" s="112">
        <v>1204</v>
      </c>
      <c r="X53" s="112">
        <v>1218</v>
      </c>
      <c r="Y53" s="112">
        <v>1293</v>
      </c>
      <c r="Z53" s="112">
        <v>1318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1217</v>
      </c>
      <c r="W54" s="112">
        <v>1107</v>
      </c>
      <c r="X54" s="112">
        <v>1147</v>
      </c>
      <c r="Y54" s="112">
        <v>1155</v>
      </c>
      <c r="Z54" s="112">
        <v>1235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925</v>
      </c>
      <c r="W55" s="112">
        <v>836</v>
      </c>
      <c r="X55" s="112">
        <v>919</v>
      </c>
      <c r="Y55" s="112">
        <v>929</v>
      </c>
      <c r="Z55" s="112">
        <v>981</v>
      </c>
    </row>
    <row r="56" spans="1:26" ht="15" customHeight="1" x14ac:dyDescent="0.25">
      <c r="S56" s="115" t="s">
        <v>48</v>
      </c>
      <c r="T56" s="115"/>
      <c r="U56" s="112"/>
      <c r="V56" s="112">
        <v>604</v>
      </c>
      <c r="W56" s="112">
        <v>518</v>
      </c>
      <c r="X56" s="112">
        <v>600</v>
      </c>
      <c r="Y56" s="112">
        <v>606</v>
      </c>
      <c r="Z56" s="112">
        <v>623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311</v>
      </c>
      <c r="W57" s="112">
        <v>273</v>
      </c>
      <c r="X57" s="112">
        <v>316</v>
      </c>
      <c r="Y57" s="112">
        <v>353</v>
      </c>
      <c r="Z57" s="112">
        <v>324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154</v>
      </c>
      <c r="W58" s="112">
        <v>116</v>
      </c>
      <c r="X58" s="112">
        <v>161</v>
      </c>
      <c r="Y58" s="112">
        <v>159</v>
      </c>
      <c r="Z58" s="112">
        <v>184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81</v>
      </c>
      <c r="W59" s="112">
        <v>63</v>
      </c>
      <c r="X59" s="112">
        <v>93</v>
      </c>
      <c r="Y59" s="112">
        <v>99</v>
      </c>
      <c r="Z59" s="112">
        <v>97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49</v>
      </c>
      <c r="W60" s="112">
        <v>43</v>
      </c>
      <c r="X60" s="112">
        <v>46</v>
      </c>
      <c r="Y60" s="112">
        <v>52</v>
      </c>
      <c r="Z60" s="112">
        <v>53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15097</v>
      </c>
      <c r="W61" s="112">
        <v>13554</v>
      </c>
      <c r="X61" s="112">
        <v>13853</v>
      </c>
      <c r="Y61" s="112">
        <v>14812</v>
      </c>
      <c r="Z61" s="112">
        <v>15583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50</v>
      </c>
      <c r="W63" s="112">
        <v>59</v>
      </c>
      <c r="X63" s="112">
        <v>64</v>
      </c>
      <c r="Y63" s="112">
        <v>78</v>
      </c>
      <c r="Z63" s="112">
        <v>87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458</v>
      </c>
      <c r="W64" s="112">
        <v>403</v>
      </c>
      <c r="X64" s="112">
        <v>379</v>
      </c>
      <c r="Y64" s="112">
        <v>512</v>
      </c>
      <c r="Z64" s="112">
        <v>603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Western Downs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936</v>
      </c>
      <c r="W65" s="112">
        <v>864</v>
      </c>
      <c r="X65" s="112">
        <v>894</v>
      </c>
      <c r="Y65" s="112">
        <v>985</v>
      </c>
      <c r="Z65" s="112">
        <v>1102</v>
      </c>
    </row>
    <row r="66" spans="1:26" x14ac:dyDescent="0.25">
      <c r="S66" s="115" t="s">
        <v>39</v>
      </c>
      <c r="T66" s="115"/>
      <c r="U66" s="112"/>
      <c r="V66" s="112">
        <v>1021</v>
      </c>
      <c r="W66" s="112">
        <v>1128</v>
      </c>
      <c r="X66" s="112">
        <v>1017</v>
      </c>
      <c r="Y66" s="112">
        <v>1162</v>
      </c>
      <c r="Z66" s="112">
        <v>1253</v>
      </c>
    </row>
    <row r="67" spans="1:26" x14ac:dyDescent="0.25">
      <c r="S67" s="115" t="s">
        <v>40</v>
      </c>
      <c r="T67" s="115"/>
      <c r="U67" s="112"/>
      <c r="V67" s="112">
        <v>1161</v>
      </c>
      <c r="W67" s="112">
        <v>1158</v>
      </c>
      <c r="X67" s="112">
        <v>1201</v>
      </c>
      <c r="Y67" s="112">
        <v>1364</v>
      </c>
      <c r="Z67" s="112">
        <v>1551</v>
      </c>
    </row>
    <row r="68" spans="1:26" x14ac:dyDescent="0.25">
      <c r="S68" s="115" t="s">
        <v>41</v>
      </c>
      <c r="T68" s="115"/>
      <c r="U68" s="112"/>
      <c r="V68" s="112">
        <v>1169</v>
      </c>
      <c r="W68" s="112">
        <v>1186</v>
      </c>
      <c r="X68" s="112">
        <v>1163</v>
      </c>
      <c r="Y68" s="112">
        <v>1235</v>
      </c>
      <c r="Z68" s="112">
        <v>1364</v>
      </c>
    </row>
    <row r="69" spans="1:26" x14ac:dyDescent="0.25">
      <c r="S69" s="115" t="s">
        <v>42</v>
      </c>
      <c r="T69" s="115"/>
      <c r="U69" s="112"/>
      <c r="V69" s="112">
        <v>1170</v>
      </c>
      <c r="W69" s="112">
        <v>1185</v>
      </c>
      <c r="X69" s="112">
        <v>1212</v>
      </c>
      <c r="Y69" s="112">
        <v>1266</v>
      </c>
      <c r="Z69" s="112">
        <v>1363</v>
      </c>
    </row>
    <row r="70" spans="1:26" x14ac:dyDescent="0.25">
      <c r="S70" s="115" t="s">
        <v>43</v>
      </c>
      <c r="T70" s="115"/>
      <c r="U70" s="112"/>
      <c r="V70" s="112">
        <v>1139</v>
      </c>
      <c r="W70" s="112">
        <v>1083</v>
      </c>
      <c r="X70" s="112">
        <v>1142</v>
      </c>
      <c r="Y70" s="112">
        <v>1140</v>
      </c>
      <c r="Z70" s="112">
        <v>1280</v>
      </c>
    </row>
    <row r="71" spans="1:26" x14ac:dyDescent="0.25">
      <c r="S71" s="115" t="s">
        <v>44</v>
      </c>
      <c r="T71" s="115"/>
      <c r="U71" s="112"/>
      <c r="V71" s="112">
        <v>1294</v>
      </c>
      <c r="W71" s="112">
        <v>1293</v>
      </c>
      <c r="X71" s="112">
        <v>1233</v>
      </c>
      <c r="Y71" s="112">
        <v>1279</v>
      </c>
      <c r="Z71" s="112">
        <v>1276</v>
      </c>
    </row>
    <row r="72" spans="1:26" x14ac:dyDescent="0.25">
      <c r="S72" s="115" t="s">
        <v>45</v>
      </c>
      <c r="T72" s="115"/>
      <c r="U72" s="112"/>
      <c r="V72" s="112">
        <v>1168</v>
      </c>
      <c r="W72" s="112">
        <v>1099</v>
      </c>
      <c r="X72" s="112">
        <v>1135</v>
      </c>
      <c r="Y72" s="112">
        <v>1239</v>
      </c>
      <c r="Z72" s="112">
        <v>1365</v>
      </c>
    </row>
    <row r="73" spans="1:26" x14ac:dyDescent="0.25">
      <c r="S73" s="115" t="s">
        <v>46</v>
      </c>
      <c r="T73" s="115"/>
      <c r="U73" s="112"/>
      <c r="V73" s="112">
        <v>1056</v>
      </c>
      <c r="W73" s="112">
        <v>1077</v>
      </c>
      <c r="X73" s="112">
        <v>1041</v>
      </c>
      <c r="Y73" s="112">
        <v>1070</v>
      </c>
      <c r="Z73" s="112">
        <v>1079</v>
      </c>
    </row>
    <row r="74" spans="1:26" x14ac:dyDescent="0.25">
      <c r="S74" s="115" t="s">
        <v>47</v>
      </c>
      <c r="T74" s="115"/>
      <c r="U74" s="112"/>
      <c r="V74" s="112">
        <v>755</v>
      </c>
      <c r="W74" s="112">
        <v>693</v>
      </c>
      <c r="X74" s="112">
        <v>786</v>
      </c>
      <c r="Y74" s="112">
        <v>748</v>
      </c>
      <c r="Z74" s="112">
        <v>867</v>
      </c>
    </row>
    <row r="75" spans="1:26" x14ac:dyDescent="0.25">
      <c r="S75" s="115" t="s">
        <v>48</v>
      </c>
      <c r="T75" s="115"/>
      <c r="U75" s="112"/>
      <c r="V75" s="112">
        <v>413</v>
      </c>
      <c r="W75" s="112">
        <v>338</v>
      </c>
      <c r="X75" s="112">
        <v>397</v>
      </c>
      <c r="Y75" s="112">
        <v>477</v>
      </c>
      <c r="Z75" s="112">
        <v>470</v>
      </c>
    </row>
    <row r="76" spans="1:26" x14ac:dyDescent="0.25">
      <c r="S76" s="115" t="s">
        <v>49</v>
      </c>
      <c r="T76" s="115"/>
      <c r="U76" s="112"/>
      <c r="V76" s="112">
        <v>202</v>
      </c>
      <c r="W76" s="112">
        <v>156</v>
      </c>
      <c r="X76" s="112">
        <v>197</v>
      </c>
      <c r="Y76" s="112">
        <v>194</v>
      </c>
      <c r="Z76" s="112">
        <v>215</v>
      </c>
    </row>
    <row r="77" spans="1:26" x14ac:dyDescent="0.25">
      <c r="S77" s="115" t="s">
        <v>50</v>
      </c>
      <c r="T77" s="115"/>
      <c r="U77" s="112"/>
      <c r="V77" s="112">
        <v>96</v>
      </c>
      <c r="W77" s="112">
        <v>79</v>
      </c>
      <c r="X77" s="112">
        <v>126</v>
      </c>
      <c r="Y77" s="112">
        <v>131</v>
      </c>
      <c r="Z77" s="112">
        <v>132</v>
      </c>
    </row>
    <row r="78" spans="1:26" x14ac:dyDescent="0.25">
      <c r="S78" s="115" t="s">
        <v>51</v>
      </c>
      <c r="T78" s="115"/>
      <c r="U78" s="112"/>
      <c r="V78" s="112">
        <v>65</v>
      </c>
      <c r="W78" s="112">
        <v>47</v>
      </c>
      <c r="X78" s="112">
        <v>68</v>
      </c>
      <c r="Y78" s="112">
        <v>61</v>
      </c>
      <c r="Z78" s="112">
        <v>66</v>
      </c>
    </row>
    <row r="79" spans="1:26" x14ac:dyDescent="0.25">
      <c r="S79" s="115" t="s">
        <v>52</v>
      </c>
      <c r="T79" s="115"/>
      <c r="U79" s="112"/>
      <c r="V79" s="112">
        <v>48</v>
      </c>
      <c r="W79" s="112">
        <v>35</v>
      </c>
      <c r="X79" s="112">
        <v>44</v>
      </c>
      <c r="Y79" s="112">
        <v>47</v>
      </c>
      <c r="Z79" s="112">
        <v>50</v>
      </c>
    </row>
    <row r="80" spans="1:26" x14ac:dyDescent="0.25">
      <c r="S80" s="118" t="s">
        <v>53</v>
      </c>
      <c r="T80" s="118"/>
      <c r="U80" s="112"/>
      <c r="V80" s="112">
        <v>12211</v>
      </c>
      <c r="W80" s="112">
        <v>11875</v>
      </c>
      <c r="X80" s="112">
        <v>12100</v>
      </c>
      <c r="Y80" s="112">
        <v>12988</v>
      </c>
      <c r="Z80" s="112">
        <v>14120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Western Downs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959</v>
      </c>
      <c r="W83" s="112">
        <v>898</v>
      </c>
      <c r="X83" s="112">
        <v>1001</v>
      </c>
      <c r="Y83" s="112">
        <v>983</v>
      </c>
      <c r="Z83" s="112">
        <v>990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573</v>
      </c>
      <c r="W84" s="112">
        <v>554</v>
      </c>
      <c r="X84" s="112">
        <v>537</v>
      </c>
      <c r="Y84" s="112">
        <v>534</v>
      </c>
      <c r="Z84" s="112">
        <v>589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1866</v>
      </c>
      <c r="W85" s="112">
        <v>1860</v>
      </c>
      <c r="X85" s="112">
        <v>1886</v>
      </c>
      <c r="Y85" s="112">
        <v>1918</v>
      </c>
      <c r="Z85" s="112">
        <v>1949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29,753</v>
      </c>
      <c r="D86" s="96">
        <f t="shared" ref="D86:D91" si="4">AD4</f>
        <v>6.8829256026152308E-2</v>
      </c>
      <c r="E86" s="97">
        <f t="shared" ref="E86:E91" si="5">AD4</f>
        <v>6.8829256026152308E-2</v>
      </c>
      <c r="F86" s="96">
        <f t="shared" ref="F86:F91" si="6">AF4</f>
        <v>8.9374633860574093E-2</v>
      </c>
      <c r="G86" s="97">
        <f t="shared" ref="G86:G91" si="7">AF4</f>
        <v>8.9374633860574093E-2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247</v>
      </c>
      <c r="W86" s="112">
        <v>260</v>
      </c>
      <c r="X86" s="112">
        <v>271</v>
      </c>
      <c r="Y86" s="112">
        <v>279</v>
      </c>
      <c r="Z86" s="112">
        <v>296</v>
      </c>
    </row>
    <row r="87" spans="1:30" ht="15" customHeight="1" x14ac:dyDescent="0.25">
      <c r="A87" s="98" t="s">
        <v>4</v>
      </c>
      <c r="B87" s="49"/>
      <c r="C87" s="57" t="str">
        <f t="shared" si="3"/>
        <v>15,583</v>
      </c>
      <c r="D87" s="96">
        <f t="shared" si="4"/>
        <v>5.2052389954091227E-2</v>
      </c>
      <c r="E87" s="97">
        <f t="shared" si="5"/>
        <v>5.2052389954091227E-2</v>
      </c>
      <c r="F87" s="96">
        <f t="shared" si="6"/>
        <v>3.2055102986952688E-2</v>
      </c>
      <c r="G87" s="97">
        <f t="shared" si="7"/>
        <v>3.2055102986952688E-2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213</v>
      </c>
      <c r="W87" s="112">
        <v>196</v>
      </c>
      <c r="X87" s="112">
        <v>203</v>
      </c>
      <c r="Y87" s="112">
        <v>208</v>
      </c>
      <c r="Z87" s="112">
        <v>209</v>
      </c>
    </row>
    <row r="88" spans="1:30" ht="15" customHeight="1" x14ac:dyDescent="0.25">
      <c r="A88" s="98" t="s">
        <v>5</v>
      </c>
      <c r="B88" s="49"/>
      <c r="C88" s="57" t="str">
        <f t="shared" si="3"/>
        <v>14,116</v>
      </c>
      <c r="D88" s="96">
        <f t="shared" si="4"/>
        <v>8.6849399445642073E-2</v>
      </c>
      <c r="E88" s="97">
        <f t="shared" si="5"/>
        <v>8.6849399445642073E-2</v>
      </c>
      <c r="F88" s="96">
        <f t="shared" si="6"/>
        <v>0.15610155610155618</v>
      </c>
      <c r="G88" s="97">
        <f t="shared" si="7"/>
        <v>0.15610155610155618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398</v>
      </c>
      <c r="W88" s="112">
        <v>398</v>
      </c>
      <c r="X88" s="112">
        <v>385</v>
      </c>
      <c r="Y88" s="112">
        <v>382</v>
      </c>
      <c r="Z88" s="112">
        <v>399</v>
      </c>
    </row>
    <row r="89" spans="1:30" ht="15" customHeight="1" x14ac:dyDescent="0.25">
      <c r="A89" s="49" t="s">
        <v>6</v>
      </c>
      <c r="B89" s="49"/>
      <c r="C89" s="57" t="str">
        <f t="shared" si="3"/>
        <v>19,501</v>
      </c>
      <c r="D89" s="96">
        <f t="shared" si="4"/>
        <v>4.3001551050970699E-2</v>
      </c>
      <c r="E89" s="97">
        <f t="shared" si="5"/>
        <v>4.3001551050970699E-2</v>
      </c>
      <c r="F89" s="96">
        <f t="shared" si="6"/>
        <v>5.3481713575711742E-2</v>
      </c>
      <c r="G89" s="97">
        <f t="shared" si="7"/>
        <v>5.3481713575711742E-2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1307</v>
      </c>
      <c r="W89" s="112">
        <v>1295</v>
      </c>
      <c r="X89" s="112">
        <v>1307</v>
      </c>
      <c r="Y89" s="112">
        <v>1316</v>
      </c>
      <c r="Z89" s="112">
        <v>1369</v>
      </c>
    </row>
    <row r="90" spans="1:30" ht="15" customHeight="1" x14ac:dyDescent="0.25">
      <c r="A90" s="49" t="s">
        <v>96</v>
      </c>
      <c r="B90" s="49"/>
      <c r="C90" s="57" t="str">
        <f t="shared" si="3"/>
        <v>$45,415</v>
      </c>
      <c r="D90" s="96">
        <f t="shared" si="4"/>
        <v>4.9568658700503532E-2</v>
      </c>
      <c r="E90" s="97">
        <f t="shared" si="5"/>
        <v>4.9568658700503532E-2</v>
      </c>
      <c r="F90" s="96">
        <f t="shared" si="6"/>
        <v>8.0424019055068907E-2</v>
      </c>
      <c r="G90" s="97">
        <f t="shared" si="7"/>
        <v>8.0424019055068907E-2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1653</v>
      </c>
      <c r="W90" s="112">
        <v>1637</v>
      </c>
      <c r="X90" s="112">
        <v>1662</v>
      </c>
      <c r="Y90" s="112">
        <v>1760</v>
      </c>
      <c r="Z90" s="112">
        <v>1838</v>
      </c>
    </row>
    <row r="91" spans="1:30" ht="15" customHeight="1" x14ac:dyDescent="0.25">
      <c r="A91" s="49" t="s">
        <v>7</v>
      </c>
      <c r="B91" s="49"/>
      <c r="C91" s="57" t="str">
        <f t="shared" si="3"/>
        <v>$1,121.4 mil</v>
      </c>
      <c r="D91" s="96">
        <f t="shared" si="4"/>
        <v>0.21454586726419889</v>
      </c>
      <c r="E91" s="97">
        <f t="shared" si="5"/>
        <v>0.21454586726419889</v>
      </c>
      <c r="F91" s="96">
        <f t="shared" si="6"/>
        <v>0.26633348212758423</v>
      </c>
      <c r="G91" s="97">
        <f t="shared" si="7"/>
        <v>0.26633348212758423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10150</v>
      </c>
      <c r="W91" s="112">
        <v>9326</v>
      </c>
      <c r="X91" s="112">
        <v>9821</v>
      </c>
      <c r="Y91" s="112">
        <v>9994</v>
      </c>
      <c r="Z91" s="112">
        <v>10390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578</v>
      </c>
      <c r="W93" s="112">
        <v>543</v>
      </c>
      <c r="X93" s="112">
        <v>580</v>
      </c>
      <c r="Y93" s="112">
        <v>595</v>
      </c>
      <c r="Z93" s="112">
        <v>638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1202</v>
      </c>
      <c r="W94" s="112">
        <v>1213</v>
      </c>
      <c r="X94" s="112">
        <v>1249</v>
      </c>
      <c r="Y94" s="112">
        <v>1250</v>
      </c>
      <c r="Z94" s="112">
        <v>1288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250</v>
      </c>
      <c r="W95" s="112">
        <v>259</v>
      </c>
      <c r="X95" s="112">
        <v>274</v>
      </c>
      <c r="Y95" s="112">
        <v>304</v>
      </c>
      <c r="Z95" s="112">
        <v>316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1098</v>
      </c>
      <c r="W96" s="112">
        <v>1150</v>
      </c>
      <c r="X96" s="112">
        <v>1161</v>
      </c>
      <c r="Y96" s="112">
        <v>1197</v>
      </c>
      <c r="Z96" s="112">
        <v>1204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1467</v>
      </c>
      <c r="W97" s="112">
        <v>1430</v>
      </c>
      <c r="X97" s="112">
        <v>1421</v>
      </c>
      <c r="Y97" s="112">
        <v>1395</v>
      </c>
      <c r="Z97" s="112">
        <v>1442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836</v>
      </c>
      <c r="W98" s="112">
        <v>816</v>
      </c>
      <c r="X98" s="112">
        <v>827</v>
      </c>
      <c r="Y98" s="112">
        <v>902</v>
      </c>
      <c r="Z98" s="112">
        <v>946</v>
      </c>
    </row>
    <row r="99" spans="1:32" ht="15" customHeight="1" x14ac:dyDescent="0.25">
      <c r="S99" s="115" t="s">
        <v>197</v>
      </c>
      <c r="T99" s="115"/>
      <c r="U99" s="112"/>
      <c r="V99" s="112">
        <v>116</v>
      </c>
      <c r="W99" s="112">
        <v>120</v>
      </c>
      <c r="X99" s="112">
        <v>115</v>
      </c>
      <c r="Y99" s="112">
        <v>119</v>
      </c>
      <c r="Z99" s="112">
        <v>143</v>
      </c>
    </row>
    <row r="100" spans="1:32" ht="15" customHeight="1" x14ac:dyDescent="0.25">
      <c r="S100" s="115" t="s">
        <v>58</v>
      </c>
      <c r="T100" s="115"/>
      <c r="U100" s="112"/>
      <c r="V100" s="112">
        <v>876</v>
      </c>
      <c r="W100" s="112">
        <v>914</v>
      </c>
      <c r="X100" s="112">
        <v>983</v>
      </c>
      <c r="Y100" s="112">
        <v>998</v>
      </c>
      <c r="Z100" s="112">
        <v>1080</v>
      </c>
    </row>
    <row r="101" spans="1:32" x14ac:dyDescent="0.25">
      <c r="A101" s="18"/>
      <c r="S101" s="118" t="s">
        <v>53</v>
      </c>
      <c r="T101" s="118"/>
      <c r="U101" s="112"/>
      <c r="V101" s="112">
        <v>8363</v>
      </c>
      <c r="W101" s="112">
        <v>8030</v>
      </c>
      <c r="X101" s="112">
        <v>8471</v>
      </c>
      <c r="Y101" s="112">
        <v>8669</v>
      </c>
      <c r="Z101" s="112">
        <v>9067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18292</v>
      </c>
      <c r="W104" s="112">
        <v>17874</v>
      </c>
      <c r="X104" s="112">
        <v>19691</v>
      </c>
      <c r="Y104" s="112">
        <v>20174</v>
      </c>
      <c r="Z104" s="112">
        <v>21930</v>
      </c>
      <c r="AB104" s="109" t="str">
        <f>TEXT(Z104,"###,###")</f>
        <v>21,930</v>
      </c>
      <c r="AD104" s="130">
        <f>Z104/($Z$4)*100</f>
        <v>73.706853090444653</v>
      </c>
      <c r="AF104" s="109"/>
    </row>
    <row r="105" spans="1:32" x14ac:dyDescent="0.25">
      <c r="S105" s="115" t="s">
        <v>17</v>
      </c>
      <c r="T105" s="115"/>
      <c r="U105" s="112"/>
      <c r="V105" s="112">
        <v>3965</v>
      </c>
      <c r="W105" s="112">
        <v>3976</v>
      </c>
      <c r="X105" s="112">
        <v>3787</v>
      </c>
      <c r="Y105" s="112">
        <v>3844</v>
      </c>
      <c r="Z105" s="112">
        <v>4018</v>
      </c>
      <c r="AB105" s="109" t="str">
        <f>TEXT(Z105,"###,###")</f>
        <v>4,018</v>
      </c>
      <c r="AD105" s="130">
        <f>Z105/($Z$4)*100</f>
        <v>13.504520552549323</v>
      </c>
      <c r="AF105" s="109"/>
    </row>
    <row r="106" spans="1:32" x14ac:dyDescent="0.25">
      <c r="S106" s="118" t="s">
        <v>53</v>
      </c>
      <c r="T106" s="118"/>
      <c r="U106" s="120"/>
      <c r="V106" s="120">
        <v>22257</v>
      </c>
      <c r="W106" s="120">
        <v>21850</v>
      </c>
      <c r="X106" s="120">
        <v>23478</v>
      </c>
      <c r="Y106" s="120">
        <v>24018</v>
      </c>
      <c r="Z106" s="120">
        <v>25948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5130</v>
      </c>
      <c r="W108" s="112">
        <v>4403</v>
      </c>
      <c r="X108" s="112">
        <v>4386</v>
      </c>
      <c r="Y108" s="112">
        <v>4845</v>
      </c>
      <c r="Z108" s="112">
        <v>4930</v>
      </c>
      <c r="AB108" s="109" t="str">
        <f>TEXT(Z108,"###,###")</f>
        <v>4,930</v>
      </c>
      <c r="AD108" s="130">
        <f>Z108/($Z$4)*100</f>
        <v>16.56975767149531</v>
      </c>
      <c r="AF108" s="109"/>
    </row>
    <row r="109" spans="1:32" x14ac:dyDescent="0.25">
      <c r="S109" s="115" t="s">
        <v>20</v>
      </c>
      <c r="T109" s="115"/>
      <c r="U109" s="112"/>
      <c r="V109" s="112">
        <v>4313</v>
      </c>
      <c r="W109" s="112">
        <v>4099</v>
      </c>
      <c r="X109" s="112">
        <v>4176</v>
      </c>
      <c r="Y109" s="112">
        <v>4788</v>
      </c>
      <c r="Z109" s="112">
        <v>5173</v>
      </c>
      <c r="AB109" s="109" t="str">
        <f>TEXT(Z109,"###,###")</f>
        <v>5,173</v>
      </c>
      <c r="AD109" s="130">
        <f>Z109/($Z$4)*100</f>
        <v>17.386482035425001</v>
      </c>
      <c r="AF109" s="109"/>
    </row>
    <row r="110" spans="1:32" x14ac:dyDescent="0.25">
      <c r="S110" s="115" t="s">
        <v>21</v>
      </c>
      <c r="T110" s="115"/>
      <c r="U110" s="112"/>
      <c r="V110" s="112">
        <v>5379</v>
      </c>
      <c r="W110" s="112">
        <v>4941</v>
      </c>
      <c r="X110" s="112">
        <v>5289</v>
      </c>
      <c r="Y110" s="112">
        <v>5751</v>
      </c>
      <c r="Z110" s="112">
        <v>6413</v>
      </c>
      <c r="AB110" s="109" t="str">
        <f>TEXT(Z110,"###,###")</f>
        <v>6,413</v>
      </c>
      <c r="AD110" s="130">
        <f>Z110/($Z$4)*100</f>
        <v>21.554128995395423</v>
      </c>
      <c r="AF110" s="109"/>
    </row>
    <row r="111" spans="1:32" x14ac:dyDescent="0.25">
      <c r="S111" s="115" t="s">
        <v>22</v>
      </c>
      <c r="T111" s="115"/>
      <c r="U111" s="112"/>
      <c r="V111" s="112">
        <v>7990</v>
      </c>
      <c r="W111" s="112">
        <v>8278</v>
      </c>
      <c r="X111" s="112">
        <v>8015</v>
      </c>
      <c r="Y111" s="112">
        <v>8634</v>
      </c>
      <c r="Z111" s="112">
        <v>9429</v>
      </c>
      <c r="AB111" s="109" t="str">
        <f>TEXT(Z111,"###,###")</f>
        <v>9,429</v>
      </c>
      <c r="AD111" s="130">
        <f>Z111/($Z$4)*100</f>
        <v>31.69092192383961</v>
      </c>
      <c r="AF111" s="109"/>
    </row>
    <row r="112" spans="1:32" x14ac:dyDescent="0.25">
      <c r="S112" s="118" t="s">
        <v>53</v>
      </c>
      <c r="T112" s="118"/>
      <c r="U112" s="112"/>
      <c r="V112" s="112">
        <v>27309</v>
      </c>
      <c r="W112" s="112">
        <v>25428</v>
      </c>
      <c r="X112" s="112">
        <v>25952</v>
      </c>
      <c r="Y112" s="112">
        <v>27837</v>
      </c>
      <c r="Z112" s="112">
        <v>29748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41.77</v>
      </c>
      <c r="W118" s="131">
        <v>41.31</v>
      </c>
      <c r="X118" s="131">
        <v>42.12</v>
      </c>
      <c r="Y118" s="131">
        <v>41.86</v>
      </c>
      <c r="Z118" s="131">
        <v>41.67</v>
      </c>
      <c r="AB118" s="109" t="str">
        <f>TEXT(Z118,"##.0")</f>
        <v>41.7</v>
      </c>
    </row>
    <row r="120" spans="19:32" x14ac:dyDescent="0.25">
      <c r="S120" s="101" t="s">
        <v>98</v>
      </c>
      <c r="T120" s="112"/>
      <c r="U120" s="112"/>
      <c r="V120" s="112">
        <v>13373</v>
      </c>
      <c r="W120" s="112">
        <v>13071</v>
      </c>
      <c r="X120" s="112">
        <v>13459</v>
      </c>
      <c r="Y120" s="112">
        <v>13792</v>
      </c>
      <c r="Z120" s="112">
        <v>14555</v>
      </c>
      <c r="AB120" s="109" t="str">
        <f>TEXT(Z120,"###,###")</f>
        <v>14,555</v>
      </c>
    </row>
    <row r="121" spans="19:32" x14ac:dyDescent="0.25">
      <c r="S121" s="101" t="s">
        <v>99</v>
      </c>
      <c r="T121" s="112"/>
      <c r="U121" s="112"/>
      <c r="V121" s="112">
        <v>2807</v>
      </c>
      <c r="W121" s="112">
        <v>2175</v>
      </c>
      <c r="X121" s="112">
        <v>2620</v>
      </c>
      <c r="Y121" s="112">
        <v>2635</v>
      </c>
      <c r="Z121" s="112">
        <v>2711</v>
      </c>
      <c r="AB121" s="109" t="str">
        <f>TEXT(Z121,"###,###")</f>
        <v>2,711</v>
      </c>
    </row>
    <row r="122" spans="19:32" x14ac:dyDescent="0.25">
      <c r="S122" s="101" t="s">
        <v>100</v>
      </c>
      <c r="T122" s="112"/>
      <c r="U122" s="112"/>
      <c r="V122" s="112">
        <v>2332</v>
      </c>
      <c r="W122" s="112">
        <v>2116</v>
      </c>
      <c r="X122" s="112">
        <v>2209</v>
      </c>
      <c r="Y122" s="112">
        <v>2275</v>
      </c>
      <c r="Z122" s="112">
        <v>2233</v>
      </c>
      <c r="AB122" s="109" t="str">
        <f>TEXT(Z122,"###,###")</f>
        <v>2,233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15705</v>
      </c>
      <c r="W124" s="112">
        <v>15187</v>
      </c>
      <c r="X124" s="112">
        <v>15668</v>
      </c>
      <c r="Y124" s="112">
        <v>16067</v>
      </c>
      <c r="Z124" s="112">
        <v>16788</v>
      </c>
      <c r="AB124" s="109" t="str">
        <f>TEXT(Z124,"###,###")</f>
        <v>16,788</v>
      </c>
      <c r="AD124" s="127">
        <f>Z124/$Z$7*100</f>
        <v>86.087892928567769</v>
      </c>
    </row>
    <row r="125" spans="19:32" x14ac:dyDescent="0.25">
      <c r="S125" s="101" t="s">
        <v>102</v>
      </c>
      <c r="T125" s="112"/>
      <c r="U125" s="112"/>
      <c r="V125" s="112">
        <v>5139</v>
      </c>
      <c r="W125" s="112">
        <v>4291</v>
      </c>
      <c r="X125" s="112">
        <v>4829</v>
      </c>
      <c r="Y125" s="112">
        <v>4910</v>
      </c>
      <c r="Z125" s="112">
        <v>4944</v>
      </c>
      <c r="AB125" s="109" t="str">
        <f>TEXT(Z125,"###,###")</f>
        <v>4,944</v>
      </c>
      <c r="AD125" s="127">
        <f>Z125/$Z$7*100</f>
        <v>25.352546023280858</v>
      </c>
    </row>
    <row r="127" spans="19:32" x14ac:dyDescent="0.25">
      <c r="S127" s="101" t="s">
        <v>103</v>
      </c>
      <c r="T127" s="112"/>
      <c r="U127" s="112"/>
      <c r="V127" s="112">
        <v>10154</v>
      </c>
      <c r="W127" s="112">
        <v>9328</v>
      </c>
      <c r="X127" s="112">
        <v>9816</v>
      </c>
      <c r="Y127" s="112">
        <v>9993</v>
      </c>
      <c r="Z127" s="112">
        <v>10392</v>
      </c>
      <c r="AB127" s="109" t="str">
        <f>TEXT(Z127,"###,###")</f>
        <v>10,392</v>
      </c>
      <c r="AD127" s="127">
        <f>Z127/$Z$7*100</f>
        <v>53.289574893595201</v>
      </c>
    </row>
    <row r="128" spans="19:32" x14ac:dyDescent="0.25">
      <c r="S128" s="101" t="s">
        <v>104</v>
      </c>
      <c r="T128" s="112"/>
      <c r="U128" s="112"/>
      <c r="V128" s="112">
        <v>8360</v>
      </c>
      <c r="W128" s="112">
        <v>8034</v>
      </c>
      <c r="X128" s="112">
        <v>8468</v>
      </c>
      <c r="Y128" s="112">
        <v>8671</v>
      </c>
      <c r="Z128" s="112">
        <v>9066</v>
      </c>
      <c r="AB128" s="109" t="str">
        <f>TEXT(Z128,"###,###")</f>
        <v>9,066</v>
      </c>
      <c r="AD128" s="127">
        <f>Z128/$Z$7*100</f>
        <v>46.489923593661864</v>
      </c>
    </row>
    <row r="130" spans="19:20" x14ac:dyDescent="0.25">
      <c r="S130" s="101" t="s">
        <v>278</v>
      </c>
      <c r="T130" s="127">
        <v>74.637198092405526</v>
      </c>
    </row>
    <row r="131" spans="19:20" x14ac:dyDescent="0.25">
      <c r="S131" s="101" t="s">
        <v>279</v>
      </c>
      <c r="T131" s="127">
        <v>13.901851187118611</v>
      </c>
    </row>
    <row r="132" spans="19:20" x14ac:dyDescent="0.25">
      <c r="S132" s="101" t="s">
        <v>280</v>
      </c>
      <c r="T132" s="127">
        <v>11.450694836162247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EDD339C-BBA3-4DC8-815D-81801C216F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7DFC892-C0E4-4151-9D71-88D1FD3E20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0E76EC8-1D9F-4545-9F82-74FA2BBF23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9597DD4-103D-4035-A8C6-5D8B5221D5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4255C-B3D8-4984-A7AD-3D77D2F53F7D}">
  <sheetPr codeName="Sheet13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185</v>
      </c>
      <c r="T1" s="99"/>
      <c r="U1" s="99"/>
      <c r="V1" s="99"/>
      <c r="W1" s="99"/>
      <c r="X1" s="99"/>
      <c r="Y1" s="100" t="s">
        <v>268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185</v>
      </c>
      <c r="Y3" s="105" t="s">
        <v>268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9.74 Whitsunday,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35102</v>
      </c>
      <c r="W4" s="108">
        <v>34084</v>
      </c>
      <c r="X4" s="108">
        <v>35451</v>
      </c>
      <c r="Y4" s="108">
        <v>37196</v>
      </c>
      <c r="Z4" s="108">
        <v>39008</v>
      </c>
      <c r="AB4" s="109" t="str">
        <f>TEXT(Z4,"###,###")</f>
        <v>39,008</v>
      </c>
      <c r="AD4" s="110">
        <f>Z4/Y4-1</f>
        <v>4.8714915582320772E-2</v>
      </c>
      <c r="AF4" s="110">
        <f>Z4/V4-1</f>
        <v>0.1112757107857103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19122</v>
      </c>
      <c r="W5" s="108">
        <v>18018</v>
      </c>
      <c r="X5" s="108">
        <v>18874</v>
      </c>
      <c r="Y5" s="108">
        <v>19227</v>
      </c>
      <c r="Z5" s="108">
        <v>20171</v>
      </c>
      <c r="AB5" s="109" t="str">
        <f>TEXT(Z5,"###,###")</f>
        <v>20,171</v>
      </c>
      <c r="AD5" s="110">
        <f t="shared" ref="AD5:AD9" si="0">Z5/Y5-1</f>
        <v>4.9097623134134238E-2</v>
      </c>
      <c r="AF5" s="110">
        <f t="shared" ref="AF5:AF9" si="1">Z5/V5-1</f>
        <v>5.4858278422759144E-2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15980</v>
      </c>
      <c r="W6" s="108">
        <v>16064</v>
      </c>
      <c r="X6" s="108">
        <v>16580</v>
      </c>
      <c r="Y6" s="108">
        <v>17910</v>
      </c>
      <c r="Z6" s="108">
        <v>18802</v>
      </c>
      <c r="AB6" s="109" t="str">
        <f>TEXT(Z6,"###,###")</f>
        <v>18,802</v>
      </c>
      <c r="AD6" s="110">
        <f t="shared" si="0"/>
        <v>4.9804578447794512E-2</v>
      </c>
      <c r="AF6" s="110">
        <f t="shared" si="1"/>
        <v>0.17659574468085104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22494</v>
      </c>
      <c r="W7" s="108">
        <v>21870</v>
      </c>
      <c r="X7" s="108">
        <v>23202</v>
      </c>
      <c r="Y7" s="108">
        <v>22960</v>
      </c>
      <c r="Z7" s="108">
        <v>23925</v>
      </c>
      <c r="AB7" s="109" t="str">
        <f>TEXT(Z7,"###,###")</f>
        <v>23,925</v>
      </c>
      <c r="AD7" s="110">
        <f t="shared" si="0"/>
        <v>4.2029616724738705E-2</v>
      </c>
      <c r="AF7" s="110">
        <f t="shared" si="1"/>
        <v>6.361696452387311E-2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39,008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23,925</v>
      </c>
      <c r="P8" s="67"/>
      <c r="S8" s="107" t="s">
        <v>83</v>
      </c>
      <c r="T8" s="108"/>
      <c r="U8" s="108"/>
      <c r="V8" s="108">
        <v>39910.33</v>
      </c>
      <c r="W8" s="108">
        <v>40880</v>
      </c>
      <c r="X8" s="108">
        <v>38863.51</v>
      </c>
      <c r="Y8" s="108">
        <v>41070</v>
      </c>
      <c r="Z8" s="108">
        <v>43856.78</v>
      </c>
      <c r="AB8" s="109" t="str">
        <f>TEXT(Z8,"$###,###")</f>
        <v>$43,857</v>
      </c>
      <c r="AD8" s="110">
        <f t="shared" si="0"/>
        <v>6.7854394935475959E-2</v>
      </c>
      <c r="AF8" s="110">
        <f t="shared" si="1"/>
        <v>9.8882920787675799E-2</v>
      </c>
    </row>
    <row r="9" spans="1:32" x14ac:dyDescent="0.25">
      <c r="A9" s="30" t="s">
        <v>14</v>
      </c>
      <c r="B9" s="71"/>
      <c r="C9" s="72"/>
      <c r="D9" s="73">
        <f>AD104</f>
        <v>83.682834290401971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52.856844305120163</v>
      </c>
      <c r="P9" s="74" t="s">
        <v>84</v>
      </c>
      <c r="S9" s="107" t="s">
        <v>7</v>
      </c>
      <c r="T9" s="108"/>
      <c r="U9" s="108"/>
      <c r="V9" s="108">
        <v>1140063303</v>
      </c>
      <c r="W9" s="108">
        <v>1152545942</v>
      </c>
      <c r="X9" s="108">
        <v>1234867750</v>
      </c>
      <c r="Y9" s="108">
        <v>1326587256</v>
      </c>
      <c r="Z9" s="108">
        <v>1465176459</v>
      </c>
      <c r="AB9" s="109" t="str">
        <f>TEXT(Z9/1000000,"$#,###.0")&amp;" mil"</f>
        <v>$1,465.2 mil</v>
      </c>
      <c r="AD9" s="110">
        <f t="shared" si="0"/>
        <v>0.10447047668608089</v>
      </c>
      <c r="AF9" s="110">
        <f t="shared" si="1"/>
        <v>0.28517114369393926</v>
      </c>
    </row>
    <row r="10" spans="1:32" x14ac:dyDescent="0.25">
      <c r="A10" s="30" t="s">
        <v>17</v>
      </c>
      <c r="B10" s="71"/>
      <c r="C10" s="72"/>
      <c r="D10" s="73">
        <f>AD105</f>
        <v>9.0750615258408533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47.03448275862069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83.247648902821311</v>
      </c>
      <c r="P11" s="74" t="s">
        <v>84</v>
      </c>
      <c r="S11" s="107" t="s">
        <v>29</v>
      </c>
      <c r="T11" s="112"/>
      <c r="U11" s="112"/>
      <c r="V11" s="112">
        <v>31339</v>
      </c>
      <c r="W11" s="112">
        <v>30571</v>
      </c>
      <c r="X11" s="112">
        <v>31718</v>
      </c>
      <c r="Y11" s="112">
        <v>33235</v>
      </c>
      <c r="Z11" s="112">
        <v>35006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8.2633228840125383</v>
      </c>
      <c r="P12" s="74" t="s">
        <v>84</v>
      </c>
      <c r="S12" s="107" t="s">
        <v>30</v>
      </c>
      <c r="T12" s="112"/>
      <c r="U12" s="112"/>
      <c r="V12" s="112">
        <v>3766</v>
      </c>
      <c r="W12" s="112">
        <v>3514</v>
      </c>
      <c r="X12" s="112">
        <v>3734</v>
      </c>
      <c r="Y12" s="112">
        <v>3961</v>
      </c>
      <c r="Z12" s="112">
        <v>4006</v>
      </c>
    </row>
    <row r="13" spans="1:32" ht="15" customHeight="1" x14ac:dyDescent="0.25">
      <c r="A13" s="30" t="s">
        <v>19</v>
      </c>
      <c r="B13" s="72"/>
      <c r="C13" s="72"/>
      <c r="D13" s="73">
        <f>AD108</f>
        <v>15.571164889253486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8.4681295715778475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17.51691960623462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41.3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26.474056603773583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21.254180602006688</v>
      </c>
      <c r="P15" s="74" t="s">
        <v>84</v>
      </c>
      <c r="S15" s="115" t="s">
        <v>60</v>
      </c>
      <c r="T15" s="115"/>
      <c r="U15" s="116"/>
      <c r="V15" s="116">
        <v>2638</v>
      </c>
      <c r="W15" s="116">
        <v>2632</v>
      </c>
      <c r="X15" s="116">
        <v>3245</v>
      </c>
      <c r="Y15" s="112">
        <v>3368</v>
      </c>
      <c r="Z15" s="112">
        <v>3029</v>
      </c>
      <c r="AB15" s="117">
        <f t="shared" ref="AB15:AB34" si="2">IF(Z15="np",0,Z15/$Z$34)</f>
        <v>7.765870167162342E-2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33.190627563576705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78.745819397993316</v>
      </c>
      <c r="P16" s="37" t="s">
        <v>84</v>
      </c>
      <c r="S16" s="115" t="s">
        <v>61</v>
      </c>
      <c r="T16" s="115"/>
      <c r="U16" s="116"/>
      <c r="V16" s="116">
        <v>836</v>
      </c>
      <c r="W16" s="116">
        <v>1029</v>
      </c>
      <c r="X16" s="116">
        <v>1117</v>
      </c>
      <c r="Y16" s="112">
        <v>1324</v>
      </c>
      <c r="Z16" s="112">
        <v>1537</v>
      </c>
      <c r="AB16" s="117">
        <f t="shared" si="2"/>
        <v>3.9406214747205418E-2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1705</v>
      </c>
      <c r="W17" s="116">
        <v>1306</v>
      </c>
      <c r="X17" s="116">
        <v>1355</v>
      </c>
      <c r="Y17" s="112">
        <v>1373</v>
      </c>
      <c r="Z17" s="112">
        <v>1482</v>
      </c>
      <c r="AB17" s="117">
        <f t="shared" si="2"/>
        <v>3.7996102963798586E-2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127</v>
      </c>
      <c r="W18" s="116">
        <v>138</v>
      </c>
      <c r="X18" s="116">
        <v>147</v>
      </c>
      <c r="Y18" s="112">
        <v>140</v>
      </c>
      <c r="Z18" s="112">
        <v>178</v>
      </c>
      <c r="AB18" s="117">
        <f t="shared" si="2"/>
        <v>4.5636344990257413E-3</v>
      </c>
    </row>
    <row r="19" spans="1:28" x14ac:dyDescent="0.25">
      <c r="A19" s="63" t="str">
        <f>$S$1&amp;" ("&amp;$V$2&amp;" to "&amp;$Z$2&amp;")"</f>
        <v>Whitsunday (2017-18 to 2021-22)</v>
      </c>
      <c r="B19" s="63"/>
      <c r="C19" s="63"/>
      <c r="D19" s="63"/>
      <c r="E19" s="63"/>
      <c r="F19" s="63"/>
      <c r="G19" s="63" t="str">
        <f>$S$1&amp;" ("&amp;$V$2&amp;" to "&amp;$Z$2&amp;")"</f>
        <v>Whitsunday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3760</v>
      </c>
      <c r="W19" s="116">
        <v>3415</v>
      </c>
      <c r="X19" s="116">
        <v>3213</v>
      </c>
      <c r="Y19" s="112">
        <v>3303</v>
      </c>
      <c r="Z19" s="112">
        <v>3281</v>
      </c>
      <c r="AB19" s="117">
        <f t="shared" si="2"/>
        <v>8.4119577479232904E-2</v>
      </c>
    </row>
    <row r="20" spans="1:28" x14ac:dyDescent="0.25">
      <c r="S20" s="115" t="s">
        <v>65</v>
      </c>
      <c r="T20" s="115"/>
      <c r="U20" s="116"/>
      <c r="V20" s="116">
        <v>609</v>
      </c>
      <c r="W20" s="116">
        <v>628</v>
      </c>
      <c r="X20" s="116">
        <v>707</v>
      </c>
      <c r="Y20" s="112">
        <v>784</v>
      </c>
      <c r="Z20" s="112">
        <v>810</v>
      </c>
      <c r="AB20" s="117">
        <f t="shared" si="2"/>
        <v>2.0767100810173314E-2</v>
      </c>
    </row>
    <row r="21" spans="1:28" x14ac:dyDescent="0.25">
      <c r="S21" s="115" t="s">
        <v>66</v>
      </c>
      <c r="T21" s="115"/>
      <c r="U21" s="116"/>
      <c r="V21" s="116">
        <v>2785</v>
      </c>
      <c r="W21" s="116">
        <v>2681</v>
      </c>
      <c r="X21" s="116">
        <v>2783</v>
      </c>
      <c r="Y21" s="112">
        <v>2911</v>
      </c>
      <c r="Z21" s="112">
        <v>3117</v>
      </c>
      <c r="AB21" s="117">
        <f t="shared" si="2"/>
        <v>7.9914880525074353E-2</v>
      </c>
    </row>
    <row r="22" spans="1:28" x14ac:dyDescent="0.25">
      <c r="S22" s="115" t="s">
        <v>67</v>
      </c>
      <c r="T22" s="115"/>
      <c r="U22" s="116"/>
      <c r="V22" s="116">
        <v>4986</v>
      </c>
      <c r="W22" s="116">
        <v>5066</v>
      </c>
      <c r="X22" s="116">
        <v>4874</v>
      </c>
      <c r="Y22" s="112">
        <v>5334</v>
      </c>
      <c r="Z22" s="112">
        <v>5675</v>
      </c>
      <c r="AB22" s="117">
        <f t="shared" si="2"/>
        <v>0.14549789765152293</v>
      </c>
    </row>
    <row r="23" spans="1:28" x14ac:dyDescent="0.25">
      <c r="S23" s="115" t="s">
        <v>68</v>
      </c>
      <c r="T23" s="115"/>
      <c r="U23" s="116"/>
      <c r="V23" s="116">
        <v>2286</v>
      </c>
      <c r="W23" s="116">
        <v>2164</v>
      </c>
      <c r="X23" s="116">
        <v>2155</v>
      </c>
      <c r="Y23" s="112">
        <v>2264</v>
      </c>
      <c r="Z23" s="112">
        <v>2568</v>
      </c>
      <c r="AB23" s="117">
        <f t="shared" si="2"/>
        <v>6.5839401087067997E-2</v>
      </c>
    </row>
    <row r="24" spans="1:28" x14ac:dyDescent="0.25">
      <c r="S24" s="115" t="s">
        <v>69</v>
      </c>
      <c r="T24" s="115"/>
      <c r="U24" s="116"/>
      <c r="V24" s="116">
        <v>94</v>
      </c>
      <c r="W24" s="116">
        <v>96</v>
      </c>
      <c r="X24" s="116">
        <v>96</v>
      </c>
      <c r="Y24" s="112">
        <v>111</v>
      </c>
      <c r="Z24" s="112">
        <v>315</v>
      </c>
      <c r="AB24" s="117">
        <f t="shared" si="2"/>
        <v>8.0760947595118447E-3</v>
      </c>
    </row>
    <row r="25" spans="1:28" x14ac:dyDescent="0.25">
      <c r="S25" s="115" t="s">
        <v>70</v>
      </c>
      <c r="T25" s="115"/>
      <c r="U25" s="116"/>
      <c r="V25" s="116">
        <v>676</v>
      </c>
      <c r="W25" s="116">
        <v>717</v>
      </c>
      <c r="X25" s="116">
        <v>653</v>
      </c>
      <c r="Y25" s="112">
        <v>658</v>
      </c>
      <c r="Z25" s="112">
        <v>771</v>
      </c>
      <c r="AB25" s="117">
        <f t="shared" si="2"/>
        <v>1.9767203363757563E-2</v>
      </c>
    </row>
    <row r="26" spans="1:28" x14ac:dyDescent="0.25">
      <c r="S26" s="115" t="s">
        <v>71</v>
      </c>
      <c r="T26" s="115"/>
      <c r="U26" s="116"/>
      <c r="V26" s="116">
        <v>1006</v>
      </c>
      <c r="W26" s="116">
        <v>994</v>
      </c>
      <c r="X26" s="116">
        <v>1052</v>
      </c>
      <c r="Y26" s="112">
        <v>1093</v>
      </c>
      <c r="Z26" s="112">
        <v>1135</v>
      </c>
      <c r="AB26" s="117">
        <f t="shared" si="2"/>
        <v>2.9099579530304585E-2</v>
      </c>
    </row>
    <row r="27" spans="1:28" x14ac:dyDescent="0.25">
      <c r="S27" s="115" t="s">
        <v>72</v>
      </c>
      <c r="T27" s="115"/>
      <c r="U27" s="116"/>
      <c r="V27" s="116">
        <v>1468</v>
      </c>
      <c r="W27" s="116">
        <v>1458</v>
      </c>
      <c r="X27" s="116">
        <v>1491</v>
      </c>
      <c r="Y27" s="112">
        <v>1756</v>
      </c>
      <c r="Z27" s="112">
        <v>1846</v>
      </c>
      <c r="AB27" s="117">
        <f t="shared" si="2"/>
        <v>4.7328479130345609E-2</v>
      </c>
    </row>
    <row r="28" spans="1:28" x14ac:dyDescent="0.25">
      <c r="S28" s="115" t="s">
        <v>73</v>
      </c>
      <c r="T28" s="115"/>
      <c r="U28" s="116"/>
      <c r="V28" s="116">
        <v>4037</v>
      </c>
      <c r="W28" s="116">
        <v>3952</v>
      </c>
      <c r="X28" s="116">
        <v>4621</v>
      </c>
      <c r="Y28" s="112">
        <v>4488</v>
      </c>
      <c r="Z28" s="112">
        <v>4546</v>
      </c>
      <c r="AB28" s="117">
        <f t="shared" si="2"/>
        <v>0.11655214849758999</v>
      </c>
    </row>
    <row r="29" spans="1:28" x14ac:dyDescent="0.25">
      <c r="S29" s="115" t="s">
        <v>74</v>
      </c>
      <c r="T29" s="115"/>
      <c r="U29" s="116"/>
      <c r="V29" s="116">
        <v>1147</v>
      </c>
      <c r="W29" s="116">
        <v>1219</v>
      </c>
      <c r="X29" s="116">
        <v>1069</v>
      </c>
      <c r="Y29" s="112">
        <v>1075</v>
      </c>
      <c r="Z29" s="112">
        <v>1244</v>
      </c>
      <c r="AB29" s="117">
        <f t="shared" si="2"/>
        <v>3.1894164701056299E-2</v>
      </c>
    </row>
    <row r="30" spans="1:28" x14ac:dyDescent="0.25">
      <c r="S30" s="115" t="s">
        <v>75</v>
      </c>
      <c r="T30" s="115"/>
      <c r="U30" s="116"/>
      <c r="V30" s="116">
        <v>1350</v>
      </c>
      <c r="W30" s="116">
        <v>1354</v>
      </c>
      <c r="X30" s="116">
        <v>1541</v>
      </c>
      <c r="Y30" s="112">
        <v>1455</v>
      </c>
      <c r="Z30" s="112">
        <v>1529</v>
      </c>
      <c r="AB30" s="117">
        <f t="shared" si="2"/>
        <v>3.9201107578709878E-2</v>
      </c>
    </row>
    <row r="31" spans="1:28" x14ac:dyDescent="0.25">
      <c r="S31" s="115" t="s">
        <v>76</v>
      </c>
      <c r="T31" s="115"/>
      <c r="U31" s="116"/>
      <c r="V31" s="116">
        <v>1884</v>
      </c>
      <c r="W31" s="116">
        <v>1976</v>
      </c>
      <c r="X31" s="116">
        <v>1973</v>
      </c>
      <c r="Y31" s="112">
        <v>2278</v>
      </c>
      <c r="Z31" s="112">
        <v>2469</v>
      </c>
      <c r="AB31" s="117">
        <f t="shared" si="2"/>
        <v>6.3301199876935693E-2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367</v>
      </c>
      <c r="W32" s="116">
        <v>327</v>
      </c>
      <c r="X32" s="116">
        <v>298</v>
      </c>
      <c r="Y32" s="112">
        <v>322</v>
      </c>
      <c r="Z32" s="112">
        <v>411</v>
      </c>
      <c r="AB32" s="117">
        <f t="shared" si="2"/>
        <v>1.0537380781458312E-2</v>
      </c>
    </row>
    <row r="33" spans="19:32" x14ac:dyDescent="0.25">
      <c r="S33" s="115" t="s">
        <v>78</v>
      </c>
      <c r="T33" s="115"/>
      <c r="U33" s="116"/>
      <c r="V33" s="116">
        <v>1265</v>
      </c>
      <c r="W33" s="116">
        <v>1270</v>
      </c>
      <c r="X33" s="116">
        <v>1333</v>
      </c>
      <c r="Y33" s="112">
        <v>1579</v>
      </c>
      <c r="Z33" s="112">
        <v>1669</v>
      </c>
      <c r="AB33" s="117">
        <f t="shared" si="2"/>
        <v>4.2790483027381809E-2</v>
      </c>
    </row>
    <row r="34" spans="19:32" x14ac:dyDescent="0.25">
      <c r="S34" s="118" t="s">
        <v>53</v>
      </c>
      <c r="T34" s="118"/>
      <c r="U34" s="119"/>
      <c r="V34" s="119">
        <v>35102</v>
      </c>
      <c r="W34" s="119">
        <v>34080</v>
      </c>
      <c r="X34" s="119">
        <v>35453</v>
      </c>
      <c r="Y34" s="120">
        <v>37196</v>
      </c>
      <c r="Z34" s="120">
        <v>39004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18420</v>
      </c>
      <c r="W37" s="112">
        <v>17565</v>
      </c>
      <c r="X37" s="112">
        <v>18500</v>
      </c>
      <c r="Y37" s="112">
        <v>18197</v>
      </c>
      <c r="Z37" s="112">
        <v>18836</v>
      </c>
      <c r="AB37" s="132">
        <f>Z37/Z40*100</f>
        <v>78.745819397993316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4076</v>
      </c>
      <c r="W38" s="112">
        <v>4302</v>
      </c>
      <c r="X38" s="112">
        <v>4703</v>
      </c>
      <c r="Y38" s="112">
        <v>4763</v>
      </c>
      <c r="Z38" s="112">
        <v>5084</v>
      </c>
      <c r="AB38" s="132">
        <f>Z38/Z40*100</f>
        <v>21.254180602006688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22496</v>
      </c>
      <c r="W40" s="112">
        <v>21867</v>
      </c>
      <c r="X40" s="112">
        <v>23203</v>
      </c>
      <c r="Y40" s="112">
        <v>22960</v>
      </c>
      <c r="Z40" s="112">
        <v>23920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26</v>
      </c>
      <c r="W44" s="112">
        <v>26</v>
      </c>
      <c r="X44" s="112">
        <v>25</v>
      </c>
      <c r="Y44" s="112">
        <v>54</v>
      </c>
      <c r="Z44" s="112">
        <v>84</v>
      </c>
    </row>
    <row r="45" spans="19:32" x14ac:dyDescent="0.25">
      <c r="S45" s="115" t="s">
        <v>37</v>
      </c>
      <c r="T45" s="115"/>
      <c r="U45" s="112"/>
      <c r="V45" s="112">
        <v>449</v>
      </c>
      <c r="W45" s="112">
        <v>430</v>
      </c>
      <c r="X45" s="112">
        <v>462</v>
      </c>
      <c r="Y45" s="112">
        <v>482</v>
      </c>
      <c r="Z45" s="112">
        <v>595</v>
      </c>
    </row>
    <row r="46" spans="19:32" x14ac:dyDescent="0.25">
      <c r="S46" s="115" t="s">
        <v>38</v>
      </c>
      <c r="T46" s="115"/>
      <c r="U46" s="112"/>
      <c r="V46" s="112">
        <v>1032</v>
      </c>
      <c r="W46" s="112">
        <v>900</v>
      </c>
      <c r="X46" s="112">
        <v>924</v>
      </c>
      <c r="Y46" s="112">
        <v>967</v>
      </c>
      <c r="Z46" s="112">
        <v>1042</v>
      </c>
    </row>
    <row r="47" spans="19:32" x14ac:dyDescent="0.25">
      <c r="S47" s="115" t="s">
        <v>39</v>
      </c>
      <c r="T47" s="115"/>
      <c r="U47" s="112"/>
      <c r="V47" s="112">
        <v>2160</v>
      </c>
      <c r="W47" s="112">
        <v>1840</v>
      </c>
      <c r="X47" s="112">
        <v>1759</v>
      </c>
      <c r="Y47" s="112">
        <v>1607</v>
      </c>
      <c r="Z47" s="112">
        <v>1567</v>
      </c>
    </row>
    <row r="48" spans="19:32" x14ac:dyDescent="0.25">
      <c r="S48" s="115" t="s">
        <v>40</v>
      </c>
      <c r="T48" s="115"/>
      <c r="U48" s="112"/>
      <c r="V48" s="112">
        <v>3046</v>
      </c>
      <c r="W48" s="112">
        <v>2939</v>
      </c>
      <c r="X48" s="112">
        <v>2984</v>
      </c>
      <c r="Y48" s="112">
        <v>2830</v>
      </c>
      <c r="Z48" s="112">
        <v>2645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2141</v>
      </c>
      <c r="W49" s="112">
        <v>2082</v>
      </c>
      <c r="X49" s="112">
        <v>2238</v>
      </c>
      <c r="Y49" s="112">
        <v>2446</v>
      </c>
      <c r="Z49" s="112">
        <v>2707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Whitsunday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1714</v>
      </c>
      <c r="W50" s="112">
        <v>1708</v>
      </c>
      <c r="X50" s="112">
        <v>1858</v>
      </c>
      <c r="Y50" s="112">
        <v>1956</v>
      </c>
      <c r="Z50" s="112">
        <v>2131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1678</v>
      </c>
      <c r="W51" s="112">
        <v>1561</v>
      </c>
      <c r="X51" s="112">
        <v>1606</v>
      </c>
      <c r="Y51" s="112">
        <v>1690</v>
      </c>
      <c r="Z51" s="112">
        <v>1815</v>
      </c>
    </row>
    <row r="52" spans="1:26" ht="15" customHeight="1" x14ac:dyDescent="0.25">
      <c r="S52" s="115" t="s">
        <v>44</v>
      </c>
      <c r="T52" s="115"/>
      <c r="U52" s="112"/>
      <c r="V52" s="112">
        <v>1682</v>
      </c>
      <c r="W52" s="112">
        <v>1670</v>
      </c>
      <c r="X52" s="112">
        <v>1688</v>
      </c>
      <c r="Y52" s="112">
        <v>1776</v>
      </c>
      <c r="Z52" s="112">
        <v>1737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1470</v>
      </c>
      <c r="W53" s="112">
        <v>1418</v>
      </c>
      <c r="X53" s="112">
        <v>1553</v>
      </c>
      <c r="Y53" s="112">
        <v>1574</v>
      </c>
      <c r="Z53" s="112">
        <v>1701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1581</v>
      </c>
      <c r="W54" s="112">
        <v>1459</v>
      </c>
      <c r="X54" s="112">
        <v>1512</v>
      </c>
      <c r="Y54" s="112">
        <v>1452</v>
      </c>
      <c r="Z54" s="112">
        <v>1586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1172</v>
      </c>
      <c r="W55" s="112">
        <v>1100</v>
      </c>
      <c r="X55" s="112">
        <v>1250</v>
      </c>
      <c r="Y55" s="112">
        <v>1312</v>
      </c>
      <c r="Z55" s="112">
        <v>1335</v>
      </c>
    </row>
    <row r="56" spans="1:26" ht="15" customHeight="1" x14ac:dyDescent="0.25">
      <c r="S56" s="115" t="s">
        <v>48</v>
      </c>
      <c r="T56" s="115"/>
      <c r="U56" s="112"/>
      <c r="V56" s="112">
        <v>600</v>
      </c>
      <c r="W56" s="112">
        <v>562</v>
      </c>
      <c r="X56" s="112">
        <v>616</v>
      </c>
      <c r="Y56" s="112">
        <v>662</v>
      </c>
      <c r="Z56" s="112">
        <v>743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234</v>
      </c>
      <c r="W57" s="112">
        <v>217</v>
      </c>
      <c r="X57" s="112">
        <v>242</v>
      </c>
      <c r="Y57" s="112">
        <v>264</v>
      </c>
      <c r="Z57" s="112">
        <v>291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74</v>
      </c>
      <c r="W58" s="112">
        <v>83</v>
      </c>
      <c r="X58" s="112">
        <v>104</v>
      </c>
      <c r="Y58" s="112">
        <v>96</v>
      </c>
      <c r="Z58" s="112">
        <v>116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31</v>
      </c>
      <c r="W59" s="112">
        <v>21</v>
      </c>
      <c r="X59" s="112">
        <v>37</v>
      </c>
      <c r="Y59" s="112">
        <v>43</v>
      </c>
      <c r="Z59" s="112">
        <v>36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26</v>
      </c>
      <c r="W60" s="112">
        <v>8</v>
      </c>
      <c r="X60" s="112">
        <v>18</v>
      </c>
      <c r="Y60" s="112">
        <v>16</v>
      </c>
      <c r="Z60" s="112">
        <v>23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19121</v>
      </c>
      <c r="W61" s="112">
        <v>18014</v>
      </c>
      <c r="X61" s="112">
        <v>18874</v>
      </c>
      <c r="Y61" s="112">
        <v>19227</v>
      </c>
      <c r="Z61" s="112">
        <v>20175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32</v>
      </c>
      <c r="W63" s="112">
        <v>43</v>
      </c>
      <c r="X63" s="112">
        <v>55</v>
      </c>
      <c r="Y63" s="112">
        <v>82</v>
      </c>
      <c r="Z63" s="112">
        <v>102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436</v>
      </c>
      <c r="W64" s="112">
        <v>450</v>
      </c>
      <c r="X64" s="112">
        <v>422</v>
      </c>
      <c r="Y64" s="112">
        <v>555</v>
      </c>
      <c r="Z64" s="112">
        <v>735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Whitsunday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945</v>
      </c>
      <c r="W65" s="112">
        <v>910</v>
      </c>
      <c r="X65" s="112">
        <v>887</v>
      </c>
      <c r="Y65" s="112">
        <v>927</v>
      </c>
      <c r="Z65" s="112">
        <v>1046</v>
      </c>
    </row>
    <row r="66" spans="1:26" x14ac:dyDescent="0.25">
      <c r="S66" s="115" t="s">
        <v>39</v>
      </c>
      <c r="T66" s="115"/>
      <c r="U66" s="112"/>
      <c r="V66" s="112">
        <v>1597</v>
      </c>
      <c r="W66" s="112">
        <v>1746</v>
      </c>
      <c r="X66" s="112">
        <v>1706</v>
      </c>
      <c r="Y66" s="112">
        <v>1664</v>
      </c>
      <c r="Z66" s="112">
        <v>1643</v>
      </c>
    </row>
    <row r="67" spans="1:26" x14ac:dyDescent="0.25">
      <c r="S67" s="115" t="s">
        <v>40</v>
      </c>
      <c r="T67" s="115"/>
      <c r="U67" s="112"/>
      <c r="V67" s="112">
        <v>2925</v>
      </c>
      <c r="W67" s="112">
        <v>2899</v>
      </c>
      <c r="X67" s="112">
        <v>2943</v>
      </c>
      <c r="Y67" s="112">
        <v>3082</v>
      </c>
      <c r="Z67" s="112">
        <v>2677</v>
      </c>
    </row>
    <row r="68" spans="1:26" x14ac:dyDescent="0.25">
      <c r="S68" s="115" t="s">
        <v>41</v>
      </c>
      <c r="T68" s="115"/>
      <c r="U68" s="112"/>
      <c r="V68" s="112">
        <v>1783</v>
      </c>
      <c r="W68" s="112">
        <v>1804</v>
      </c>
      <c r="X68" s="112">
        <v>2033</v>
      </c>
      <c r="Y68" s="112">
        <v>2370</v>
      </c>
      <c r="Z68" s="112">
        <v>2458</v>
      </c>
    </row>
    <row r="69" spans="1:26" x14ac:dyDescent="0.25">
      <c r="S69" s="115" t="s">
        <v>42</v>
      </c>
      <c r="T69" s="115"/>
      <c r="U69" s="112"/>
      <c r="V69" s="112">
        <v>1407</v>
      </c>
      <c r="W69" s="112">
        <v>1433</v>
      </c>
      <c r="X69" s="112">
        <v>1506</v>
      </c>
      <c r="Y69" s="112">
        <v>1699</v>
      </c>
      <c r="Z69" s="112">
        <v>1860</v>
      </c>
    </row>
    <row r="70" spans="1:26" x14ac:dyDescent="0.25">
      <c r="S70" s="115" t="s">
        <v>43</v>
      </c>
      <c r="T70" s="115"/>
      <c r="U70" s="112"/>
      <c r="V70" s="112">
        <v>1410</v>
      </c>
      <c r="W70" s="112">
        <v>1307</v>
      </c>
      <c r="X70" s="112">
        <v>1378</v>
      </c>
      <c r="Y70" s="112">
        <v>1523</v>
      </c>
      <c r="Z70" s="112">
        <v>1696</v>
      </c>
    </row>
    <row r="71" spans="1:26" x14ac:dyDescent="0.25">
      <c r="S71" s="115" t="s">
        <v>44</v>
      </c>
      <c r="T71" s="115"/>
      <c r="U71" s="112"/>
      <c r="V71" s="112">
        <v>1454</v>
      </c>
      <c r="W71" s="112">
        <v>1478</v>
      </c>
      <c r="X71" s="112">
        <v>1479</v>
      </c>
      <c r="Y71" s="112">
        <v>1530</v>
      </c>
      <c r="Z71" s="112">
        <v>1580</v>
      </c>
    </row>
    <row r="72" spans="1:26" x14ac:dyDescent="0.25">
      <c r="S72" s="115" t="s">
        <v>45</v>
      </c>
      <c r="T72" s="115"/>
      <c r="U72" s="112"/>
      <c r="V72" s="112">
        <v>1295</v>
      </c>
      <c r="W72" s="112">
        <v>1285</v>
      </c>
      <c r="X72" s="112">
        <v>1316</v>
      </c>
      <c r="Y72" s="112">
        <v>1428</v>
      </c>
      <c r="Z72" s="112">
        <v>1705</v>
      </c>
    </row>
    <row r="73" spans="1:26" x14ac:dyDescent="0.25">
      <c r="S73" s="115" t="s">
        <v>46</v>
      </c>
      <c r="T73" s="115"/>
      <c r="U73" s="112"/>
      <c r="V73" s="112">
        <v>1245</v>
      </c>
      <c r="W73" s="112">
        <v>1275</v>
      </c>
      <c r="X73" s="112">
        <v>1256</v>
      </c>
      <c r="Y73" s="112">
        <v>1304</v>
      </c>
      <c r="Z73" s="112">
        <v>1399</v>
      </c>
    </row>
    <row r="74" spans="1:26" x14ac:dyDescent="0.25">
      <c r="S74" s="115" t="s">
        <v>47</v>
      </c>
      <c r="T74" s="115"/>
      <c r="U74" s="112"/>
      <c r="V74" s="112">
        <v>830</v>
      </c>
      <c r="W74" s="112">
        <v>839</v>
      </c>
      <c r="X74" s="112">
        <v>905</v>
      </c>
      <c r="Y74" s="112">
        <v>981</v>
      </c>
      <c r="Z74" s="112">
        <v>1068</v>
      </c>
    </row>
    <row r="75" spans="1:26" x14ac:dyDescent="0.25">
      <c r="S75" s="115" t="s">
        <v>48</v>
      </c>
      <c r="T75" s="115"/>
      <c r="U75" s="112"/>
      <c r="V75" s="112">
        <v>371</v>
      </c>
      <c r="W75" s="112">
        <v>373</v>
      </c>
      <c r="X75" s="112">
        <v>413</v>
      </c>
      <c r="Y75" s="112">
        <v>465</v>
      </c>
      <c r="Z75" s="112">
        <v>525</v>
      </c>
    </row>
    <row r="76" spans="1:26" x14ac:dyDescent="0.25">
      <c r="S76" s="115" t="s">
        <v>49</v>
      </c>
      <c r="T76" s="115"/>
      <c r="U76" s="112"/>
      <c r="V76" s="112">
        <v>151</v>
      </c>
      <c r="W76" s="112">
        <v>138</v>
      </c>
      <c r="X76" s="112">
        <v>167</v>
      </c>
      <c r="Y76" s="112">
        <v>185</v>
      </c>
      <c r="Z76" s="112">
        <v>189</v>
      </c>
    </row>
    <row r="77" spans="1:26" x14ac:dyDescent="0.25">
      <c r="S77" s="115" t="s">
        <v>50</v>
      </c>
      <c r="T77" s="115"/>
      <c r="U77" s="112"/>
      <c r="V77" s="112">
        <v>51</v>
      </c>
      <c r="W77" s="112">
        <v>48</v>
      </c>
      <c r="X77" s="112">
        <v>62</v>
      </c>
      <c r="Y77" s="112">
        <v>57</v>
      </c>
      <c r="Z77" s="112">
        <v>62</v>
      </c>
    </row>
    <row r="78" spans="1:26" x14ac:dyDescent="0.25">
      <c r="S78" s="115" t="s">
        <v>51</v>
      </c>
      <c r="T78" s="115"/>
      <c r="U78" s="112"/>
      <c r="V78" s="112">
        <v>35</v>
      </c>
      <c r="W78" s="112">
        <v>24</v>
      </c>
      <c r="X78" s="112">
        <v>31</v>
      </c>
      <c r="Y78" s="112">
        <v>39</v>
      </c>
      <c r="Z78" s="112">
        <v>38</v>
      </c>
    </row>
    <row r="79" spans="1:26" x14ac:dyDescent="0.25">
      <c r="S79" s="115" t="s">
        <v>52</v>
      </c>
      <c r="T79" s="115"/>
      <c r="U79" s="112"/>
      <c r="V79" s="112">
        <v>22</v>
      </c>
      <c r="W79" s="112">
        <v>11</v>
      </c>
      <c r="X79" s="112">
        <v>17</v>
      </c>
      <c r="Y79" s="112">
        <v>19</v>
      </c>
      <c r="Z79" s="112">
        <v>23</v>
      </c>
    </row>
    <row r="80" spans="1:26" x14ac:dyDescent="0.25">
      <c r="S80" s="118" t="s">
        <v>53</v>
      </c>
      <c r="T80" s="118"/>
      <c r="U80" s="112"/>
      <c r="V80" s="112">
        <v>15980</v>
      </c>
      <c r="W80" s="112">
        <v>16064</v>
      </c>
      <c r="X80" s="112">
        <v>16580</v>
      </c>
      <c r="Y80" s="112">
        <v>17910</v>
      </c>
      <c r="Z80" s="112">
        <v>18801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Whitsunday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932</v>
      </c>
      <c r="W83" s="112">
        <v>924</v>
      </c>
      <c r="X83" s="112">
        <v>1010</v>
      </c>
      <c r="Y83" s="112">
        <v>1016</v>
      </c>
      <c r="Z83" s="112">
        <v>1038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768</v>
      </c>
      <c r="W84" s="112">
        <v>770</v>
      </c>
      <c r="X84" s="112">
        <v>812</v>
      </c>
      <c r="Y84" s="112">
        <v>817</v>
      </c>
      <c r="Z84" s="112">
        <v>833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2580</v>
      </c>
      <c r="W85" s="112">
        <v>2582</v>
      </c>
      <c r="X85" s="112">
        <v>2684</v>
      </c>
      <c r="Y85" s="112">
        <v>2717</v>
      </c>
      <c r="Z85" s="112">
        <v>2849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39,008</v>
      </c>
      <c r="D86" s="96">
        <f t="shared" ref="D86:D91" si="4">AD4</f>
        <v>4.8714915582320772E-2</v>
      </c>
      <c r="E86" s="97">
        <f t="shared" ref="E86:E91" si="5">AD4</f>
        <v>4.8714915582320772E-2</v>
      </c>
      <c r="F86" s="96">
        <f t="shared" ref="F86:F91" si="6">AF4</f>
        <v>0.1112757107857103</v>
      </c>
      <c r="G86" s="97">
        <f t="shared" ref="G86:G91" si="7">AF4</f>
        <v>0.1112757107857103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560</v>
      </c>
      <c r="W86" s="112">
        <v>599</v>
      </c>
      <c r="X86" s="112">
        <v>601</v>
      </c>
      <c r="Y86" s="112">
        <v>598</v>
      </c>
      <c r="Z86" s="112">
        <v>626</v>
      </c>
    </row>
    <row r="87" spans="1:30" ht="15" customHeight="1" x14ac:dyDescent="0.25">
      <c r="A87" s="98" t="s">
        <v>4</v>
      </c>
      <c r="B87" s="49"/>
      <c r="C87" s="57" t="str">
        <f t="shared" si="3"/>
        <v>20,171</v>
      </c>
      <c r="D87" s="96">
        <f t="shared" si="4"/>
        <v>4.9097623134134238E-2</v>
      </c>
      <c r="E87" s="97">
        <f t="shared" si="5"/>
        <v>4.9097623134134238E-2</v>
      </c>
      <c r="F87" s="96">
        <f t="shared" si="6"/>
        <v>5.4858278422759144E-2</v>
      </c>
      <c r="G87" s="97">
        <f t="shared" si="7"/>
        <v>5.4858278422759144E-2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209</v>
      </c>
      <c r="W87" s="112">
        <v>193</v>
      </c>
      <c r="X87" s="112">
        <v>214</v>
      </c>
      <c r="Y87" s="112">
        <v>214</v>
      </c>
      <c r="Z87" s="112">
        <v>212</v>
      </c>
    </row>
    <row r="88" spans="1:30" ht="15" customHeight="1" x14ac:dyDescent="0.25">
      <c r="A88" s="98" t="s">
        <v>5</v>
      </c>
      <c r="B88" s="49"/>
      <c r="C88" s="57" t="str">
        <f t="shared" si="3"/>
        <v>18,802</v>
      </c>
      <c r="D88" s="96">
        <f t="shared" si="4"/>
        <v>4.9804578447794512E-2</v>
      </c>
      <c r="E88" s="97">
        <f t="shared" si="5"/>
        <v>4.9804578447794512E-2</v>
      </c>
      <c r="F88" s="96">
        <f t="shared" si="6"/>
        <v>0.17659574468085104</v>
      </c>
      <c r="G88" s="97">
        <f t="shared" si="7"/>
        <v>0.17659574468085104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361</v>
      </c>
      <c r="W88" s="112">
        <v>361</v>
      </c>
      <c r="X88" s="112">
        <v>367</v>
      </c>
      <c r="Y88" s="112">
        <v>411</v>
      </c>
      <c r="Z88" s="112">
        <v>417</v>
      </c>
    </row>
    <row r="89" spans="1:30" ht="15" customHeight="1" x14ac:dyDescent="0.25">
      <c r="A89" s="49" t="s">
        <v>6</v>
      </c>
      <c r="B89" s="49"/>
      <c r="C89" s="57" t="str">
        <f t="shared" si="3"/>
        <v>23,925</v>
      </c>
      <c r="D89" s="96">
        <f t="shared" si="4"/>
        <v>4.2029616724738705E-2</v>
      </c>
      <c r="E89" s="97">
        <f t="shared" si="5"/>
        <v>4.2029616724738705E-2</v>
      </c>
      <c r="F89" s="96">
        <f t="shared" si="6"/>
        <v>6.361696452387311E-2</v>
      </c>
      <c r="G89" s="97">
        <f t="shared" si="7"/>
        <v>6.361696452387311E-2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1745</v>
      </c>
      <c r="W89" s="112">
        <v>1790</v>
      </c>
      <c r="X89" s="112">
        <v>1831</v>
      </c>
      <c r="Y89" s="112">
        <v>1851</v>
      </c>
      <c r="Z89" s="112">
        <v>1919</v>
      </c>
    </row>
    <row r="90" spans="1:30" ht="15" customHeight="1" x14ac:dyDescent="0.25">
      <c r="A90" s="49" t="s">
        <v>96</v>
      </c>
      <c r="B90" s="49"/>
      <c r="C90" s="57" t="str">
        <f t="shared" si="3"/>
        <v>$43,857</v>
      </c>
      <c r="D90" s="96">
        <f t="shared" si="4"/>
        <v>6.7854394935475959E-2</v>
      </c>
      <c r="E90" s="97">
        <f t="shared" si="5"/>
        <v>6.7854394935475959E-2</v>
      </c>
      <c r="F90" s="96">
        <f t="shared" si="6"/>
        <v>9.8882920787675799E-2</v>
      </c>
      <c r="G90" s="97">
        <f t="shared" si="7"/>
        <v>9.8882920787675799E-2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1937</v>
      </c>
      <c r="W90" s="112">
        <v>1906</v>
      </c>
      <c r="X90" s="112">
        <v>1973</v>
      </c>
      <c r="Y90" s="112">
        <v>1937</v>
      </c>
      <c r="Z90" s="112">
        <v>1994</v>
      </c>
    </row>
    <row r="91" spans="1:30" ht="15" customHeight="1" x14ac:dyDescent="0.25">
      <c r="A91" s="49" t="s">
        <v>7</v>
      </c>
      <c r="B91" s="49"/>
      <c r="C91" s="57" t="str">
        <f t="shared" si="3"/>
        <v>$1,465.2 mil</v>
      </c>
      <c r="D91" s="96">
        <f t="shared" si="4"/>
        <v>0.10447047668608089</v>
      </c>
      <c r="E91" s="97">
        <f t="shared" si="5"/>
        <v>0.10447047668608089</v>
      </c>
      <c r="F91" s="96">
        <f t="shared" si="6"/>
        <v>0.28517114369393926</v>
      </c>
      <c r="G91" s="97">
        <f t="shared" si="7"/>
        <v>0.28517114369393926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12213</v>
      </c>
      <c r="W91" s="112">
        <v>11717</v>
      </c>
      <c r="X91" s="112">
        <v>12477</v>
      </c>
      <c r="Y91" s="112">
        <v>12217</v>
      </c>
      <c r="Z91" s="112">
        <v>12648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828</v>
      </c>
      <c r="W93" s="112">
        <v>840</v>
      </c>
      <c r="X93" s="112">
        <v>875</v>
      </c>
      <c r="Y93" s="112">
        <v>920</v>
      </c>
      <c r="Z93" s="112">
        <v>988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1123</v>
      </c>
      <c r="W94" s="112">
        <v>1145</v>
      </c>
      <c r="X94" s="112">
        <v>1188</v>
      </c>
      <c r="Y94" s="112">
        <v>1229</v>
      </c>
      <c r="Z94" s="112">
        <v>1322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347</v>
      </c>
      <c r="W95" s="112">
        <v>318</v>
      </c>
      <c r="X95" s="112">
        <v>354</v>
      </c>
      <c r="Y95" s="112">
        <v>377</v>
      </c>
      <c r="Z95" s="112">
        <v>420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1492</v>
      </c>
      <c r="W96" s="112">
        <v>1508</v>
      </c>
      <c r="X96" s="112">
        <v>1541</v>
      </c>
      <c r="Y96" s="112">
        <v>1618</v>
      </c>
      <c r="Z96" s="112">
        <v>1735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1474</v>
      </c>
      <c r="W97" s="112">
        <v>1476</v>
      </c>
      <c r="X97" s="112">
        <v>1505</v>
      </c>
      <c r="Y97" s="112">
        <v>1491</v>
      </c>
      <c r="Z97" s="112">
        <v>1579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1087</v>
      </c>
      <c r="W98" s="112">
        <v>1115</v>
      </c>
      <c r="X98" s="112">
        <v>1153</v>
      </c>
      <c r="Y98" s="112">
        <v>1161</v>
      </c>
      <c r="Z98" s="112">
        <v>1191</v>
      </c>
    </row>
    <row r="99" spans="1:32" ht="15" customHeight="1" x14ac:dyDescent="0.25">
      <c r="S99" s="115" t="s">
        <v>197</v>
      </c>
      <c r="T99" s="115"/>
      <c r="U99" s="112"/>
      <c r="V99" s="112">
        <v>232</v>
      </c>
      <c r="W99" s="112">
        <v>249</v>
      </c>
      <c r="X99" s="112">
        <v>275</v>
      </c>
      <c r="Y99" s="112">
        <v>291</v>
      </c>
      <c r="Z99" s="112">
        <v>324</v>
      </c>
    </row>
    <row r="100" spans="1:32" ht="15" customHeight="1" x14ac:dyDescent="0.25">
      <c r="S100" s="115" t="s">
        <v>58</v>
      </c>
      <c r="T100" s="115"/>
      <c r="U100" s="112"/>
      <c r="V100" s="112">
        <v>1441</v>
      </c>
      <c r="W100" s="112">
        <v>1536</v>
      </c>
      <c r="X100" s="112">
        <v>1555</v>
      </c>
      <c r="Y100" s="112">
        <v>1536</v>
      </c>
      <c r="Z100" s="112">
        <v>1554</v>
      </c>
    </row>
    <row r="101" spans="1:32" x14ac:dyDescent="0.25">
      <c r="A101" s="18"/>
      <c r="S101" s="118" t="s">
        <v>53</v>
      </c>
      <c r="T101" s="118"/>
      <c r="U101" s="112"/>
      <c r="V101" s="112">
        <v>10284</v>
      </c>
      <c r="W101" s="112">
        <v>10153</v>
      </c>
      <c r="X101" s="112">
        <v>10721</v>
      </c>
      <c r="Y101" s="112">
        <v>10696</v>
      </c>
      <c r="Z101" s="112">
        <v>11247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28653</v>
      </c>
      <c r="W104" s="112">
        <v>28314</v>
      </c>
      <c r="X104" s="112">
        <v>30538</v>
      </c>
      <c r="Y104" s="112">
        <v>30671</v>
      </c>
      <c r="Z104" s="112">
        <v>32643</v>
      </c>
      <c r="AB104" s="109" t="str">
        <f>TEXT(Z104,"###,###")</f>
        <v>32,643</v>
      </c>
      <c r="AD104" s="130">
        <f>Z104/($Z$4)*100</f>
        <v>83.682834290401971</v>
      </c>
      <c r="AF104" s="109"/>
    </row>
    <row r="105" spans="1:32" x14ac:dyDescent="0.25">
      <c r="S105" s="115" t="s">
        <v>17</v>
      </c>
      <c r="T105" s="115"/>
      <c r="U105" s="112"/>
      <c r="V105" s="112">
        <v>3103</v>
      </c>
      <c r="W105" s="112">
        <v>3262</v>
      </c>
      <c r="X105" s="112">
        <v>3269</v>
      </c>
      <c r="Y105" s="112">
        <v>3283</v>
      </c>
      <c r="Z105" s="112">
        <v>3540</v>
      </c>
      <c r="AB105" s="109" t="str">
        <f>TEXT(Z105,"###,###")</f>
        <v>3,540</v>
      </c>
      <c r="AD105" s="130">
        <f>Z105/($Z$4)*100</f>
        <v>9.0750615258408533</v>
      </c>
      <c r="AF105" s="109"/>
    </row>
    <row r="106" spans="1:32" x14ac:dyDescent="0.25">
      <c r="S106" s="118" t="s">
        <v>53</v>
      </c>
      <c r="T106" s="118"/>
      <c r="U106" s="120"/>
      <c r="V106" s="120">
        <v>31756</v>
      </c>
      <c r="W106" s="120">
        <v>31576</v>
      </c>
      <c r="X106" s="120">
        <v>33807</v>
      </c>
      <c r="Y106" s="120">
        <v>33954</v>
      </c>
      <c r="Z106" s="120">
        <v>36183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6628</v>
      </c>
      <c r="W108" s="112">
        <v>4833</v>
      </c>
      <c r="X108" s="112">
        <v>5220</v>
      </c>
      <c r="Y108" s="112">
        <v>5687</v>
      </c>
      <c r="Z108" s="112">
        <v>6074</v>
      </c>
      <c r="AB108" s="109" t="str">
        <f>TEXT(Z108,"###,###")</f>
        <v>6,074</v>
      </c>
      <c r="AD108" s="130">
        <f>Z108/($Z$4)*100</f>
        <v>15.571164889253486</v>
      </c>
      <c r="AF108" s="109"/>
    </row>
    <row r="109" spans="1:32" x14ac:dyDescent="0.25">
      <c r="S109" s="115" t="s">
        <v>20</v>
      </c>
      <c r="T109" s="115"/>
      <c r="U109" s="112"/>
      <c r="V109" s="112">
        <v>6855</v>
      </c>
      <c r="W109" s="112">
        <v>6230</v>
      </c>
      <c r="X109" s="112">
        <v>5960</v>
      </c>
      <c r="Y109" s="112">
        <v>6807</v>
      </c>
      <c r="Z109" s="112">
        <v>6833</v>
      </c>
      <c r="AB109" s="109" t="str">
        <f>TEXT(Z109,"###,###")</f>
        <v>6,833</v>
      </c>
      <c r="AD109" s="130">
        <f>Z109/($Z$4)*100</f>
        <v>17.51691960623462</v>
      </c>
      <c r="AF109" s="109"/>
    </row>
    <row r="110" spans="1:32" x14ac:dyDescent="0.25">
      <c r="S110" s="115" t="s">
        <v>21</v>
      </c>
      <c r="T110" s="115"/>
      <c r="U110" s="112"/>
      <c r="V110" s="112">
        <v>7941</v>
      </c>
      <c r="W110" s="112">
        <v>9504</v>
      </c>
      <c r="X110" s="112">
        <v>9888</v>
      </c>
      <c r="Y110" s="112">
        <v>9450</v>
      </c>
      <c r="Z110" s="112">
        <v>10327</v>
      </c>
      <c r="AB110" s="109" t="str">
        <f>TEXT(Z110,"###,###")</f>
        <v>10,327</v>
      </c>
      <c r="AD110" s="130">
        <f>Z110/($Z$4)*100</f>
        <v>26.474056603773583</v>
      </c>
      <c r="AF110" s="109"/>
    </row>
    <row r="111" spans="1:32" x14ac:dyDescent="0.25">
      <c r="S111" s="115" t="s">
        <v>22</v>
      </c>
      <c r="T111" s="115"/>
      <c r="U111" s="112"/>
      <c r="V111" s="112">
        <v>10587</v>
      </c>
      <c r="W111" s="112">
        <v>10736</v>
      </c>
      <c r="X111" s="112">
        <v>11374</v>
      </c>
      <c r="Y111" s="112">
        <v>12010</v>
      </c>
      <c r="Z111" s="112">
        <v>12947</v>
      </c>
      <c r="AB111" s="109" t="str">
        <f>TEXT(Z111,"###,###")</f>
        <v>12,947</v>
      </c>
      <c r="AD111" s="130">
        <f>Z111/($Z$4)*100</f>
        <v>33.190627563576705</v>
      </c>
      <c r="AF111" s="109"/>
    </row>
    <row r="112" spans="1:32" x14ac:dyDescent="0.25">
      <c r="S112" s="118" t="s">
        <v>53</v>
      </c>
      <c r="T112" s="118"/>
      <c r="U112" s="112"/>
      <c r="V112" s="112">
        <v>35099</v>
      </c>
      <c r="W112" s="112">
        <v>34079</v>
      </c>
      <c r="X112" s="112">
        <v>35456</v>
      </c>
      <c r="Y112" s="112">
        <v>37196</v>
      </c>
      <c r="Z112" s="112">
        <v>39010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40.28</v>
      </c>
      <c r="W118" s="131">
        <v>40.18</v>
      </c>
      <c r="X118" s="131">
        <v>40.64</v>
      </c>
      <c r="Y118" s="131">
        <v>41.25</v>
      </c>
      <c r="Z118" s="131">
        <v>41.25</v>
      </c>
      <c r="AB118" s="109" t="str">
        <f>TEXT(Z118,"##.0")</f>
        <v>41.3</v>
      </c>
    </row>
    <row r="120" spans="19:32" x14ac:dyDescent="0.25">
      <c r="S120" s="101" t="s">
        <v>98</v>
      </c>
      <c r="T120" s="112"/>
      <c r="U120" s="112"/>
      <c r="V120" s="112">
        <v>18734</v>
      </c>
      <c r="W120" s="112">
        <v>18361</v>
      </c>
      <c r="X120" s="112">
        <v>19468</v>
      </c>
      <c r="Y120" s="112">
        <v>19000</v>
      </c>
      <c r="Z120" s="112">
        <v>19917</v>
      </c>
      <c r="AB120" s="109" t="str">
        <f>TEXT(Z120,"###,###")</f>
        <v>19,917</v>
      </c>
    </row>
    <row r="121" spans="19:32" x14ac:dyDescent="0.25">
      <c r="S121" s="101" t="s">
        <v>99</v>
      </c>
      <c r="T121" s="112"/>
      <c r="U121" s="112"/>
      <c r="V121" s="112">
        <v>1969</v>
      </c>
      <c r="W121" s="112">
        <v>1795</v>
      </c>
      <c r="X121" s="112">
        <v>1924</v>
      </c>
      <c r="Y121" s="112">
        <v>1962</v>
      </c>
      <c r="Z121" s="112">
        <v>1977</v>
      </c>
      <c r="AB121" s="109" t="str">
        <f>TEXT(Z121,"###,###")</f>
        <v>1,977</v>
      </c>
    </row>
    <row r="122" spans="19:32" x14ac:dyDescent="0.25">
      <c r="S122" s="101" t="s">
        <v>100</v>
      </c>
      <c r="T122" s="112"/>
      <c r="U122" s="112"/>
      <c r="V122" s="112">
        <v>1798</v>
      </c>
      <c r="W122" s="112">
        <v>1716</v>
      </c>
      <c r="X122" s="112">
        <v>1814</v>
      </c>
      <c r="Y122" s="112">
        <v>1996</v>
      </c>
      <c r="Z122" s="112">
        <v>2026</v>
      </c>
      <c r="AB122" s="109" t="str">
        <f>TEXT(Z122,"###,###")</f>
        <v>2,026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20532</v>
      </c>
      <c r="W124" s="112">
        <v>20077</v>
      </c>
      <c r="X124" s="112">
        <v>21282</v>
      </c>
      <c r="Y124" s="112">
        <v>20996</v>
      </c>
      <c r="Z124" s="112">
        <v>21943</v>
      </c>
      <c r="AB124" s="109" t="str">
        <f>TEXT(Z124,"###,###")</f>
        <v>21,943</v>
      </c>
      <c r="AD124" s="127">
        <f>Z124/$Z$7*100</f>
        <v>91.715778474399173</v>
      </c>
    </row>
    <row r="125" spans="19:32" x14ac:dyDescent="0.25">
      <c r="S125" s="101" t="s">
        <v>102</v>
      </c>
      <c r="T125" s="112"/>
      <c r="U125" s="112"/>
      <c r="V125" s="112">
        <v>3767</v>
      </c>
      <c r="W125" s="112">
        <v>3511</v>
      </c>
      <c r="X125" s="112">
        <v>3738</v>
      </c>
      <c r="Y125" s="112">
        <v>3958</v>
      </c>
      <c r="Z125" s="112">
        <v>4003</v>
      </c>
      <c r="AB125" s="109" t="str">
        <f>TEXT(Z125,"###,###")</f>
        <v>4,003</v>
      </c>
      <c r="AD125" s="127">
        <f>Z125/$Z$7*100</f>
        <v>16.731452455590386</v>
      </c>
    </row>
    <row r="127" spans="19:32" x14ac:dyDescent="0.25">
      <c r="S127" s="101" t="s">
        <v>103</v>
      </c>
      <c r="T127" s="112"/>
      <c r="U127" s="112"/>
      <c r="V127" s="112">
        <v>12213</v>
      </c>
      <c r="W127" s="112">
        <v>11718</v>
      </c>
      <c r="X127" s="112">
        <v>12481</v>
      </c>
      <c r="Y127" s="112">
        <v>12221</v>
      </c>
      <c r="Z127" s="112">
        <v>12646</v>
      </c>
      <c r="AB127" s="109" t="str">
        <f>TEXT(Z127,"###,###")</f>
        <v>12,646</v>
      </c>
      <c r="AD127" s="127">
        <f>Z127/$Z$7*100</f>
        <v>52.856844305120163</v>
      </c>
    </row>
    <row r="128" spans="19:32" x14ac:dyDescent="0.25">
      <c r="S128" s="101" t="s">
        <v>104</v>
      </c>
      <c r="T128" s="112"/>
      <c r="U128" s="112"/>
      <c r="V128" s="112">
        <v>10287</v>
      </c>
      <c r="W128" s="112">
        <v>10155</v>
      </c>
      <c r="X128" s="112">
        <v>10727</v>
      </c>
      <c r="Y128" s="112">
        <v>10694</v>
      </c>
      <c r="Z128" s="112">
        <v>11253</v>
      </c>
      <c r="AB128" s="109" t="str">
        <f>TEXT(Z128,"###,###")</f>
        <v>11,253</v>
      </c>
      <c r="AD128" s="127">
        <f>Z128/$Z$7*100</f>
        <v>47.03448275862069</v>
      </c>
    </row>
    <row r="130" spans="19:20" x14ac:dyDescent="0.25">
      <c r="S130" s="101" t="s">
        <v>278</v>
      </c>
      <c r="T130" s="127">
        <v>83.247648902821311</v>
      </c>
    </row>
    <row r="131" spans="19:20" x14ac:dyDescent="0.25">
      <c r="S131" s="101" t="s">
        <v>279</v>
      </c>
      <c r="T131" s="127">
        <v>8.2633228840125383</v>
      </c>
    </row>
    <row r="132" spans="19:20" x14ac:dyDescent="0.25">
      <c r="S132" s="101" t="s">
        <v>280</v>
      </c>
      <c r="T132" s="127">
        <v>8.4681295715778475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BE33FF3-01DA-433F-8499-4AF34D7966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6F4D798-B653-481E-A713-0C552389AA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6188A82-DB7C-4FCA-B598-1C10E2ED27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55B826C-3058-4EC7-9344-A77A506822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4C56D-936E-426E-A055-C12F137CD464}">
  <sheetPr codeName="Sheet13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186</v>
      </c>
      <c r="T1" s="99"/>
      <c r="U1" s="99"/>
      <c r="V1" s="99"/>
      <c r="W1" s="99"/>
      <c r="X1" s="99"/>
      <c r="Y1" s="100" t="s">
        <v>269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186</v>
      </c>
      <c r="Y3" s="105" t="s">
        <v>269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9.75 Winton,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1106</v>
      </c>
      <c r="W4" s="108">
        <v>909</v>
      </c>
      <c r="X4" s="108">
        <v>1158</v>
      </c>
      <c r="Y4" s="108">
        <v>1200</v>
      </c>
      <c r="Z4" s="108">
        <v>1210</v>
      </c>
      <c r="AB4" s="109" t="str">
        <f>TEXT(Z4,"###,###")</f>
        <v>1,210</v>
      </c>
      <c r="AD4" s="110">
        <f>Z4/Y4-1</f>
        <v>8.3333333333333037E-3</v>
      </c>
      <c r="AF4" s="110">
        <f>Z4/V4-1</f>
        <v>9.4032549728752191E-2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559</v>
      </c>
      <c r="W5" s="108">
        <v>443</v>
      </c>
      <c r="X5" s="108">
        <v>592</v>
      </c>
      <c r="Y5" s="108">
        <v>608</v>
      </c>
      <c r="Z5" s="108">
        <v>591</v>
      </c>
      <c r="AB5" s="109" t="str">
        <f>TEXT(Z5,"###,###")</f>
        <v>591</v>
      </c>
      <c r="AD5" s="110">
        <f t="shared" ref="AD5:AD9" si="0">Z5/Y5-1</f>
        <v>-2.7960526315789491E-2</v>
      </c>
      <c r="AF5" s="110">
        <f t="shared" ref="AF5:AF9" si="1">Z5/V5-1</f>
        <v>5.7245080500894385E-2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547</v>
      </c>
      <c r="W6" s="108">
        <v>469</v>
      </c>
      <c r="X6" s="108">
        <v>571</v>
      </c>
      <c r="Y6" s="108">
        <v>590</v>
      </c>
      <c r="Z6" s="108">
        <v>615</v>
      </c>
      <c r="AB6" s="109" t="str">
        <f>TEXT(Z6,"###,###")</f>
        <v>615</v>
      </c>
      <c r="AD6" s="110">
        <f t="shared" si="0"/>
        <v>4.2372881355932313E-2</v>
      </c>
      <c r="AF6" s="110">
        <f t="shared" si="1"/>
        <v>0.12431444241316281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736</v>
      </c>
      <c r="W7" s="108">
        <v>576</v>
      </c>
      <c r="X7" s="108">
        <v>758</v>
      </c>
      <c r="Y7" s="108">
        <v>753</v>
      </c>
      <c r="Z7" s="108">
        <v>780</v>
      </c>
      <c r="AB7" s="109" t="str">
        <f>TEXT(Z7,"###,###")</f>
        <v>780</v>
      </c>
      <c r="AD7" s="110">
        <f t="shared" si="0"/>
        <v>3.5856573705179251E-2</v>
      </c>
      <c r="AF7" s="110">
        <f t="shared" si="1"/>
        <v>5.9782608695652106E-2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1,210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780</v>
      </c>
      <c r="P8" s="67"/>
      <c r="S8" s="107" t="s">
        <v>83</v>
      </c>
      <c r="T8" s="108"/>
      <c r="U8" s="108"/>
      <c r="V8" s="108">
        <v>38826.33</v>
      </c>
      <c r="W8" s="108">
        <v>40981</v>
      </c>
      <c r="X8" s="108">
        <v>42367.92</v>
      </c>
      <c r="Y8" s="108">
        <v>44407</v>
      </c>
      <c r="Z8" s="108">
        <v>45700.5</v>
      </c>
      <c r="AB8" s="109" t="str">
        <f>TEXT(Z8,"$###,###")</f>
        <v>$45,701</v>
      </c>
      <c r="AD8" s="110">
        <f t="shared" si="0"/>
        <v>2.9128290584817806E-2</v>
      </c>
      <c r="AF8" s="110">
        <f t="shared" si="1"/>
        <v>0.17704918286121818</v>
      </c>
    </row>
    <row r="9" spans="1:32" x14ac:dyDescent="0.25">
      <c r="A9" s="30" t="s">
        <v>14</v>
      </c>
      <c r="B9" s="71"/>
      <c r="C9" s="72"/>
      <c r="D9" s="73">
        <f>AD104</f>
        <v>56.776859504132226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52.179487179487182</v>
      </c>
      <c r="P9" s="74" t="s">
        <v>84</v>
      </c>
      <c r="S9" s="107" t="s">
        <v>7</v>
      </c>
      <c r="T9" s="108"/>
      <c r="U9" s="108"/>
      <c r="V9" s="108">
        <v>30940519</v>
      </c>
      <c r="W9" s="108">
        <v>29646607</v>
      </c>
      <c r="X9" s="108">
        <v>48951215</v>
      </c>
      <c r="Y9" s="108">
        <v>44079569</v>
      </c>
      <c r="Z9" s="108">
        <v>45023545</v>
      </c>
      <c r="AB9" s="109" t="str">
        <f>TEXT(Z9/1000000,"$#,###.0")&amp;" mil"</f>
        <v>$45.0 mil</v>
      </c>
      <c r="AD9" s="110">
        <f t="shared" si="0"/>
        <v>2.1415272912491456E-2</v>
      </c>
      <c r="AF9" s="110">
        <f t="shared" si="1"/>
        <v>0.45516450451267487</v>
      </c>
    </row>
    <row r="10" spans="1:32" x14ac:dyDescent="0.25">
      <c r="A10" s="30" t="s">
        <v>17</v>
      </c>
      <c r="B10" s="71"/>
      <c r="C10" s="72"/>
      <c r="D10" s="73">
        <f>AD105</f>
        <v>25.289256198347111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48.333333333333336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63.333333333333329</v>
      </c>
      <c r="P11" s="74" t="s">
        <v>84</v>
      </c>
      <c r="S11" s="107" t="s">
        <v>29</v>
      </c>
      <c r="T11" s="112"/>
      <c r="U11" s="112"/>
      <c r="V11" s="112">
        <v>812</v>
      </c>
      <c r="W11" s="112">
        <v>756</v>
      </c>
      <c r="X11" s="112">
        <v>888</v>
      </c>
      <c r="Y11" s="112">
        <v>920</v>
      </c>
      <c r="Z11" s="112">
        <v>931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20</v>
      </c>
      <c r="P12" s="74" t="s">
        <v>84</v>
      </c>
      <c r="S12" s="107" t="s">
        <v>30</v>
      </c>
      <c r="T12" s="112"/>
      <c r="U12" s="112"/>
      <c r="V12" s="112">
        <v>299</v>
      </c>
      <c r="W12" s="112">
        <v>156</v>
      </c>
      <c r="X12" s="112">
        <v>273</v>
      </c>
      <c r="Y12" s="112">
        <v>280</v>
      </c>
      <c r="Z12" s="112">
        <v>283</v>
      </c>
    </row>
    <row r="13" spans="1:32" ht="15" customHeight="1" x14ac:dyDescent="0.25">
      <c r="A13" s="30" t="s">
        <v>19</v>
      </c>
      <c r="B13" s="72"/>
      <c r="C13" s="72"/>
      <c r="D13" s="73">
        <f>AD108</f>
        <v>19.090909090909093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16.410256410256409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23.305785123966942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21.983471074380166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17.834394904458598</v>
      </c>
      <c r="P15" s="74" t="s">
        <v>84</v>
      </c>
      <c r="S15" s="115" t="s">
        <v>60</v>
      </c>
      <c r="T15" s="115"/>
      <c r="U15" s="116"/>
      <c r="V15" s="116">
        <v>186</v>
      </c>
      <c r="W15" s="116">
        <v>88</v>
      </c>
      <c r="X15" s="116">
        <v>231</v>
      </c>
      <c r="Y15" s="112">
        <v>225</v>
      </c>
      <c r="Z15" s="112">
        <v>206</v>
      </c>
      <c r="AB15" s="117">
        <f t="shared" ref="AB15:AB34" si="2">IF(Z15="np",0,Z15/$Z$34)</f>
        <v>0.16968698517298189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18.099173553719009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82.165605095541409</v>
      </c>
      <c r="P16" s="37" t="s">
        <v>84</v>
      </c>
      <c r="S16" s="115" t="s">
        <v>61</v>
      </c>
      <c r="T16" s="115"/>
      <c r="U16" s="116"/>
      <c r="V16" s="116">
        <v>6</v>
      </c>
      <c r="W16" s="116">
        <v>10</v>
      </c>
      <c r="X16" s="116">
        <v>6</v>
      </c>
      <c r="Y16" s="112">
        <v>8</v>
      </c>
      <c r="Z16" s="112">
        <v>9</v>
      </c>
      <c r="AB16" s="117">
        <f t="shared" si="2"/>
        <v>7.4135090609555188E-3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39</v>
      </c>
      <c r="W17" s="116">
        <v>14</v>
      </c>
      <c r="X17" s="116">
        <v>13</v>
      </c>
      <c r="Y17" s="112">
        <v>10</v>
      </c>
      <c r="Z17" s="112">
        <v>10</v>
      </c>
      <c r="AB17" s="117">
        <f t="shared" si="2"/>
        <v>8.2372322899505763E-3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7</v>
      </c>
      <c r="W18" s="116">
        <v>3</v>
      </c>
      <c r="X18" s="116">
        <v>7</v>
      </c>
      <c r="Y18" s="112">
        <v>5</v>
      </c>
      <c r="Z18" s="112">
        <v>8</v>
      </c>
      <c r="AB18" s="117">
        <f t="shared" si="2"/>
        <v>6.5897858319604614E-3</v>
      </c>
    </row>
    <row r="19" spans="1:28" x14ac:dyDescent="0.25">
      <c r="A19" s="63" t="str">
        <f>$S$1&amp;" ("&amp;$V$2&amp;" to "&amp;$Z$2&amp;")"</f>
        <v>Winton (2017-18 to 2021-22)</v>
      </c>
      <c r="B19" s="63"/>
      <c r="C19" s="63"/>
      <c r="D19" s="63"/>
      <c r="E19" s="63"/>
      <c r="F19" s="63"/>
      <c r="G19" s="63" t="str">
        <f>$S$1&amp;" ("&amp;$V$2&amp;" to "&amp;$Z$2&amp;")"</f>
        <v>Winton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61</v>
      </c>
      <c r="W19" s="116">
        <v>69</v>
      </c>
      <c r="X19" s="116">
        <v>74</v>
      </c>
      <c r="Y19" s="112">
        <v>92</v>
      </c>
      <c r="Z19" s="112">
        <v>85</v>
      </c>
      <c r="AB19" s="117">
        <f t="shared" si="2"/>
        <v>7.0016474464579898E-2</v>
      </c>
    </row>
    <row r="20" spans="1:28" x14ac:dyDescent="0.25">
      <c r="S20" s="115" t="s">
        <v>65</v>
      </c>
      <c r="T20" s="115"/>
      <c r="U20" s="116"/>
      <c r="V20" s="116">
        <v>21</v>
      </c>
      <c r="W20" s="116">
        <v>18</v>
      </c>
      <c r="X20" s="116">
        <v>35</v>
      </c>
      <c r="Y20" s="112">
        <v>32</v>
      </c>
      <c r="Z20" s="112">
        <v>31</v>
      </c>
      <c r="AB20" s="117">
        <f t="shared" si="2"/>
        <v>2.5535420098846788E-2</v>
      </c>
    </row>
    <row r="21" spans="1:28" x14ac:dyDescent="0.25">
      <c r="S21" s="115" t="s">
        <v>66</v>
      </c>
      <c r="T21" s="115"/>
      <c r="U21" s="116"/>
      <c r="V21" s="116">
        <v>85</v>
      </c>
      <c r="W21" s="116">
        <v>59</v>
      </c>
      <c r="X21" s="116">
        <v>80</v>
      </c>
      <c r="Y21" s="112">
        <v>78</v>
      </c>
      <c r="Z21" s="112">
        <v>87</v>
      </c>
      <c r="AB21" s="117">
        <f t="shared" si="2"/>
        <v>7.1663920922570012E-2</v>
      </c>
    </row>
    <row r="22" spans="1:28" x14ac:dyDescent="0.25">
      <c r="S22" s="115" t="s">
        <v>67</v>
      </c>
      <c r="T22" s="115"/>
      <c r="U22" s="116"/>
      <c r="V22" s="116">
        <v>61</v>
      </c>
      <c r="W22" s="116">
        <v>73</v>
      </c>
      <c r="X22" s="116">
        <v>62</v>
      </c>
      <c r="Y22" s="112">
        <v>71</v>
      </c>
      <c r="Z22" s="112">
        <v>113</v>
      </c>
      <c r="AB22" s="117">
        <f t="shared" si="2"/>
        <v>9.308072487644152E-2</v>
      </c>
    </row>
    <row r="23" spans="1:28" x14ac:dyDescent="0.25">
      <c r="S23" s="115" t="s">
        <v>68</v>
      </c>
      <c r="T23" s="115"/>
      <c r="U23" s="116"/>
      <c r="V23" s="116">
        <v>68</v>
      </c>
      <c r="W23" s="116">
        <v>47</v>
      </c>
      <c r="X23" s="116">
        <v>63</v>
      </c>
      <c r="Y23" s="112">
        <v>68</v>
      </c>
      <c r="Z23" s="112">
        <v>61</v>
      </c>
      <c r="AB23" s="117">
        <f t="shared" si="2"/>
        <v>5.0247116968698519E-2</v>
      </c>
    </row>
    <row r="24" spans="1:28" x14ac:dyDescent="0.25">
      <c r="S24" s="115" t="s">
        <v>69</v>
      </c>
      <c r="T24" s="115"/>
      <c r="U24" s="116"/>
      <c r="V24" s="116">
        <v>3</v>
      </c>
      <c r="W24" s="116">
        <v>68</v>
      </c>
      <c r="X24" s="116">
        <v>0</v>
      </c>
      <c r="Y24" s="112">
        <v>7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8</v>
      </c>
      <c r="W25" s="116">
        <v>11</v>
      </c>
      <c r="X25" s="116">
        <v>22</v>
      </c>
      <c r="Y25" s="112">
        <v>13</v>
      </c>
      <c r="Z25" s="112">
        <v>20</v>
      </c>
      <c r="AB25" s="117">
        <f t="shared" si="2"/>
        <v>1.6474464579901153E-2</v>
      </c>
    </row>
    <row r="26" spans="1:28" x14ac:dyDescent="0.25">
      <c r="S26" s="115" t="s">
        <v>71</v>
      </c>
      <c r="T26" s="115"/>
      <c r="U26" s="116"/>
      <c r="V26" s="116">
        <v>16</v>
      </c>
      <c r="W26" s="116">
        <v>6</v>
      </c>
      <c r="X26" s="116">
        <v>9</v>
      </c>
      <c r="Y26" s="112">
        <v>10</v>
      </c>
      <c r="Z26" s="112">
        <v>11</v>
      </c>
      <c r="AB26" s="117">
        <f t="shared" si="2"/>
        <v>9.0609555189456337E-3</v>
      </c>
    </row>
    <row r="27" spans="1:28" x14ac:dyDescent="0.25">
      <c r="S27" s="115" t="s">
        <v>72</v>
      </c>
      <c r="T27" s="115"/>
      <c r="U27" s="116"/>
      <c r="V27" s="116">
        <v>33</v>
      </c>
      <c r="W27" s="116">
        <v>23</v>
      </c>
      <c r="X27" s="116">
        <v>27</v>
      </c>
      <c r="Y27" s="112">
        <v>37</v>
      </c>
      <c r="Z27" s="112">
        <v>39</v>
      </c>
      <c r="AB27" s="117">
        <f t="shared" si="2"/>
        <v>3.2125205930807248E-2</v>
      </c>
    </row>
    <row r="28" spans="1:28" x14ac:dyDescent="0.25">
      <c r="S28" s="115" t="s">
        <v>73</v>
      </c>
      <c r="T28" s="115"/>
      <c r="U28" s="116"/>
      <c r="V28" s="116">
        <v>31</v>
      </c>
      <c r="W28" s="116">
        <v>24</v>
      </c>
      <c r="X28" s="116">
        <v>42</v>
      </c>
      <c r="Y28" s="112">
        <v>37</v>
      </c>
      <c r="Z28" s="112">
        <v>42</v>
      </c>
      <c r="AB28" s="117">
        <f t="shared" si="2"/>
        <v>3.459637561779242E-2</v>
      </c>
    </row>
    <row r="29" spans="1:28" x14ac:dyDescent="0.25">
      <c r="S29" s="115" t="s">
        <v>74</v>
      </c>
      <c r="T29" s="115"/>
      <c r="U29" s="116"/>
      <c r="V29" s="116">
        <v>160</v>
      </c>
      <c r="W29" s="116">
        <v>169</v>
      </c>
      <c r="X29" s="116">
        <v>179</v>
      </c>
      <c r="Y29" s="112">
        <v>177</v>
      </c>
      <c r="Z29" s="112">
        <v>189</v>
      </c>
      <c r="AB29" s="117">
        <f t="shared" si="2"/>
        <v>0.1556836902800659</v>
      </c>
    </row>
    <row r="30" spans="1:28" x14ac:dyDescent="0.25">
      <c r="S30" s="115" t="s">
        <v>75</v>
      </c>
      <c r="T30" s="115"/>
      <c r="U30" s="116"/>
      <c r="V30" s="116">
        <v>40</v>
      </c>
      <c r="W30" s="116">
        <v>47</v>
      </c>
      <c r="X30" s="116">
        <v>53</v>
      </c>
      <c r="Y30" s="112">
        <v>59</v>
      </c>
      <c r="Z30" s="112">
        <v>49</v>
      </c>
      <c r="AB30" s="117">
        <f t="shared" si="2"/>
        <v>4.0362438220757822E-2</v>
      </c>
    </row>
    <row r="31" spans="1:28" x14ac:dyDescent="0.25">
      <c r="S31" s="115" t="s">
        <v>76</v>
      </c>
      <c r="T31" s="115"/>
      <c r="U31" s="116"/>
      <c r="V31" s="116">
        <v>68</v>
      </c>
      <c r="W31" s="116">
        <v>57</v>
      </c>
      <c r="X31" s="116">
        <v>81</v>
      </c>
      <c r="Y31" s="112">
        <v>76</v>
      </c>
      <c r="Z31" s="112">
        <v>70</v>
      </c>
      <c r="AB31" s="117">
        <f t="shared" si="2"/>
        <v>5.7660626029654036E-2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24</v>
      </c>
      <c r="W32" s="116">
        <v>21</v>
      </c>
      <c r="X32" s="116">
        <v>26</v>
      </c>
      <c r="Y32" s="112">
        <v>29</v>
      </c>
      <c r="Z32" s="112">
        <v>33</v>
      </c>
      <c r="AB32" s="117">
        <f t="shared" si="2"/>
        <v>2.7182866556836903E-2</v>
      </c>
    </row>
    <row r="33" spans="19:32" x14ac:dyDescent="0.25">
      <c r="S33" s="115" t="s">
        <v>78</v>
      </c>
      <c r="T33" s="115"/>
      <c r="U33" s="116"/>
      <c r="V33" s="116">
        <v>25</v>
      </c>
      <c r="W33" s="116">
        <v>15</v>
      </c>
      <c r="X33" s="116">
        <v>20</v>
      </c>
      <c r="Y33" s="112">
        <v>21</v>
      </c>
      <c r="Z33" s="112">
        <v>21</v>
      </c>
      <c r="AB33" s="117">
        <f t="shared" si="2"/>
        <v>1.729818780889621E-2</v>
      </c>
    </row>
    <row r="34" spans="19:32" x14ac:dyDescent="0.25">
      <c r="S34" s="118" t="s">
        <v>53</v>
      </c>
      <c r="T34" s="118"/>
      <c r="U34" s="119"/>
      <c r="V34" s="119">
        <v>1106</v>
      </c>
      <c r="W34" s="119">
        <v>913</v>
      </c>
      <c r="X34" s="119">
        <v>1158</v>
      </c>
      <c r="Y34" s="120">
        <v>1200</v>
      </c>
      <c r="Z34" s="120">
        <v>1214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613</v>
      </c>
      <c r="W37" s="112">
        <v>486</v>
      </c>
      <c r="X37" s="112">
        <v>623</v>
      </c>
      <c r="Y37" s="112">
        <v>606</v>
      </c>
      <c r="Z37" s="112">
        <v>645</v>
      </c>
      <c r="AB37" s="132">
        <f>Z37/Z40*100</f>
        <v>82.165605095541409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121</v>
      </c>
      <c r="W38" s="112">
        <v>91</v>
      </c>
      <c r="X38" s="112">
        <v>139</v>
      </c>
      <c r="Y38" s="112">
        <v>150</v>
      </c>
      <c r="Z38" s="112">
        <v>140</v>
      </c>
      <c r="AB38" s="132">
        <f>Z38/Z40*100</f>
        <v>17.834394904458598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734</v>
      </c>
      <c r="W40" s="112">
        <v>577</v>
      </c>
      <c r="X40" s="112">
        <v>762</v>
      </c>
      <c r="Y40" s="112">
        <v>756</v>
      </c>
      <c r="Z40" s="112">
        <v>785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1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18</v>
      </c>
      <c r="W45" s="112">
        <v>18</v>
      </c>
      <c r="X45" s="112">
        <v>22</v>
      </c>
      <c r="Y45" s="112">
        <v>26</v>
      </c>
      <c r="Z45" s="112">
        <v>17</v>
      </c>
    </row>
    <row r="46" spans="19:32" x14ac:dyDescent="0.25">
      <c r="S46" s="115" t="s">
        <v>38</v>
      </c>
      <c r="T46" s="115"/>
      <c r="U46" s="112"/>
      <c r="V46" s="112">
        <v>39</v>
      </c>
      <c r="W46" s="112">
        <v>17</v>
      </c>
      <c r="X46" s="112">
        <v>46</v>
      </c>
      <c r="Y46" s="112">
        <v>49</v>
      </c>
      <c r="Z46" s="112">
        <v>36</v>
      </c>
    </row>
    <row r="47" spans="19:32" x14ac:dyDescent="0.25">
      <c r="S47" s="115" t="s">
        <v>39</v>
      </c>
      <c r="T47" s="115"/>
      <c r="U47" s="112"/>
      <c r="V47" s="112">
        <v>42</v>
      </c>
      <c r="W47" s="112">
        <v>41</v>
      </c>
      <c r="X47" s="112">
        <v>56</v>
      </c>
      <c r="Y47" s="112">
        <v>53</v>
      </c>
      <c r="Z47" s="112">
        <v>42</v>
      </c>
    </row>
    <row r="48" spans="19:32" x14ac:dyDescent="0.25">
      <c r="S48" s="115" t="s">
        <v>40</v>
      </c>
      <c r="T48" s="115"/>
      <c r="U48" s="112"/>
      <c r="V48" s="112">
        <v>67</v>
      </c>
      <c r="W48" s="112">
        <v>33</v>
      </c>
      <c r="X48" s="112">
        <v>63</v>
      </c>
      <c r="Y48" s="112">
        <v>74</v>
      </c>
      <c r="Z48" s="112">
        <v>75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58</v>
      </c>
      <c r="W49" s="112">
        <v>48</v>
      </c>
      <c r="X49" s="112">
        <v>49</v>
      </c>
      <c r="Y49" s="112">
        <v>55</v>
      </c>
      <c r="Z49" s="112">
        <v>58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Winton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45</v>
      </c>
      <c r="W50" s="112">
        <v>35</v>
      </c>
      <c r="X50" s="112">
        <v>43</v>
      </c>
      <c r="Y50" s="112">
        <v>49</v>
      </c>
      <c r="Z50" s="112">
        <v>43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42</v>
      </c>
      <c r="W51" s="112">
        <v>45</v>
      </c>
      <c r="X51" s="112">
        <v>58</v>
      </c>
      <c r="Y51" s="112">
        <v>49</v>
      </c>
      <c r="Z51" s="112">
        <v>46</v>
      </c>
    </row>
    <row r="52" spans="1:26" ht="15" customHeight="1" x14ac:dyDescent="0.25">
      <c r="S52" s="115" t="s">
        <v>44</v>
      </c>
      <c r="T52" s="115"/>
      <c r="U52" s="112"/>
      <c r="V52" s="112">
        <v>46</v>
      </c>
      <c r="W52" s="112">
        <v>38</v>
      </c>
      <c r="X52" s="112">
        <v>42</v>
      </c>
      <c r="Y52" s="112">
        <v>37</v>
      </c>
      <c r="Z52" s="112">
        <v>43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48</v>
      </c>
      <c r="W53" s="112">
        <v>36</v>
      </c>
      <c r="X53" s="112">
        <v>56</v>
      </c>
      <c r="Y53" s="112">
        <v>50</v>
      </c>
      <c r="Z53" s="112">
        <v>49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50</v>
      </c>
      <c r="W54" s="112">
        <v>37</v>
      </c>
      <c r="X54" s="112">
        <v>42</v>
      </c>
      <c r="Y54" s="112">
        <v>42</v>
      </c>
      <c r="Z54" s="112">
        <v>51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65</v>
      </c>
      <c r="W55" s="112">
        <v>51</v>
      </c>
      <c r="X55" s="112">
        <v>70</v>
      </c>
      <c r="Y55" s="112">
        <v>62</v>
      </c>
      <c r="Z55" s="112">
        <v>51</v>
      </c>
    </row>
    <row r="56" spans="1:26" ht="15" customHeight="1" x14ac:dyDescent="0.25">
      <c r="S56" s="115" t="s">
        <v>48</v>
      </c>
      <c r="T56" s="115"/>
      <c r="U56" s="112"/>
      <c r="V56" s="112">
        <v>20</v>
      </c>
      <c r="W56" s="112">
        <v>18</v>
      </c>
      <c r="X56" s="112">
        <v>27</v>
      </c>
      <c r="Y56" s="112">
        <v>33</v>
      </c>
      <c r="Z56" s="112">
        <v>39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11</v>
      </c>
      <c r="W57" s="112">
        <v>14</v>
      </c>
      <c r="X57" s="112">
        <v>21</v>
      </c>
      <c r="Y57" s="112">
        <v>16</v>
      </c>
      <c r="Z57" s="112">
        <v>17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</v>
      </c>
      <c r="W58" s="112">
        <v>7</v>
      </c>
      <c r="X58" s="112">
        <v>7</v>
      </c>
      <c r="Y58" s="112">
        <v>4</v>
      </c>
      <c r="Z58" s="112">
        <v>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</v>
      </c>
      <c r="W59" s="112">
        <v>0</v>
      </c>
      <c r="X59" s="112">
        <v>4</v>
      </c>
      <c r="Y59" s="112">
        <v>6</v>
      </c>
      <c r="Z59" s="112">
        <v>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2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564</v>
      </c>
      <c r="W61" s="112">
        <v>439</v>
      </c>
      <c r="X61" s="112">
        <v>592</v>
      </c>
      <c r="Y61" s="112">
        <v>608</v>
      </c>
      <c r="Z61" s="112">
        <v>593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0</v>
      </c>
      <c r="X63" s="112">
        <v>0</v>
      </c>
      <c r="Y63" s="112">
        <v>3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</v>
      </c>
      <c r="W64" s="112">
        <v>21</v>
      </c>
      <c r="X64" s="112">
        <v>13</v>
      </c>
      <c r="Y64" s="112">
        <v>13</v>
      </c>
      <c r="Z64" s="112">
        <v>16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Winton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28</v>
      </c>
      <c r="W65" s="112">
        <v>36</v>
      </c>
      <c r="X65" s="112">
        <v>41</v>
      </c>
      <c r="Y65" s="112">
        <v>37</v>
      </c>
      <c r="Z65" s="112">
        <v>27</v>
      </c>
    </row>
    <row r="66" spans="1:26" x14ac:dyDescent="0.25">
      <c r="S66" s="115" t="s">
        <v>39</v>
      </c>
      <c r="T66" s="115"/>
      <c r="U66" s="112"/>
      <c r="V66" s="112">
        <v>47</v>
      </c>
      <c r="W66" s="112">
        <v>30</v>
      </c>
      <c r="X66" s="112">
        <v>63</v>
      </c>
      <c r="Y66" s="112">
        <v>57</v>
      </c>
      <c r="Z66" s="112">
        <v>56</v>
      </c>
    </row>
    <row r="67" spans="1:26" x14ac:dyDescent="0.25">
      <c r="S67" s="115" t="s">
        <v>40</v>
      </c>
      <c r="T67" s="115"/>
      <c r="U67" s="112"/>
      <c r="V67" s="112">
        <v>71</v>
      </c>
      <c r="W67" s="112">
        <v>45</v>
      </c>
      <c r="X67" s="112">
        <v>65</v>
      </c>
      <c r="Y67" s="112">
        <v>67</v>
      </c>
      <c r="Z67" s="112">
        <v>97</v>
      </c>
    </row>
    <row r="68" spans="1:26" x14ac:dyDescent="0.25">
      <c r="S68" s="115" t="s">
        <v>41</v>
      </c>
      <c r="T68" s="115"/>
      <c r="U68" s="112"/>
      <c r="V68" s="112">
        <v>59</v>
      </c>
      <c r="W68" s="112">
        <v>48</v>
      </c>
      <c r="X68" s="112">
        <v>48</v>
      </c>
      <c r="Y68" s="112">
        <v>52</v>
      </c>
      <c r="Z68" s="112">
        <v>51</v>
      </c>
    </row>
    <row r="69" spans="1:26" x14ac:dyDescent="0.25">
      <c r="S69" s="115" t="s">
        <v>42</v>
      </c>
      <c r="T69" s="115"/>
      <c r="U69" s="112"/>
      <c r="V69" s="112">
        <v>50</v>
      </c>
      <c r="W69" s="112">
        <v>55</v>
      </c>
      <c r="X69" s="112">
        <v>84</v>
      </c>
      <c r="Y69" s="112">
        <v>73</v>
      </c>
      <c r="Z69" s="112">
        <v>58</v>
      </c>
    </row>
    <row r="70" spans="1:26" x14ac:dyDescent="0.25">
      <c r="S70" s="115" t="s">
        <v>43</v>
      </c>
      <c r="T70" s="115"/>
      <c r="U70" s="112"/>
      <c r="V70" s="112">
        <v>49</v>
      </c>
      <c r="W70" s="112">
        <v>37</v>
      </c>
      <c r="X70" s="112">
        <v>40</v>
      </c>
      <c r="Y70" s="112">
        <v>43</v>
      </c>
      <c r="Z70" s="112">
        <v>62</v>
      </c>
    </row>
    <row r="71" spans="1:26" x14ac:dyDescent="0.25">
      <c r="S71" s="115" t="s">
        <v>44</v>
      </c>
      <c r="T71" s="115"/>
      <c r="U71" s="112"/>
      <c r="V71" s="112">
        <v>48</v>
      </c>
      <c r="W71" s="112">
        <v>44</v>
      </c>
      <c r="X71" s="112">
        <v>52</v>
      </c>
      <c r="Y71" s="112">
        <v>54</v>
      </c>
      <c r="Z71" s="112">
        <v>51</v>
      </c>
    </row>
    <row r="72" spans="1:26" x14ac:dyDescent="0.25">
      <c r="S72" s="115" t="s">
        <v>45</v>
      </c>
      <c r="T72" s="115"/>
      <c r="U72" s="112"/>
      <c r="V72" s="112">
        <v>59</v>
      </c>
      <c r="W72" s="112">
        <v>45</v>
      </c>
      <c r="X72" s="112">
        <v>40</v>
      </c>
      <c r="Y72" s="112">
        <v>51</v>
      </c>
      <c r="Z72" s="112">
        <v>55</v>
      </c>
    </row>
    <row r="73" spans="1:26" x14ac:dyDescent="0.25">
      <c r="S73" s="115" t="s">
        <v>46</v>
      </c>
      <c r="T73" s="115"/>
      <c r="U73" s="112"/>
      <c r="V73" s="112">
        <v>36</v>
      </c>
      <c r="W73" s="112">
        <v>39</v>
      </c>
      <c r="X73" s="112">
        <v>55</v>
      </c>
      <c r="Y73" s="112">
        <v>49</v>
      </c>
      <c r="Z73" s="112">
        <v>56</v>
      </c>
    </row>
    <row r="74" spans="1:26" x14ac:dyDescent="0.25">
      <c r="S74" s="115" t="s">
        <v>47</v>
      </c>
      <c r="T74" s="115"/>
      <c r="U74" s="112"/>
      <c r="V74" s="112">
        <v>40</v>
      </c>
      <c r="W74" s="112">
        <v>40</v>
      </c>
      <c r="X74" s="112">
        <v>38</v>
      </c>
      <c r="Y74" s="112">
        <v>50</v>
      </c>
      <c r="Z74" s="112">
        <v>50</v>
      </c>
    </row>
    <row r="75" spans="1:26" x14ac:dyDescent="0.25">
      <c r="S75" s="115" t="s">
        <v>48</v>
      </c>
      <c r="T75" s="115"/>
      <c r="U75" s="112"/>
      <c r="V75" s="112">
        <v>12</v>
      </c>
      <c r="W75" s="112">
        <v>17</v>
      </c>
      <c r="X75" s="112">
        <v>21</v>
      </c>
      <c r="Y75" s="112">
        <v>24</v>
      </c>
      <c r="Z75" s="112">
        <v>27</v>
      </c>
    </row>
    <row r="76" spans="1:26" x14ac:dyDescent="0.25">
      <c r="S76" s="115" t="s">
        <v>49</v>
      </c>
      <c r="T76" s="115"/>
      <c r="U76" s="112"/>
      <c r="V76" s="112">
        <v>8</v>
      </c>
      <c r="W76" s="112">
        <v>8</v>
      </c>
      <c r="X76" s="112">
        <v>6</v>
      </c>
      <c r="Y76" s="112">
        <v>7</v>
      </c>
      <c r="Z76" s="112">
        <v>8</v>
      </c>
    </row>
    <row r="77" spans="1:26" x14ac:dyDescent="0.25">
      <c r="S77" s="115" t="s">
        <v>50</v>
      </c>
      <c r="T77" s="115"/>
      <c r="U77" s="112"/>
      <c r="V77" s="112">
        <v>3</v>
      </c>
      <c r="W77" s="112">
        <v>7</v>
      </c>
      <c r="X77" s="112">
        <v>5</v>
      </c>
      <c r="Y77" s="112">
        <v>5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5</v>
      </c>
      <c r="X78" s="112">
        <v>3</v>
      </c>
      <c r="Y78" s="112">
        <v>3</v>
      </c>
      <c r="Z78" s="112">
        <v>6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0</v>
      </c>
      <c r="X79" s="112">
        <v>3</v>
      </c>
      <c r="Y79" s="112">
        <v>2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548</v>
      </c>
      <c r="W80" s="112">
        <v>470</v>
      </c>
      <c r="X80" s="112">
        <v>567</v>
      </c>
      <c r="Y80" s="112">
        <v>590</v>
      </c>
      <c r="Z80" s="112">
        <v>618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Winton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26</v>
      </c>
      <c r="W83" s="112">
        <v>20</v>
      </c>
      <c r="X83" s="112">
        <v>33</v>
      </c>
      <c r="Y83" s="112">
        <v>29</v>
      </c>
      <c r="Z83" s="112">
        <v>34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12</v>
      </c>
      <c r="W84" s="112">
        <v>14</v>
      </c>
      <c r="X84" s="112">
        <v>14</v>
      </c>
      <c r="Y84" s="112">
        <v>7</v>
      </c>
      <c r="Z84" s="112">
        <v>11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53</v>
      </c>
      <c r="W85" s="112">
        <v>50</v>
      </c>
      <c r="X85" s="112">
        <v>56</v>
      </c>
      <c r="Y85" s="112">
        <v>43</v>
      </c>
      <c r="Z85" s="112">
        <v>53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1,210</v>
      </c>
      <c r="D86" s="96">
        <f t="shared" ref="D86:D91" si="4">AD4</f>
        <v>8.3333333333333037E-3</v>
      </c>
      <c r="E86" s="97">
        <f t="shared" ref="E86:E91" si="5">AD4</f>
        <v>8.3333333333333037E-3</v>
      </c>
      <c r="F86" s="96">
        <f t="shared" ref="F86:F91" si="6">AF4</f>
        <v>9.4032549728752191E-2</v>
      </c>
      <c r="G86" s="97">
        <f t="shared" ref="G86:G91" si="7">AF4</f>
        <v>9.4032549728752191E-2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14</v>
      </c>
      <c r="W86" s="112">
        <v>18</v>
      </c>
      <c r="X86" s="112">
        <v>15</v>
      </c>
      <c r="Y86" s="112">
        <v>12</v>
      </c>
      <c r="Z86" s="112">
        <v>9</v>
      </c>
    </row>
    <row r="87" spans="1:30" ht="15" customHeight="1" x14ac:dyDescent="0.25">
      <c r="A87" s="98" t="s">
        <v>4</v>
      </c>
      <c r="B87" s="49"/>
      <c r="C87" s="57" t="str">
        <f t="shared" si="3"/>
        <v>591</v>
      </c>
      <c r="D87" s="96">
        <f t="shared" si="4"/>
        <v>-2.7960526315789491E-2</v>
      </c>
      <c r="E87" s="97">
        <f t="shared" si="5"/>
        <v>-2.7960526315789491E-2</v>
      </c>
      <c r="F87" s="96">
        <f t="shared" si="6"/>
        <v>5.7245080500894385E-2</v>
      </c>
      <c r="G87" s="97">
        <f t="shared" si="7"/>
        <v>5.7245080500894385E-2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6</v>
      </c>
      <c r="W87" s="112">
        <v>0</v>
      </c>
      <c r="X87" s="112">
        <v>4</v>
      </c>
      <c r="Y87" s="112">
        <v>7</v>
      </c>
      <c r="Z87" s="112">
        <v>6</v>
      </c>
    </row>
    <row r="88" spans="1:30" ht="15" customHeight="1" x14ac:dyDescent="0.25">
      <c r="A88" s="98" t="s">
        <v>5</v>
      </c>
      <c r="B88" s="49"/>
      <c r="C88" s="57" t="str">
        <f t="shared" si="3"/>
        <v>615</v>
      </c>
      <c r="D88" s="96">
        <f t="shared" si="4"/>
        <v>4.2372881355932313E-2</v>
      </c>
      <c r="E88" s="97">
        <f t="shared" si="5"/>
        <v>4.2372881355932313E-2</v>
      </c>
      <c r="F88" s="96">
        <f t="shared" si="6"/>
        <v>0.12431444241316281</v>
      </c>
      <c r="G88" s="97">
        <f t="shared" si="7"/>
        <v>0.12431444241316281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12</v>
      </c>
      <c r="W88" s="112">
        <v>9</v>
      </c>
      <c r="X88" s="112">
        <v>13</v>
      </c>
      <c r="Y88" s="112">
        <v>10</v>
      </c>
      <c r="Z88" s="112">
        <v>11</v>
      </c>
    </row>
    <row r="89" spans="1:30" ht="15" customHeight="1" x14ac:dyDescent="0.25">
      <c r="A89" s="49" t="s">
        <v>6</v>
      </c>
      <c r="B89" s="49"/>
      <c r="C89" s="57" t="str">
        <f t="shared" si="3"/>
        <v>780</v>
      </c>
      <c r="D89" s="96">
        <f t="shared" si="4"/>
        <v>3.5856573705179251E-2</v>
      </c>
      <c r="E89" s="97">
        <f t="shared" si="5"/>
        <v>3.5856573705179251E-2</v>
      </c>
      <c r="F89" s="96">
        <f t="shared" si="6"/>
        <v>5.9782608695652106E-2</v>
      </c>
      <c r="G89" s="97">
        <f t="shared" si="7"/>
        <v>5.9782608695652106E-2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50</v>
      </c>
      <c r="W89" s="112">
        <v>36</v>
      </c>
      <c r="X89" s="112">
        <v>44</v>
      </c>
      <c r="Y89" s="112">
        <v>44</v>
      </c>
      <c r="Z89" s="112">
        <v>46</v>
      </c>
    </row>
    <row r="90" spans="1:30" ht="15" customHeight="1" x14ac:dyDescent="0.25">
      <c r="A90" s="49" t="s">
        <v>96</v>
      </c>
      <c r="B90" s="49"/>
      <c r="C90" s="57" t="str">
        <f t="shared" si="3"/>
        <v>$45,701</v>
      </c>
      <c r="D90" s="96">
        <f t="shared" si="4"/>
        <v>2.9128290584817806E-2</v>
      </c>
      <c r="E90" s="97">
        <f t="shared" si="5"/>
        <v>2.9128290584817806E-2</v>
      </c>
      <c r="F90" s="96">
        <f t="shared" si="6"/>
        <v>0.17704918286121818</v>
      </c>
      <c r="G90" s="97">
        <f t="shared" si="7"/>
        <v>0.17704918286121818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71</v>
      </c>
      <c r="W90" s="112">
        <v>58</v>
      </c>
      <c r="X90" s="112">
        <v>73</v>
      </c>
      <c r="Y90" s="112">
        <v>89</v>
      </c>
      <c r="Z90" s="112">
        <v>80</v>
      </c>
    </row>
    <row r="91" spans="1:30" ht="15" customHeight="1" x14ac:dyDescent="0.25">
      <c r="A91" s="49" t="s">
        <v>7</v>
      </c>
      <c r="B91" s="49"/>
      <c r="C91" s="57" t="str">
        <f t="shared" si="3"/>
        <v>$45.0 mil</v>
      </c>
      <c r="D91" s="96">
        <f t="shared" si="4"/>
        <v>2.1415272912491456E-2</v>
      </c>
      <c r="E91" s="97">
        <f t="shared" si="5"/>
        <v>2.1415272912491456E-2</v>
      </c>
      <c r="F91" s="96">
        <f t="shared" si="6"/>
        <v>0.45516450451267487</v>
      </c>
      <c r="G91" s="97">
        <f t="shared" si="7"/>
        <v>0.45516450451267487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394</v>
      </c>
      <c r="W91" s="112">
        <v>294</v>
      </c>
      <c r="X91" s="112">
        <v>394</v>
      </c>
      <c r="Y91" s="112">
        <v>387</v>
      </c>
      <c r="Z91" s="112">
        <v>405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22</v>
      </c>
      <c r="W93" s="112">
        <v>18</v>
      </c>
      <c r="X93" s="112">
        <v>35</v>
      </c>
      <c r="Y93" s="112">
        <v>31</v>
      </c>
      <c r="Z93" s="112">
        <v>26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35</v>
      </c>
      <c r="W94" s="112">
        <v>39</v>
      </c>
      <c r="X94" s="112">
        <v>41</v>
      </c>
      <c r="Y94" s="112">
        <v>38</v>
      </c>
      <c r="Z94" s="112">
        <v>40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9</v>
      </c>
      <c r="W95" s="112">
        <v>7</v>
      </c>
      <c r="X95" s="112">
        <v>10</v>
      </c>
      <c r="Y95" s="112">
        <v>11</v>
      </c>
      <c r="Z95" s="112">
        <v>14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43</v>
      </c>
      <c r="W96" s="112">
        <v>47</v>
      </c>
      <c r="X96" s="112">
        <v>45</v>
      </c>
      <c r="Y96" s="112">
        <v>54</v>
      </c>
      <c r="Z96" s="112">
        <v>51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51</v>
      </c>
      <c r="W97" s="112">
        <v>41</v>
      </c>
      <c r="X97" s="112">
        <v>51</v>
      </c>
      <c r="Y97" s="112">
        <v>47</v>
      </c>
      <c r="Z97" s="112">
        <v>54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19</v>
      </c>
      <c r="W98" s="112">
        <v>20</v>
      </c>
      <c r="X98" s="112">
        <v>25</v>
      </c>
      <c r="Y98" s="112">
        <v>29</v>
      </c>
      <c r="Z98" s="112">
        <v>26</v>
      </c>
    </row>
    <row r="99" spans="1:32" ht="15" customHeight="1" x14ac:dyDescent="0.25">
      <c r="S99" s="115" t="s">
        <v>197</v>
      </c>
      <c r="T99" s="115"/>
      <c r="U99" s="112"/>
      <c r="V99" s="112">
        <v>5</v>
      </c>
      <c r="W99" s="112">
        <v>4</v>
      </c>
      <c r="X99" s="112">
        <v>5</v>
      </c>
      <c r="Y99" s="112">
        <v>4</v>
      </c>
      <c r="Z99" s="112">
        <v>3</v>
      </c>
    </row>
    <row r="100" spans="1:32" ht="15" customHeight="1" x14ac:dyDescent="0.25">
      <c r="S100" s="115" t="s">
        <v>58</v>
      </c>
      <c r="T100" s="115"/>
      <c r="U100" s="112"/>
      <c r="V100" s="112">
        <v>47</v>
      </c>
      <c r="W100" s="112">
        <v>36</v>
      </c>
      <c r="X100" s="112">
        <v>45</v>
      </c>
      <c r="Y100" s="112">
        <v>47</v>
      </c>
      <c r="Z100" s="112">
        <v>58</v>
      </c>
    </row>
    <row r="101" spans="1:32" x14ac:dyDescent="0.25">
      <c r="A101" s="18"/>
      <c r="S101" s="118" t="s">
        <v>53</v>
      </c>
      <c r="T101" s="118"/>
      <c r="U101" s="112"/>
      <c r="V101" s="112">
        <v>348</v>
      </c>
      <c r="W101" s="112">
        <v>278</v>
      </c>
      <c r="X101" s="112">
        <v>366</v>
      </c>
      <c r="Y101" s="112">
        <v>363</v>
      </c>
      <c r="Z101" s="112">
        <v>375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565</v>
      </c>
      <c r="W104" s="112">
        <v>626</v>
      </c>
      <c r="X104" s="112">
        <v>674</v>
      </c>
      <c r="Y104" s="112">
        <v>664</v>
      </c>
      <c r="Z104" s="112">
        <v>687</v>
      </c>
      <c r="AB104" s="109" t="str">
        <f>TEXT(Z104,"###,###")</f>
        <v>687</v>
      </c>
      <c r="AD104" s="130">
        <f>Z104/($Z$4)*100</f>
        <v>56.776859504132226</v>
      </c>
      <c r="AF104" s="109"/>
    </row>
    <row r="105" spans="1:32" x14ac:dyDescent="0.25">
      <c r="S105" s="115" t="s">
        <v>17</v>
      </c>
      <c r="T105" s="115"/>
      <c r="U105" s="112"/>
      <c r="V105" s="112">
        <v>283</v>
      </c>
      <c r="W105" s="112">
        <v>276</v>
      </c>
      <c r="X105" s="112">
        <v>306</v>
      </c>
      <c r="Y105" s="112">
        <v>303</v>
      </c>
      <c r="Z105" s="112">
        <v>306</v>
      </c>
      <c r="AB105" s="109" t="str">
        <f>TEXT(Z105,"###,###")</f>
        <v>306</v>
      </c>
      <c r="AD105" s="130">
        <f>Z105/($Z$4)*100</f>
        <v>25.289256198347111</v>
      </c>
      <c r="AF105" s="109"/>
    </row>
    <row r="106" spans="1:32" x14ac:dyDescent="0.25">
      <c r="S106" s="118" t="s">
        <v>53</v>
      </c>
      <c r="T106" s="118"/>
      <c r="U106" s="120"/>
      <c r="V106" s="120">
        <v>848</v>
      </c>
      <c r="W106" s="120">
        <v>902</v>
      </c>
      <c r="X106" s="120">
        <v>980</v>
      </c>
      <c r="Y106" s="120">
        <v>967</v>
      </c>
      <c r="Z106" s="120">
        <v>993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239</v>
      </c>
      <c r="W108" s="112">
        <v>126</v>
      </c>
      <c r="X108" s="112">
        <v>243</v>
      </c>
      <c r="Y108" s="112">
        <v>210</v>
      </c>
      <c r="Z108" s="112">
        <v>231</v>
      </c>
      <c r="AB108" s="109" t="str">
        <f>TEXT(Z108,"###,###")</f>
        <v>231</v>
      </c>
      <c r="AD108" s="130">
        <f>Z108/($Z$4)*100</f>
        <v>19.090909090909093</v>
      </c>
      <c r="AF108" s="109"/>
    </row>
    <row r="109" spans="1:32" x14ac:dyDescent="0.25">
      <c r="S109" s="115" t="s">
        <v>20</v>
      </c>
      <c r="T109" s="115"/>
      <c r="U109" s="112"/>
      <c r="V109" s="112">
        <v>182</v>
      </c>
      <c r="W109" s="112">
        <v>162</v>
      </c>
      <c r="X109" s="112">
        <v>216</v>
      </c>
      <c r="Y109" s="112">
        <v>256</v>
      </c>
      <c r="Z109" s="112">
        <v>282</v>
      </c>
      <c r="AB109" s="109" t="str">
        <f>TEXT(Z109,"###,###")</f>
        <v>282</v>
      </c>
      <c r="AD109" s="130">
        <f>Z109/($Z$4)*100</f>
        <v>23.305785123966942</v>
      </c>
      <c r="AF109" s="109"/>
    </row>
    <row r="110" spans="1:32" x14ac:dyDescent="0.25">
      <c r="S110" s="115" t="s">
        <v>21</v>
      </c>
      <c r="T110" s="115"/>
      <c r="U110" s="112"/>
      <c r="V110" s="112">
        <v>217</v>
      </c>
      <c r="W110" s="112">
        <v>285</v>
      </c>
      <c r="X110" s="112">
        <v>253</v>
      </c>
      <c r="Y110" s="112">
        <v>280</v>
      </c>
      <c r="Z110" s="112">
        <v>266</v>
      </c>
      <c r="AB110" s="109" t="str">
        <f>TEXT(Z110,"###,###")</f>
        <v>266</v>
      </c>
      <c r="AD110" s="130">
        <f>Z110/($Z$4)*100</f>
        <v>21.983471074380166</v>
      </c>
      <c r="AF110" s="109"/>
    </row>
    <row r="111" spans="1:32" x14ac:dyDescent="0.25">
      <c r="S111" s="115" t="s">
        <v>22</v>
      </c>
      <c r="T111" s="115"/>
      <c r="U111" s="112"/>
      <c r="V111" s="112">
        <v>212</v>
      </c>
      <c r="W111" s="112">
        <v>194</v>
      </c>
      <c r="X111" s="112">
        <v>219</v>
      </c>
      <c r="Y111" s="112">
        <v>221</v>
      </c>
      <c r="Z111" s="112">
        <v>219</v>
      </c>
      <c r="AB111" s="109" t="str">
        <f>TEXT(Z111,"###,###")</f>
        <v>219</v>
      </c>
      <c r="AD111" s="130">
        <f>Z111/($Z$4)*100</f>
        <v>18.099173553719009</v>
      </c>
      <c r="AF111" s="109"/>
    </row>
    <row r="112" spans="1:32" x14ac:dyDescent="0.25">
      <c r="S112" s="118" t="s">
        <v>53</v>
      </c>
      <c r="T112" s="118"/>
      <c r="U112" s="112"/>
      <c r="V112" s="112">
        <v>1108</v>
      </c>
      <c r="W112" s="112">
        <v>910</v>
      </c>
      <c r="X112" s="112">
        <v>1157</v>
      </c>
      <c r="Y112" s="112">
        <v>1200</v>
      </c>
      <c r="Z112" s="112">
        <v>1210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43.5</v>
      </c>
      <c r="W118" s="131">
        <v>43.7</v>
      </c>
      <c r="X118" s="131">
        <v>43.09</v>
      </c>
      <c r="Y118" s="131">
        <v>43.63</v>
      </c>
      <c r="Z118" s="131">
        <v>43.69</v>
      </c>
      <c r="AB118" s="109" t="str">
        <f>TEXT(Z118,"##.0")</f>
        <v>43.7</v>
      </c>
    </row>
    <row r="120" spans="19:32" x14ac:dyDescent="0.25">
      <c r="S120" s="101" t="s">
        <v>98</v>
      </c>
      <c r="T120" s="112"/>
      <c r="U120" s="112"/>
      <c r="V120" s="112">
        <v>437</v>
      </c>
      <c r="W120" s="112">
        <v>423</v>
      </c>
      <c r="X120" s="112">
        <v>485</v>
      </c>
      <c r="Y120" s="112">
        <v>474</v>
      </c>
      <c r="Z120" s="112">
        <v>494</v>
      </c>
      <c r="AB120" s="109" t="str">
        <f>TEXT(Z120,"###,###")</f>
        <v>494</v>
      </c>
    </row>
    <row r="121" spans="19:32" x14ac:dyDescent="0.25">
      <c r="S121" s="101" t="s">
        <v>99</v>
      </c>
      <c r="T121" s="112"/>
      <c r="U121" s="112"/>
      <c r="V121" s="112">
        <v>175</v>
      </c>
      <c r="W121" s="112">
        <v>76</v>
      </c>
      <c r="X121" s="112">
        <v>144</v>
      </c>
      <c r="Y121" s="112">
        <v>162</v>
      </c>
      <c r="Z121" s="112">
        <v>156</v>
      </c>
      <c r="AB121" s="109" t="str">
        <f>TEXT(Z121,"###,###")</f>
        <v>156</v>
      </c>
    </row>
    <row r="122" spans="19:32" x14ac:dyDescent="0.25">
      <c r="S122" s="101" t="s">
        <v>100</v>
      </c>
      <c r="T122" s="112"/>
      <c r="U122" s="112"/>
      <c r="V122" s="112">
        <v>124</v>
      </c>
      <c r="W122" s="112">
        <v>79</v>
      </c>
      <c r="X122" s="112">
        <v>125</v>
      </c>
      <c r="Y122" s="112">
        <v>117</v>
      </c>
      <c r="Z122" s="112">
        <v>128</v>
      </c>
      <c r="AB122" s="109" t="str">
        <f>TEXT(Z122,"###,###")</f>
        <v>128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561</v>
      </c>
      <c r="W124" s="112">
        <v>502</v>
      </c>
      <c r="X124" s="112">
        <v>610</v>
      </c>
      <c r="Y124" s="112">
        <v>591</v>
      </c>
      <c r="Z124" s="112">
        <v>622</v>
      </c>
      <c r="AB124" s="109" t="str">
        <f>TEXT(Z124,"###,###")</f>
        <v>622</v>
      </c>
      <c r="AD124" s="127">
        <f>Z124/$Z$7*100</f>
        <v>79.743589743589752</v>
      </c>
    </row>
    <row r="125" spans="19:32" x14ac:dyDescent="0.25">
      <c r="S125" s="101" t="s">
        <v>102</v>
      </c>
      <c r="T125" s="112"/>
      <c r="U125" s="112"/>
      <c r="V125" s="112">
        <v>299</v>
      </c>
      <c r="W125" s="112">
        <v>155</v>
      </c>
      <c r="X125" s="112">
        <v>269</v>
      </c>
      <c r="Y125" s="112">
        <v>279</v>
      </c>
      <c r="Z125" s="112">
        <v>284</v>
      </c>
      <c r="AB125" s="109" t="str">
        <f>TEXT(Z125,"###,###")</f>
        <v>284</v>
      </c>
      <c r="AD125" s="127">
        <f>Z125/$Z$7*100</f>
        <v>36.410256410256409</v>
      </c>
    </row>
    <row r="127" spans="19:32" x14ac:dyDescent="0.25">
      <c r="S127" s="101" t="s">
        <v>103</v>
      </c>
      <c r="T127" s="112"/>
      <c r="U127" s="112"/>
      <c r="V127" s="112">
        <v>392</v>
      </c>
      <c r="W127" s="112">
        <v>296</v>
      </c>
      <c r="X127" s="112">
        <v>392</v>
      </c>
      <c r="Y127" s="112">
        <v>391</v>
      </c>
      <c r="Z127" s="112">
        <v>407</v>
      </c>
      <c r="AB127" s="109" t="str">
        <f>TEXT(Z127,"###,###")</f>
        <v>407</v>
      </c>
      <c r="AD127" s="127">
        <f>Z127/$Z$7*100</f>
        <v>52.179487179487182</v>
      </c>
    </row>
    <row r="128" spans="19:32" x14ac:dyDescent="0.25">
      <c r="S128" s="101" t="s">
        <v>104</v>
      </c>
      <c r="T128" s="112"/>
      <c r="U128" s="112"/>
      <c r="V128" s="112">
        <v>345</v>
      </c>
      <c r="W128" s="112">
        <v>279</v>
      </c>
      <c r="X128" s="112">
        <v>363</v>
      </c>
      <c r="Y128" s="112">
        <v>360</v>
      </c>
      <c r="Z128" s="112">
        <v>377</v>
      </c>
      <c r="AB128" s="109" t="str">
        <f>TEXT(Z128,"###,###")</f>
        <v>377</v>
      </c>
      <c r="AD128" s="127">
        <f>Z128/$Z$7*100</f>
        <v>48.333333333333336</v>
      </c>
    </row>
    <row r="130" spans="19:20" x14ac:dyDescent="0.25">
      <c r="S130" s="101" t="s">
        <v>278</v>
      </c>
      <c r="T130" s="127">
        <v>63.333333333333329</v>
      </c>
    </row>
    <row r="131" spans="19:20" x14ac:dyDescent="0.25">
      <c r="S131" s="101" t="s">
        <v>279</v>
      </c>
      <c r="T131" s="127">
        <v>20</v>
      </c>
    </row>
    <row r="132" spans="19:20" x14ac:dyDescent="0.25">
      <c r="S132" s="101" t="s">
        <v>280</v>
      </c>
      <c r="T132" s="127">
        <v>16.410256410256409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C10C921-6DB1-4CBA-B502-0F3CECA9EC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70436B2-57E5-4882-B936-A361F7220E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1F0CAC8-3711-4080-B4BB-CFD45BB7CB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9F0CCE4-113F-47B7-A25D-B0741CEF57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5FA05-B7BD-4327-ADDB-A0DC097B5A4C}">
  <sheetPr codeName="Sheet14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187</v>
      </c>
      <c r="T1" s="99"/>
      <c r="U1" s="99"/>
      <c r="V1" s="99"/>
      <c r="W1" s="99"/>
      <c r="X1" s="99"/>
      <c r="Y1" s="100" t="s">
        <v>270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187</v>
      </c>
      <c r="Y3" s="105" t="s">
        <v>270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9.76 Woorabinda,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378</v>
      </c>
      <c r="W4" s="108">
        <v>456</v>
      </c>
      <c r="X4" s="108">
        <v>448</v>
      </c>
      <c r="Y4" s="108">
        <v>416</v>
      </c>
      <c r="Z4" s="108">
        <v>471</v>
      </c>
      <c r="AB4" s="109" t="str">
        <f>TEXT(Z4,"###,###")</f>
        <v>471</v>
      </c>
      <c r="AD4" s="110">
        <f>Z4/Y4-1</f>
        <v>0.13221153846153855</v>
      </c>
      <c r="AF4" s="110">
        <f>Z4/V4-1</f>
        <v>0.24603174603174605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189</v>
      </c>
      <c r="W5" s="108">
        <v>250</v>
      </c>
      <c r="X5" s="108">
        <v>247</v>
      </c>
      <c r="Y5" s="108">
        <v>220</v>
      </c>
      <c r="Z5" s="108">
        <v>238</v>
      </c>
      <c r="AB5" s="109" t="str">
        <f>TEXT(Z5,"###,###")</f>
        <v>238</v>
      </c>
      <c r="AD5" s="110">
        <f t="shared" ref="AD5:AD9" si="0">Z5/Y5-1</f>
        <v>8.181818181818179E-2</v>
      </c>
      <c r="AF5" s="110">
        <f t="shared" ref="AF5:AF9" si="1">Z5/V5-1</f>
        <v>0.2592592592592593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189</v>
      </c>
      <c r="W6" s="108">
        <v>206</v>
      </c>
      <c r="X6" s="108">
        <v>201</v>
      </c>
      <c r="Y6" s="108">
        <v>193</v>
      </c>
      <c r="Z6" s="108">
        <v>225</v>
      </c>
      <c r="AB6" s="109" t="str">
        <f>TEXT(Z6,"###,###")</f>
        <v>225</v>
      </c>
      <c r="AD6" s="110">
        <f t="shared" si="0"/>
        <v>0.16580310880829008</v>
      </c>
      <c r="AF6" s="110">
        <f t="shared" si="1"/>
        <v>0.19047619047619047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304</v>
      </c>
      <c r="W7" s="108">
        <v>335</v>
      </c>
      <c r="X7" s="108">
        <v>316</v>
      </c>
      <c r="Y7" s="108">
        <v>307</v>
      </c>
      <c r="Z7" s="108">
        <v>329</v>
      </c>
      <c r="AB7" s="109" t="str">
        <f>TEXT(Z7,"###,###")</f>
        <v>329</v>
      </c>
      <c r="AD7" s="110">
        <f t="shared" si="0"/>
        <v>7.1661237785016318E-2</v>
      </c>
      <c r="AF7" s="110">
        <f t="shared" si="1"/>
        <v>8.2236842105263053E-2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471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329</v>
      </c>
      <c r="P8" s="67"/>
      <c r="S8" s="107" t="s">
        <v>83</v>
      </c>
      <c r="T8" s="108"/>
      <c r="U8" s="108"/>
      <c r="V8" s="108">
        <v>33146.29</v>
      </c>
      <c r="W8" s="108">
        <v>30533</v>
      </c>
      <c r="X8" s="108">
        <v>27942.639999999999</v>
      </c>
      <c r="Y8" s="108">
        <v>30154</v>
      </c>
      <c r="Z8" s="108">
        <v>31706</v>
      </c>
      <c r="AB8" s="109" t="str">
        <f>TEXT(Z8,"$###,###")</f>
        <v>$31,706</v>
      </c>
      <c r="AD8" s="110">
        <f t="shared" si="0"/>
        <v>5.1469125157524775E-2</v>
      </c>
      <c r="AF8" s="110">
        <f t="shared" si="1"/>
        <v>-4.3452525154398902E-2</v>
      </c>
    </row>
    <row r="9" spans="1:32" x14ac:dyDescent="0.25">
      <c r="A9" s="30" t="s">
        <v>14</v>
      </c>
      <c r="B9" s="71"/>
      <c r="C9" s="72"/>
      <c r="D9" s="73">
        <f>AD104</f>
        <v>43.312101910828027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50.455927051671736</v>
      </c>
      <c r="P9" s="74" t="s">
        <v>84</v>
      </c>
      <c r="S9" s="107" t="s">
        <v>7</v>
      </c>
      <c r="T9" s="108"/>
      <c r="U9" s="108"/>
      <c r="V9" s="108">
        <v>13485576</v>
      </c>
      <c r="W9" s="108">
        <v>12862657</v>
      </c>
      <c r="X9" s="108">
        <v>11314560</v>
      </c>
      <c r="Y9" s="108">
        <v>12002195</v>
      </c>
      <c r="Z9" s="108">
        <v>12689594</v>
      </c>
      <c r="AB9" s="109" t="str">
        <f>TEXT(Z9/1000000,"$#,###.0")&amp;" mil"</f>
        <v>$12.7 mil</v>
      </c>
      <c r="AD9" s="110">
        <f t="shared" si="0"/>
        <v>5.7272773855115755E-2</v>
      </c>
      <c r="AF9" s="110">
        <f t="shared" si="1"/>
        <v>-5.9024694236271436E-2</v>
      </c>
    </row>
    <row r="10" spans="1:32" x14ac:dyDescent="0.25">
      <c r="A10" s="30" t="s">
        <v>17</v>
      </c>
      <c r="B10" s="71"/>
      <c r="C10" s="72"/>
      <c r="D10" s="73">
        <f>AD105</f>
        <v>52.229299363057322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49.544072948328264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94.832826747720361</v>
      </c>
      <c r="P11" s="74" t="s">
        <v>84</v>
      </c>
      <c r="S11" s="107" t="s">
        <v>29</v>
      </c>
      <c r="T11" s="112"/>
      <c r="U11" s="112"/>
      <c r="V11" s="112">
        <v>371</v>
      </c>
      <c r="W11" s="112">
        <v>451</v>
      </c>
      <c r="X11" s="112">
        <v>441</v>
      </c>
      <c r="Y11" s="112">
        <v>406</v>
      </c>
      <c r="Z11" s="112">
        <v>458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84</v>
      </c>
      <c r="S12" s="107" t="s">
        <v>30</v>
      </c>
      <c r="T12" s="112"/>
      <c r="U12" s="112"/>
      <c r="V12" s="112">
        <v>5</v>
      </c>
      <c r="W12" s="112">
        <v>6</v>
      </c>
      <c r="X12" s="112">
        <v>5</v>
      </c>
      <c r="Y12" s="112">
        <v>10</v>
      </c>
      <c r="Z12" s="112">
        <v>8</v>
      </c>
    </row>
    <row r="13" spans="1:32" ht="15" customHeight="1" x14ac:dyDescent="0.25">
      <c r="A13" s="30" t="s">
        <v>19</v>
      </c>
      <c r="B13" s="72"/>
      <c r="C13" s="72"/>
      <c r="D13" s="73">
        <f>AD108</f>
        <v>7.4309978768577496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3.6474164133738598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10.615711252653929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37.9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37.367303609341825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17.592592592592592</v>
      </c>
      <c r="P15" s="74" t="s">
        <v>84</v>
      </c>
      <c r="S15" s="115" t="s">
        <v>60</v>
      </c>
      <c r="T15" s="115"/>
      <c r="U15" s="116"/>
      <c r="V15" s="116">
        <v>12</v>
      </c>
      <c r="W15" s="116">
        <v>7</v>
      </c>
      <c r="X15" s="116">
        <v>8</v>
      </c>
      <c r="Y15" s="112">
        <v>9</v>
      </c>
      <c r="Z15" s="112">
        <v>8</v>
      </c>
      <c r="AB15" s="117">
        <f t="shared" ref="AB15:AB34" si="2">IF(Z15="np",0,Z15/$Z$34)</f>
        <v>1.6949152542372881E-2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41.188959660297243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82.407407407407405</v>
      </c>
      <c r="P16" s="37" t="s">
        <v>84</v>
      </c>
      <c r="S16" s="115" t="s">
        <v>61</v>
      </c>
      <c r="T16" s="115"/>
      <c r="U16" s="116"/>
      <c r="V16" s="116">
        <v>0</v>
      </c>
      <c r="W16" s="116">
        <v>0</v>
      </c>
      <c r="X16" s="116">
        <v>0</v>
      </c>
      <c r="Y16" s="112">
        <v>1</v>
      </c>
      <c r="Z16" s="112">
        <v>3</v>
      </c>
      <c r="AB16" s="117">
        <f t="shared" si="2"/>
        <v>6.3559322033898309E-3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0</v>
      </c>
      <c r="W17" s="116">
        <v>0</v>
      </c>
      <c r="X17" s="116">
        <v>0</v>
      </c>
      <c r="Y17" s="112">
        <v>3</v>
      </c>
      <c r="Z17" s="112">
        <v>6</v>
      </c>
      <c r="AB17" s="117">
        <f t="shared" si="2"/>
        <v>1.2711864406779662E-2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Woorabinda (2017-18 to 2021-22)</v>
      </c>
      <c r="B19" s="63"/>
      <c r="C19" s="63"/>
      <c r="D19" s="63"/>
      <c r="E19" s="63"/>
      <c r="F19" s="63"/>
      <c r="G19" s="63" t="str">
        <f>$S$1&amp;" ("&amp;$V$2&amp;" to "&amp;$Z$2&amp;")"</f>
        <v>Woorabinda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16</v>
      </c>
      <c r="W19" s="116">
        <v>23</v>
      </c>
      <c r="X19" s="116">
        <v>27</v>
      </c>
      <c r="Y19" s="112">
        <v>39</v>
      </c>
      <c r="Z19" s="112">
        <v>40</v>
      </c>
      <c r="AB19" s="117">
        <f t="shared" si="2"/>
        <v>8.4745762711864403E-2</v>
      </c>
    </row>
    <row r="20" spans="1:28" x14ac:dyDescent="0.25">
      <c r="S20" s="115" t="s">
        <v>65</v>
      </c>
      <c r="T20" s="115"/>
      <c r="U20" s="116"/>
      <c r="V20" s="116">
        <v>3</v>
      </c>
      <c r="W20" s="116">
        <v>0</v>
      </c>
      <c r="X20" s="116">
        <v>0</v>
      </c>
      <c r="Y20" s="112">
        <v>2</v>
      </c>
      <c r="Z20" s="112">
        <v>6</v>
      </c>
      <c r="AB20" s="117">
        <f t="shared" si="2"/>
        <v>1.2711864406779662E-2</v>
      </c>
    </row>
    <row r="21" spans="1:28" x14ac:dyDescent="0.25">
      <c r="S21" s="115" t="s">
        <v>66</v>
      </c>
      <c r="T21" s="115"/>
      <c r="U21" s="116"/>
      <c r="V21" s="116">
        <v>13</v>
      </c>
      <c r="W21" s="116">
        <v>26</v>
      </c>
      <c r="X21" s="116">
        <v>9</v>
      </c>
      <c r="Y21" s="112">
        <v>14</v>
      </c>
      <c r="Z21" s="112">
        <v>17</v>
      </c>
      <c r="AB21" s="117">
        <f t="shared" si="2"/>
        <v>3.6016949152542374E-2</v>
      </c>
    </row>
    <row r="22" spans="1:28" x14ac:dyDescent="0.25">
      <c r="S22" s="115" t="s">
        <v>67</v>
      </c>
      <c r="T22" s="115"/>
      <c r="U22" s="116"/>
      <c r="V22" s="116">
        <v>0</v>
      </c>
      <c r="W22" s="116">
        <v>3</v>
      </c>
      <c r="X22" s="116">
        <v>6</v>
      </c>
      <c r="Y22" s="112">
        <v>6</v>
      </c>
      <c r="Z22" s="112">
        <v>6</v>
      </c>
      <c r="AB22" s="117">
        <f t="shared" si="2"/>
        <v>1.2711864406779662E-2</v>
      </c>
    </row>
    <row r="23" spans="1:28" x14ac:dyDescent="0.25">
      <c r="S23" s="115" t="s">
        <v>68</v>
      </c>
      <c r="T23" s="115"/>
      <c r="U23" s="116"/>
      <c r="V23" s="116">
        <v>0</v>
      </c>
      <c r="W23" s="116">
        <v>0</v>
      </c>
      <c r="X23" s="116">
        <v>0</v>
      </c>
      <c r="Y23" s="112">
        <v>1</v>
      </c>
      <c r="Z23" s="112">
        <v>0</v>
      </c>
      <c r="AB23" s="117">
        <f t="shared" si="2"/>
        <v>0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2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5</v>
      </c>
      <c r="W25" s="116">
        <v>5</v>
      </c>
      <c r="X25" s="116">
        <v>0</v>
      </c>
      <c r="Y25" s="112">
        <v>2</v>
      </c>
      <c r="Z25" s="112">
        <v>3</v>
      </c>
      <c r="AB25" s="117">
        <f t="shared" si="2"/>
        <v>6.3559322033898309E-3</v>
      </c>
    </row>
    <row r="26" spans="1:28" x14ac:dyDescent="0.25">
      <c r="S26" s="115" t="s">
        <v>71</v>
      </c>
      <c r="T26" s="115"/>
      <c r="U26" s="116"/>
      <c r="V26" s="116">
        <v>0</v>
      </c>
      <c r="W26" s="116">
        <v>0</v>
      </c>
      <c r="X26" s="116">
        <v>0</v>
      </c>
      <c r="Y26" s="112">
        <v>1</v>
      </c>
      <c r="Z26" s="112">
        <v>0</v>
      </c>
      <c r="AB26" s="117">
        <f t="shared" si="2"/>
        <v>0</v>
      </c>
    </row>
    <row r="27" spans="1:28" x14ac:dyDescent="0.25">
      <c r="S27" s="115" t="s">
        <v>72</v>
      </c>
      <c r="T27" s="115"/>
      <c r="U27" s="116"/>
      <c r="V27" s="116">
        <v>22</v>
      </c>
      <c r="W27" s="116">
        <v>24</v>
      </c>
      <c r="X27" s="116">
        <v>23</v>
      </c>
      <c r="Y27" s="112">
        <v>9</v>
      </c>
      <c r="Z27" s="112">
        <v>24</v>
      </c>
      <c r="AB27" s="117">
        <f t="shared" si="2"/>
        <v>5.0847457627118647E-2</v>
      </c>
    </row>
    <row r="28" spans="1:28" x14ac:dyDescent="0.25">
      <c r="S28" s="115" t="s">
        <v>73</v>
      </c>
      <c r="T28" s="115"/>
      <c r="U28" s="116"/>
      <c r="V28" s="116">
        <v>41</v>
      </c>
      <c r="W28" s="116">
        <v>62</v>
      </c>
      <c r="X28" s="116">
        <v>35</v>
      </c>
      <c r="Y28" s="112">
        <v>50</v>
      </c>
      <c r="Z28" s="112">
        <v>53</v>
      </c>
      <c r="AB28" s="117">
        <f t="shared" si="2"/>
        <v>0.11228813559322035</v>
      </c>
    </row>
    <row r="29" spans="1:28" x14ac:dyDescent="0.25">
      <c r="S29" s="115" t="s">
        <v>74</v>
      </c>
      <c r="T29" s="115"/>
      <c r="U29" s="116"/>
      <c r="V29" s="116">
        <v>17</v>
      </c>
      <c r="W29" s="116">
        <v>95</v>
      </c>
      <c r="X29" s="116">
        <v>94</v>
      </c>
      <c r="Y29" s="112">
        <v>104</v>
      </c>
      <c r="Z29" s="112">
        <v>101</v>
      </c>
      <c r="AB29" s="117">
        <f t="shared" si="2"/>
        <v>0.21398305084745764</v>
      </c>
    </row>
    <row r="30" spans="1:28" x14ac:dyDescent="0.25">
      <c r="S30" s="115" t="s">
        <v>75</v>
      </c>
      <c r="T30" s="115"/>
      <c r="U30" s="116"/>
      <c r="V30" s="116">
        <v>88</v>
      </c>
      <c r="W30" s="116">
        <v>79</v>
      </c>
      <c r="X30" s="116">
        <v>72</v>
      </c>
      <c r="Y30" s="112">
        <v>80</v>
      </c>
      <c r="Z30" s="112">
        <v>79</v>
      </c>
      <c r="AB30" s="117">
        <f t="shared" si="2"/>
        <v>0.1673728813559322</v>
      </c>
    </row>
    <row r="31" spans="1:28" x14ac:dyDescent="0.25">
      <c r="S31" s="115" t="s">
        <v>76</v>
      </c>
      <c r="T31" s="115"/>
      <c r="U31" s="116"/>
      <c r="V31" s="116">
        <v>67</v>
      </c>
      <c r="W31" s="116">
        <v>67</v>
      </c>
      <c r="X31" s="116">
        <v>57</v>
      </c>
      <c r="Y31" s="112">
        <v>52</v>
      </c>
      <c r="Z31" s="112">
        <v>73</v>
      </c>
      <c r="AB31" s="117">
        <f t="shared" si="2"/>
        <v>0.15466101694915255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0</v>
      </c>
      <c r="W32" s="116">
        <v>7</v>
      </c>
      <c r="X32" s="116">
        <v>0</v>
      </c>
      <c r="Y32" s="112">
        <v>2</v>
      </c>
      <c r="Z32" s="112">
        <v>0</v>
      </c>
      <c r="AB32" s="117">
        <f t="shared" si="2"/>
        <v>0</v>
      </c>
    </row>
    <row r="33" spans="19:32" x14ac:dyDescent="0.25">
      <c r="S33" s="115" t="s">
        <v>78</v>
      </c>
      <c r="T33" s="115"/>
      <c r="U33" s="116"/>
      <c r="V33" s="116">
        <v>3</v>
      </c>
      <c r="W33" s="116">
        <v>7</v>
      </c>
      <c r="X33" s="116">
        <v>20</v>
      </c>
      <c r="Y33" s="112">
        <v>24</v>
      </c>
      <c r="Z33" s="112">
        <v>40</v>
      </c>
      <c r="AB33" s="117">
        <f t="shared" si="2"/>
        <v>8.4745762711864403E-2</v>
      </c>
    </row>
    <row r="34" spans="19:32" x14ac:dyDescent="0.25">
      <c r="S34" s="118" t="s">
        <v>53</v>
      </c>
      <c r="T34" s="118"/>
      <c r="U34" s="119"/>
      <c r="V34" s="119">
        <v>379</v>
      </c>
      <c r="W34" s="119">
        <v>461</v>
      </c>
      <c r="X34" s="119">
        <v>449</v>
      </c>
      <c r="Y34" s="120">
        <v>416</v>
      </c>
      <c r="Z34" s="120">
        <v>472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276</v>
      </c>
      <c r="W37" s="112">
        <v>279</v>
      </c>
      <c r="X37" s="112">
        <v>264</v>
      </c>
      <c r="Y37" s="112">
        <v>248</v>
      </c>
      <c r="Z37" s="112">
        <v>267</v>
      </c>
      <c r="AB37" s="132">
        <f>Z37/Z40*100</f>
        <v>82.407407407407405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27</v>
      </c>
      <c r="W38" s="112">
        <v>56</v>
      </c>
      <c r="X38" s="112">
        <v>56</v>
      </c>
      <c r="Y38" s="112">
        <v>55</v>
      </c>
      <c r="Z38" s="112">
        <v>57</v>
      </c>
      <c r="AB38" s="132">
        <f>Z38/Z40*100</f>
        <v>17.592592592592592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303</v>
      </c>
      <c r="W40" s="112">
        <v>335</v>
      </c>
      <c r="X40" s="112">
        <v>320</v>
      </c>
      <c r="Y40" s="112">
        <v>303</v>
      </c>
      <c r="Z40" s="112">
        <v>324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4</v>
      </c>
      <c r="W45" s="112">
        <v>5</v>
      </c>
      <c r="X45" s="112">
        <v>7</v>
      </c>
      <c r="Y45" s="112">
        <v>5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13</v>
      </c>
      <c r="W46" s="112">
        <v>17</v>
      </c>
      <c r="X46" s="112">
        <v>19</v>
      </c>
      <c r="Y46" s="112">
        <v>12</v>
      </c>
      <c r="Z46" s="112">
        <v>12</v>
      </c>
    </row>
    <row r="47" spans="19:32" x14ac:dyDescent="0.25">
      <c r="S47" s="115" t="s">
        <v>39</v>
      </c>
      <c r="T47" s="115"/>
      <c r="U47" s="112"/>
      <c r="V47" s="112">
        <v>15</v>
      </c>
      <c r="W47" s="112">
        <v>21</v>
      </c>
      <c r="X47" s="112">
        <v>20</v>
      </c>
      <c r="Y47" s="112">
        <v>21</v>
      </c>
      <c r="Z47" s="112">
        <v>23</v>
      </c>
    </row>
    <row r="48" spans="19:32" x14ac:dyDescent="0.25">
      <c r="S48" s="115" t="s">
        <v>40</v>
      </c>
      <c r="T48" s="115"/>
      <c r="U48" s="112"/>
      <c r="V48" s="112">
        <v>30</v>
      </c>
      <c r="W48" s="112">
        <v>42</v>
      </c>
      <c r="X48" s="112">
        <v>45</v>
      </c>
      <c r="Y48" s="112">
        <v>41</v>
      </c>
      <c r="Z48" s="112">
        <v>36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26</v>
      </c>
      <c r="W49" s="112">
        <v>31</v>
      </c>
      <c r="X49" s="112">
        <v>24</v>
      </c>
      <c r="Y49" s="112">
        <v>29</v>
      </c>
      <c r="Z49" s="112">
        <v>32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Woorabinda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</v>
      </c>
      <c r="W50" s="112">
        <v>23</v>
      </c>
      <c r="X50" s="112">
        <v>18</v>
      </c>
      <c r="Y50" s="112">
        <v>18</v>
      </c>
      <c r="Z50" s="112">
        <v>24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26</v>
      </c>
      <c r="W51" s="112">
        <v>34</v>
      </c>
      <c r="X51" s="112">
        <v>30</v>
      </c>
      <c r="Y51" s="112">
        <v>25</v>
      </c>
      <c r="Z51" s="112">
        <v>26</v>
      </c>
    </row>
    <row r="52" spans="1:26" ht="15" customHeight="1" x14ac:dyDescent="0.25">
      <c r="S52" s="115" t="s">
        <v>44</v>
      </c>
      <c r="T52" s="115"/>
      <c r="U52" s="112"/>
      <c r="V52" s="112">
        <v>20</v>
      </c>
      <c r="W52" s="112">
        <v>23</v>
      </c>
      <c r="X52" s="112">
        <v>30</v>
      </c>
      <c r="Y52" s="112">
        <v>24</v>
      </c>
      <c r="Z52" s="112">
        <v>15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18</v>
      </c>
      <c r="W53" s="112">
        <v>17</v>
      </c>
      <c r="X53" s="112">
        <v>15</v>
      </c>
      <c r="Y53" s="112">
        <v>16</v>
      </c>
      <c r="Z53" s="112">
        <v>29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12</v>
      </c>
      <c r="W54" s="112">
        <v>12</v>
      </c>
      <c r="X54" s="112">
        <v>7</v>
      </c>
      <c r="Y54" s="112">
        <v>12</v>
      </c>
      <c r="Z54" s="112">
        <v>20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17</v>
      </c>
      <c r="W55" s="112">
        <v>18</v>
      </c>
      <c r="X55" s="112">
        <v>13</v>
      </c>
      <c r="Y55" s="112">
        <v>12</v>
      </c>
      <c r="Z55" s="112">
        <v>16</v>
      </c>
    </row>
    <row r="56" spans="1:26" ht="15" customHeight="1" x14ac:dyDescent="0.25">
      <c r="S56" s="115" t="s">
        <v>48</v>
      </c>
      <c r="T56" s="115"/>
      <c r="U56" s="112"/>
      <c r="V56" s="112">
        <v>3</v>
      </c>
      <c r="W56" s="112">
        <v>3</v>
      </c>
      <c r="X56" s="112">
        <v>5</v>
      </c>
      <c r="Y56" s="112">
        <v>4</v>
      </c>
      <c r="Z56" s="112">
        <v>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1</v>
      </c>
      <c r="Z57" s="112">
        <v>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193</v>
      </c>
      <c r="W61" s="112">
        <v>251</v>
      </c>
      <c r="X61" s="112">
        <v>247</v>
      </c>
      <c r="Y61" s="112">
        <v>220</v>
      </c>
      <c r="Z61" s="112">
        <v>238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4</v>
      </c>
      <c r="X64" s="112">
        <v>5</v>
      </c>
      <c r="Y64" s="112">
        <v>2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Woorabinda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20</v>
      </c>
      <c r="W65" s="112">
        <v>14</v>
      </c>
      <c r="X65" s="112">
        <v>14</v>
      </c>
      <c r="Y65" s="112">
        <v>7</v>
      </c>
      <c r="Z65" s="112">
        <v>19</v>
      </c>
    </row>
    <row r="66" spans="1:26" x14ac:dyDescent="0.25">
      <c r="S66" s="115" t="s">
        <v>39</v>
      </c>
      <c r="T66" s="115"/>
      <c r="U66" s="112"/>
      <c r="V66" s="112">
        <v>18</v>
      </c>
      <c r="W66" s="112">
        <v>25</v>
      </c>
      <c r="X66" s="112">
        <v>21</v>
      </c>
      <c r="Y66" s="112">
        <v>22</v>
      </c>
      <c r="Z66" s="112">
        <v>21</v>
      </c>
    </row>
    <row r="67" spans="1:26" x14ac:dyDescent="0.25">
      <c r="S67" s="115" t="s">
        <v>40</v>
      </c>
      <c r="T67" s="115"/>
      <c r="U67" s="112"/>
      <c r="V67" s="112">
        <v>17</v>
      </c>
      <c r="W67" s="112">
        <v>23</v>
      </c>
      <c r="X67" s="112">
        <v>32</v>
      </c>
      <c r="Y67" s="112">
        <v>32</v>
      </c>
      <c r="Z67" s="112">
        <v>45</v>
      </c>
    </row>
    <row r="68" spans="1:26" x14ac:dyDescent="0.25">
      <c r="S68" s="115" t="s">
        <v>41</v>
      </c>
      <c r="T68" s="115"/>
      <c r="U68" s="112"/>
      <c r="V68" s="112">
        <v>26</v>
      </c>
      <c r="W68" s="112">
        <v>25</v>
      </c>
      <c r="X68" s="112">
        <v>25</v>
      </c>
      <c r="Y68" s="112">
        <v>24</v>
      </c>
      <c r="Z68" s="112">
        <v>29</v>
      </c>
    </row>
    <row r="69" spans="1:26" x14ac:dyDescent="0.25">
      <c r="S69" s="115" t="s">
        <v>42</v>
      </c>
      <c r="T69" s="115"/>
      <c r="U69" s="112"/>
      <c r="V69" s="112">
        <v>28</v>
      </c>
      <c r="W69" s="112">
        <v>32</v>
      </c>
      <c r="X69" s="112">
        <v>21</v>
      </c>
      <c r="Y69" s="112">
        <v>31</v>
      </c>
      <c r="Z69" s="112">
        <v>40</v>
      </c>
    </row>
    <row r="70" spans="1:26" x14ac:dyDescent="0.25">
      <c r="S70" s="115" t="s">
        <v>43</v>
      </c>
      <c r="T70" s="115"/>
      <c r="U70" s="112"/>
      <c r="V70" s="112">
        <v>10</v>
      </c>
      <c r="W70" s="112">
        <v>15</v>
      </c>
      <c r="X70" s="112">
        <v>16</v>
      </c>
      <c r="Y70" s="112">
        <v>11</v>
      </c>
      <c r="Z70" s="112">
        <v>16</v>
      </c>
    </row>
    <row r="71" spans="1:26" x14ac:dyDescent="0.25">
      <c r="S71" s="115" t="s">
        <v>44</v>
      </c>
      <c r="T71" s="115"/>
      <c r="U71" s="112"/>
      <c r="V71" s="112">
        <v>21</v>
      </c>
      <c r="W71" s="112">
        <v>20</v>
      </c>
      <c r="X71" s="112">
        <v>21</v>
      </c>
      <c r="Y71" s="112">
        <v>22</v>
      </c>
      <c r="Z71" s="112">
        <v>15</v>
      </c>
    </row>
    <row r="72" spans="1:26" x14ac:dyDescent="0.25">
      <c r="S72" s="115" t="s">
        <v>45</v>
      </c>
      <c r="T72" s="115"/>
      <c r="U72" s="112"/>
      <c r="V72" s="112">
        <v>17</v>
      </c>
      <c r="W72" s="112">
        <v>18</v>
      </c>
      <c r="X72" s="112">
        <v>14</v>
      </c>
      <c r="Y72" s="112">
        <v>9</v>
      </c>
      <c r="Z72" s="112">
        <v>15</v>
      </c>
    </row>
    <row r="73" spans="1:26" x14ac:dyDescent="0.25">
      <c r="S73" s="115" t="s">
        <v>46</v>
      </c>
      <c r="T73" s="115"/>
      <c r="U73" s="112"/>
      <c r="V73" s="112">
        <v>14</v>
      </c>
      <c r="W73" s="112">
        <v>13</v>
      </c>
      <c r="X73" s="112">
        <v>19</v>
      </c>
      <c r="Y73" s="112">
        <v>16</v>
      </c>
      <c r="Z73" s="112">
        <v>14</v>
      </c>
    </row>
    <row r="74" spans="1:26" x14ac:dyDescent="0.25">
      <c r="S74" s="115" t="s">
        <v>47</v>
      </c>
      <c r="T74" s="115"/>
      <c r="U74" s="112"/>
      <c r="V74" s="112">
        <v>4</v>
      </c>
      <c r="W74" s="112">
        <v>12</v>
      </c>
      <c r="X74" s="112">
        <v>11</v>
      </c>
      <c r="Y74" s="112">
        <v>7</v>
      </c>
      <c r="Z74" s="112">
        <v>8</v>
      </c>
    </row>
    <row r="75" spans="1:26" x14ac:dyDescent="0.25">
      <c r="S75" s="115" t="s">
        <v>48</v>
      </c>
      <c r="T75" s="115"/>
      <c r="U75" s="112"/>
      <c r="V75" s="112">
        <v>4</v>
      </c>
      <c r="W75" s="112">
        <v>6</v>
      </c>
      <c r="X75" s="112">
        <v>3</v>
      </c>
      <c r="Y75" s="112">
        <v>4</v>
      </c>
      <c r="Z75" s="112">
        <v>8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5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1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184</v>
      </c>
      <c r="W80" s="112">
        <v>206</v>
      </c>
      <c r="X80" s="112">
        <v>200</v>
      </c>
      <c r="Y80" s="112">
        <v>193</v>
      </c>
      <c r="Z80" s="112">
        <v>226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Woorabinda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</v>
      </c>
      <c r="W83" s="112">
        <v>5</v>
      </c>
      <c r="X83" s="112">
        <v>5</v>
      </c>
      <c r="Y83" s="112">
        <v>4</v>
      </c>
      <c r="Z83" s="112">
        <v>8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12</v>
      </c>
      <c r="W84" s="112">
        <v>11</v>
      </c>
      <c r="X84" s="112">
        <v>8</v>
      </c>
      <c r="Y84" s="112">
        <v>12</v>
      </c>
      <c r="Z84" s="112">
        <v>13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11</v>
      </c>
      <c r="W85" s="112">
        <v>15</v>
      </c>
      <c r="X85" s="112">
        <v>10</v>
      </c>
      <c r="Y85" s="112">
        <v>10</v>
      </c>
      <c r="Z85" s="112">
        <v>13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471</v>
      </c>
      <c r="D86" s="96">
        <f t="shared" ref="D86:D91" si="4">AD4</f>
        <v>0.13221153846153855</v>
      </c>
      <c r="E86" s="97">
        <f t="shared" ref="E86:E91" si="5">AD4</f>
        <v>0.13221153846153855</v>
      </c>
      <c r="F86" s="96">
        <f t="shared" ref="F86:F91" si="6">AF4</f>
        <v>0.24603174603174605</v>
      </c>
      <c r="G86" s="97">
        <f t="shared" ref="G86:G91" si="7">AF4</f>
        <v>0.24603174603174605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27</v>
      </c>
      <c r="W86" s="112">
        <v>34</v>
      </c>
      <c r="X86" s="112">
        <v>24</v>
      </c>
      <c r="Y86" s="112">
        <v>31</v>
      </c>
      <c r="Z86" s="112">
        <v>42</v>
      </c>
    </row>
    <row r="87" spans="1:30" ht="15" customHeight="1" x14ac:dyDescent="0.25">
      <c r="A87" s="98" t="s">
        <v>4</v>
      </c>
      <c r="B87" s="49"/>
      <c r="C87" s="57" t="str">
        <f t="shared" si="3"/>
        <v>238</v>
      </c>
      <c r="D87" s="96">
        <f t="shared" si="4"/>
        <v>8.181818181818179E-2</v>
      </c>
      <c r="E87" s="97">
        <f t="shared" si="5"/>
        <v>8.181818181818179E-2</v>
      </c>
      <c r="F87" s="96">
        <f t="shared" si="6"/>
        <v>0.2592592592592593</v>
      </c>
      <c r="G87" s="97">
        <f t="shared" si="7"/>
        <v>0.2592592592592593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0</v>
      </c>
      <c r="W87" s="112">
        <v>0</v>
      </c>
      <c r="X87" s="112">
        <v>0</v>
      </c>
      <c r="Y87" s="112">
        <v>7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225</v>
      </c>
      <c r="D88" s="96">
        <f t="shared" si="4"/>
        <v>0.16580310880829008</v>
      </c>
      <c r="E88" s="97">
        <f t="shared" si="5"/>
        <v>0.16580310880829008</v>
      </c>
      <c r="F88" s="96">
        <f t="shared" si="6"/>
        <v>0.19047619047619047</v>
      </c>
      <c r="G88" s="97">
        <f t="shared" si="7"/>
        <v>0.19047619047619047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6</v>
      </c>
      <c r="W88" s="112">
        <v>0</v>
      </c>
      <c r="X88" s="112">
        <v>5</v>
      </c>
      <c r="Y88" s="112">
        <v>6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329</v>
      </c>
      <c r="D89" s="96">
        <f t="shared" si="4"/>
        <v>7.1661237785016318E-2</v>
      </c>
      <c r="E89" s="97">
        <f t="shared" si="5"/>
        <v>7.1661237785016318E-2</v>
      </c>
      <c r="F89" s="96">
        <f t="shared" si="6"/>
        <v>8.2236842105263053E-2</v>
      </c>
      <c r="G89" s="97">
        <f t="shared" si="7"/>
        <v>8.2236842105263053E-2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7</v>
      </c>
      <c r="W89" s="112">
        <v>10</v>
      </c>
      <c r="X89" s="112">
        <v>11</v>
      </c>
      <c r="Y89" s="112">
        <v>9</v>
      </c>
      <c r="Z89" s="112">
        <v>5</v>
      </c>
    </row>
    <row r="90" spans="1:30" ht="15" customHeight="1" x14ac:dyDescent="0.25">
      <c r="A90" s="49" t="s">
        <v>96</v>
      </c>
      <c r="B90" s="49"/>
      <c r="C90" s="57" t="str">
        <f t="shared" si="3"/>
        <v>$31,706</v>
      </c>
      <c r="D90" s="96">
        <f t="shared" si="4"/>
        <v>5.1469125157524775E-2</v>
      </c>
      <c r="E90" s="97">
        <f t="shared" si="5"/>
        <v>5.1469125157524775E-2</v>
      </c>
      <c r="F90" s="96">
        <f t="shared" si="6"/>
        <v>-4.3452525154398902E-2</v>
      </c>
      <c r="G90" s="97">
        <f t="shared" si="7"/>
        <v>-4.3452525154398902E-2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37</v>
      </c>
      <c r="W90" s="112">
        <v>47</v>
      </c>
      <c r="X90" s="112">
        <v>32</v>
      </c>
      <c r="Y90" s="112">
        <v>35</v>
      </c>
      <c r="Z90" s="112">
        <v>40</v>
      </c>
    </row>
    <row r="91" spans="1:30" ht="15" customHeight="1" x14ac:dyDescent="0.25">
      <c r="A91" s="49" t="s">
        <v>7</v>
      </c>
      <c r="B91" s="49"/>
      <c r="C91" s="57" t="str">
        <f t="shared" si="3"/>
        <v>$12.7 mil</v>
      </c>
      <c r="D91" s="96">
        <f t="shared" si="4"/>
        <v>5.7272773855115755E-2</v>
      </c>
      <c r="E91" s="97">
        <f t="shared" si="5"/>
        <v>5.7272773855115755E-2</v>
      </c>
      <c r="F91" s="96">
        <f t="shared" si="6"/>
        <v>-5.9024694236271436E-2</v>
      </c>
      <c r="G91" s="97">
        <f t="shared" si="7"/>
        <v>-5.9024694236271436E-2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154</v>
      </c>
      <c r="W91" s="112">
        <v>177</v>
      </c>
      <c r="X91" s="112">
        <v>164</v>
      </c>
      <c r="Y91" s="112">
        <v>157</v>
      </c>
      <c r="Z91" s="112">
        <v>162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5</v>
      </c>
      <c r="W93" s="112">
        <v>4</v>
      </c>
      <c r="X93" s="112">
        <v>5</v>
      </c>
      <c r="Y93" s="112">
        <v>6</v>
      </c>
      <c r="Z93" s="112">
        <v>8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15</v>
      </c>
      <c r="W94" s="112">
        <v>22</v>
      </c>
      <c r="X94" s="112">
        <v>19</v>
      </c>
      <c r="Y94" s="112">
        <v>20</v>
      </c>
      <c r="Z94" s="112">
        <v>26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0</v>
      </c>
      <c r="W95" s="112">
        <v>0</v>
      </c>
      <c r="X95" s="112">
        <v>6</v>
      </c>
      <c r="Y95" s="112">
        <v>4</v>
      </c>
      <c r="Z95" s="112">
        <v>6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62</v>
      </c>
      <c r="W96" s="112">
        <v>59</v>
      </c>
      <c r="X96" s="112">
        <v>48</v>
      </c>
      <c r="Y96" s="112">
        <v>47</v>
      </c>
      <c r="Z96" s="112">
        <v>57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19</v>
      </c>
      <c r="W97" s="112">
        <v>19</v>
      </c>
      <c r="X97" s="112">
        <v>17</v>
      </c>
      <c r="Y97" s="112">
        <v>19</v>
      </c>
      <c r="Z97" s="112">
        <v>15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4</v>
      </c>
      <c r="W98" s="112">
        <v>10</v>
      </c>
      <c r="X98" s="112">
        <v>9</v>
      </c>
      <c r="Y98" s="112">
        <v>8</v>
      </c>
      <c r="Z98" s="112">
        <v>7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17</v>
      </c>
      <c r="W100" s="112">
        <v>12</v>
      </c>
      <c r="X100" s="112">
        <v>20</v>
      </c>
      <c r="Y100" s="112">
        <v>15</v>
      </c>
      <c r="Z100" s="112">
        <v>15</v>
      </c>
    </row>
    <row r="101" spans="1:32" x14ac:dyDescent="0.25">
      <c r="A101" s="18"/>
      <c r="S101" s="118" t="s">
        <v>53</v>
      </c>
      <c r="T101" s="118"/>
      <c r="U101" s="112"/>
      <c r="V101" s="112">
        <v>155</v>
      </c>
      <c r="W101" s="112">
        <v>158</v>
      </c>
      <c r="X101" s="112">
        <v>157</v>
      </c>
      <c r="Y101" s="112">
        <v>148</v>
      </c>
      <c r="Z101" s="112">
        <v>158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142</v>
      </c>
      <c r="W104" s="112">
        <v>188</v>
      </c>
      <c r="X104" s="112">
        <v>191</v>
      </c>
      <c r="Y104" s="112">
        <v>163</v>
      </c>
      <c r="Z104" s="112">
        <v>204</v>
      </c>
      <c r="AB104" s="109" t="str">
        <f>TEXT(Z104,"###,###")</f>
        <v>204</v>
      </c>
      <c r="AD104" s="130">
        <f>Z104/($Z$4)*100</f>
        <v>43.312101910828027</v>
      </c>
      <c r="AF104" s="109"/>
    </row>
    <row r="105" spans="1:32" x14ac:dyDescent="0.25">
      <c r="S105" s="115" t="s">
        <v>17</v>
      </c>
      <c r="T105" s="115"/>
      <c r="U105" s="112"/>
      <c r="V105" s="112">
        <v>165</v>
      </c>
      <c r="W105" s="112">
        <v>234</v>
      </c>
      <c r="X105" s="112">
        <v>209</v>
      </c>
      <c r="Y105" s="112">
        <v>232</v>
      </c>
      <c r="Z105" s="112">
        <v>246</v>
      </c>
      <c r="AB105" s="109" t="str">
        <f>TEXT(Z105,"###,###")</f>
        <v>246</v>
      </c>
      <c r="AD105" s="130">
        <f>Z105/($Z$4)*100</f>
        <v>52.229299363057322</v>
      </c>
      <c r="AF105" s="109"/>
    </row>
    <row r="106" spans="1:32" x14ac:dyDescent="0.25">
      <c r="S106" s="118" t="s">
        <v>53</v>
      </c>
      <c r="T106" s="118"/>
      <c r="U106" s="120"/>
      <c r="V106" s="120">
        <v>307</v>
      </c>
      <c r="W106" s="120">
        <v>422</v>
      </c>
      <c r="X106" s="120">
        <v>400</v>
      </c>
      <c r="Y106" s="120">
        <v>395</v>
      </c>
      <c r="Z106" s="120">
        <v>450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51</v>
      </c>
      <c r="W108" s="112">
        <v>39</v>
      </c>
      <c r="X108" s="112">
        <v>51</v>
      </c>
      <c r="Y108" s="112">
        <v>32</v>
      </c>
      <c r="Z108" s="112">
        <v>35</v>
      </c>
      <c r="AB108" s="109" t="str">
        <f>TEXT(Z108,"###,###")</f>
        <v>35</v>
      </c>
      <c r="AD108" s="130">
        <f>Z108/($Z$4)*100</f>
        <v>7.4309978768577496</v>
      </c>
      <c r="AF108" s="109"/>
    </row>
    <row r="109" spans="1:32" x14ac:dyDescent="0.25">
      <c r="S109" s="115" t="s">
        <v>20</v>
      </c>
      <c r="T109" s="115"/>
      <c r="U109" s="112"/>
      <c r="V109" s="112">
        <v>31</v>
      </c>
      <c r="W109" s="112">
        <v>34</v>
      </c>
      <c r="X109" s="112">
        <v>31</v>
      </c>
      <c r="Y109" s="112">
        <v>32</v>
      </c>
      <c r="Z109" s="112">
        <v>50</v>
      </c>
      <c r="AB109" s="109" t="str">
        <f>TEXT(Z109,"###,###")</f>
        <v>50</v>
      </c>
      <c r="AD109" s="130">
        <f>Z109/($Z$4)*100</f>
        <v>10.615711252653929</v>
      </c>
      <c r="AF109" s="109"/>
    </row>
    <row r="110" spans="1:32" x14ac:dyDescent="0.25">
      <c r="S110" s="115" t="s">
        <v>21</v>
      </c>
      <c r="T110" s="115"/>
      <c r="U110" s="112"/>
      <c r="V110" s="112">
        <v>42</v>
      </c>
      <c r="W110" s="112">
        <v>175</v>
      </c>
      <c r="X110" s="112">
        <v>143</v>
      </c>
      <c r="Y110" s="112">
        <v>178</v>
      </c>
      <c r="Z110" s="112">
        <v>176</v>
      </c>
      <c r="AB110" s="109" t="str">
        <f>TEXT(Z110,"###,###")</f>
        <v>176</v>
      </c>
      <c r="AD110" s="130">
        <f>Z110/($Z$4)*100</f>
        <v>37.367303609341825</v>
      </c>
      <c r="AF110" s="109"/>
    </row>
    <row r="111" spans="1:32" x14ac:dyDescent="0.25">
      <c r="S111" s="115" t="s">
        <v>22</v>
      </c>
      <c r="T111" s="115"/>
      <c r="U111" s="112"/>
      <c r="V111" s="112">
        <v>164</v>
      </c>
      <c r="W111" s="112">
        <v>166</v>
      </c>
      <c r="X111" s="112">
        <v>143</v>
      </c>
      <c r="Y111" s="112">
        <v>153</v>
      </c>
      <c r="Z111" s="112">
        <v>194</v>
      </c>
      <c r="AB111" s="109" t="str">
        <f>TEXT(Z111,"###,###")</f>
        <v>194</v>
      </c>
      <c r="AD111" s="130">
        <f>Z111/($Z$4)*100</f>
        <v>41.188959660297243</v>
      </c>
      <c r="AF111" s="109"/>
    </row>
    <row r="112" spans="1:32" x14ac:dyDescent="0.25">
      <c r="S112" s="118" t="s">
        <v>53</v>
      </c>
      <c r="T112" s="118"/>
      <c r="U112" s="112"/>
      <c r="V112" s="112">
        <v>379</v>
      </c>
      <c r="W112" s="112">
        <v>460</v>
      </c>
      <c r="X112" s="112">
        <v>451</v>
      </c>
      <c r="Y112" s="112">
        <v>416</v>
      </c>
      <c r="Z112" s="112">
        <v>468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38.61</v>
      </c>
      <c r="W118" s="131">
        <v>38.07</v>
      </c>
      <c r="X118" s="131">
        <v>38.049999999999997</v>
      </c>
      <c r="Y118" s="131">
        <v>37.799999999999997</v>
      </c>
      <c r="Z118" s="131">
        <v>37.93</v>
      </c>
      <c r="AB118" s="109" t="str">
        <f>TEXT(Z118,"##.0")</f>
        <v>37.9</v>
      </c>
    </row>
    <row r="120" spans="19:32" x14ac:dyDescent="0.25">
      <c r="S120" s="101" t="s">
        <v>98</v>
      </c>
      <c r="T120" s="112"/>
      <c r="U120" s="112"/>
      <c r="V120" s="112">
        <v>296</v>
      </c>
      <c r="W120" s="112">
        <v>323</v>
      </c>
      <c r="X120" s="112">
        <v>316</v>
      </c>
      <c r="Y120" s="112">
        <v>298</v>
      </c>
      <c r="Z120" s="112">
        <v>312</v>
      </c>
      <c r="AB120" s="109" t="str">
        <f>TEXT(Z120,"###,###")</f>
        <v>312</v>
      </c>
    </row>
    <row r="121" spans="19:32" x14ac:dyDescent="0.25">
      <c r="S121" s="101" t="s">
        <v>99</v>
      </c>
      <c r="T121" s="112"/>
      <c r="U121" s="112"/>
      <c r="V121" s="112">
        <v>0</v>
      </c>
      <c r="W121" s="112">
        <v>0</v>
      </c>
      <c r="X121" s="112">
        <v>0</v>
      </c>
      <c r="Y121" s="112">
        <v>4</v>
      </c>
      <c r="Z121" s="112">
        <v>0</v>
      </c>
      <c r="AB121" s="109" t="str">
        <f>TEXT(Z121,"###,###")</f>
        <v/>
      </c>
    </row>
    <row r="122" spans="19:32" x14ac:dyDescent="0.25">
      <c r="S122" s="101" t="s">
        <v>100</v>
      </c>
      <c r="T122" s="112"/>
      <c r="U122" s="112"/>
      <c r="V122" s="112">
        <v>6</v>
      </c>
      <c r="W122" s="112">
        <v>4</v>
      </c>
      <c r="X122" s="112">
        <v>0</v>
      </c>
      <c r="Y122" s="112">
        <v>5</v>
      </c>
      <c r="Z122" s="112">
        <v>12</v>
      </c>
      <c r="AB122" s="109" t="str">
        <f>TEXT(Z122,"###,###")</f>
        <v>12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302</v>
      </c>
      <c r="W124" s="112">
        <v>327</v>
      </c>
      <c r="X124" s="112">
        <v>316</v>
      </c>
      <c r="Y124" s="112">
        <v>303</v>
      </c>
      <c r="Z124" s="112">
        <v>324</v>
      </c>
      <c r="AB124" s="109" t="str">
        <f>TEXT(Z124,"###,###")</f>
        <v>324</v>
      </c>
      <c r="AD124" s="127">
        <f>Z124/$Z$7*100</f>
        <v>98.480243161094222</v>
      </c>
    </row>
    <row r="125" spans="19:32" x14ac:dyDescent="0.25">
      <c r="S125" s="101" t="s">
        <v>102</v>
      </c>
      <c r="T125" s="112"/>
      <c r="U125" s="112"/>
      <c r="V125" s="112">
        <v>6</v>
      </c>
      <c r="W125" s="112">
        <v>4</v>
      </c>
      <c r="X125" s="112">
        <v>0</v>
      </c>
      <c r="Y125" s="112">
        <v>9</v>
      </c>
      <c r="Z125" s="112">
        <v>12</v>
      </c>
      <c r="AB125" s="109" t="str">
        <f>TEXT(Z125,"###,###")</f>
        <v>12</v>
      </c>
      <c r="AD125" s="127">
        <f>Z125/$Z$7*100</f>
        <v>3.6474164133738598</v>
      </c>
    </row>
    <row r="127" spans="19:32" x14ac:dyDescent="0.25">
      <c r="S127" s="101" t="s">
        <v>103</v>
      </c>
      <c r="T127" s="112"/>
      <c r="U127" s="112"/>
      <c r="V127" s="112">
        <v>153</v>
      </c>
      <c r="W127" s="112">
        <v>175</v>
      </c>
      <c r="X127" s="112">
        <v>162</v>
      </c>
      <c r="Y127" s="112">
        <v>159</v>
      </c>
      <c r="Z127" s="112">
        <v>166</v>
      </c>
      <c r="AB127" s="109" t="str">
        <f>TEXT(Z127,"###,###")</f>
        <v>166</v>
      </c>
      <c r="AD127" s="127">
        <f>Z127/$Z$7*100</f>
        <v>50.455927051671736</v>
      </c>
    </row>
    <row r="128" spans="19:32" x14ac:dyDescent="0.25">
      <c r="S128" s="101" t="s">
        <v>104</v>
      </c>
      <c r="T128" s="112"/>
      <c r="U128" s="112"/>
      <c r="V128" s="112">
        <v>156</v>
      </c>
      <c r="W128" s="112">
        <v>158</v>
      </c>
      <c r="X128" s="112">
        <v>154</v>
      </c>
      <c r="Y128" s="112">
        <v>147</v>
      </c>
      <c r="Z128" s="112">
        <v>163</v>
      </c>
      <c r="AB128" s="109" t="str">
        <f>TEXT(Z128,"###,###")</f>
        <v>163</v>
      </c>
      <c r="AD128" s="127">
        <f>Z128/$Z$7*100</f>
        <v>49.544072948328264</v>
      </c>
    </row>
    <row r="130" spans="19:20" x14ac:dyDescent="0.25">
      <c r="S130" s="101" t="s">
        <v>278</v>
      </c>
      <c r="T130" s="127">
        <v>94.832826747720361</v>
      </c>
    </row>
    <row r="131" spans="19:20" x14ac:dyDescent="0.25">
      <c r="S131" s="101" t="s">
        <v>279</v>
      </c>
      <c r="T131" s="127">
        <v>0</v>
      </c>
    </row>
    <row r="132" spans="19:20" x14ac:dyDescent="0.25">
      <c r="S132" s="101" t="s">
        <v>280</v>
      </c>
      <c r="T132" s="127">
        <v>3.6474164133738598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32A9F09-F7DE-4875-8A4F-F70EAA337A0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C4ECD8E-60E4-4E02-B440-3F9E5ED889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1E066FF-548D-43EE-9F1A-F28D7817A7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6068214-767E-4893-BFCE-89C6A55991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63C1-CE69-4CE1-A808-BFCC28721D96}">
  <sheetPr codeName="Sheet14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188</v>
      </c>
      <c r="T1" s="99"/>
      <c r="U1" s="99"/>
      <c r="V1" s="99"/>
      <c r="W1" s="99"/>
      <c r="X1" s="99"/>
      <c r="Y1" s="100" t="s">
        <v>271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188</v>
      </c>
      <c r="Y3" s="105" t="s">
        <v>271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9.77 Wujal Wujal,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157</v>
      </c>
      <c r="W4" s="108">
        <v>142</v>
      </c>
      <c r="X4" s="108">
        <v>139</v>
      </c>
      <c r="Y4" s="108">
        <v>146</v>
      </c>
      <c r="Z4" s="108">
        <v>191</v>
      </c>
      <c r="AB4" s="109" t="str">
        <f>TEXT(Z4,"###,###")</f>
        <v>191</v>
      </c>
      <c r="AD4" s="110">
        <f>Z4/Y4-1</f>
        <v>0.30821917808219168</v>
      </c>
      <c r="AF4" s="110">
        <f>Z4/V4-1</f>
        <v>0.21656050955414008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86</v>
      </c>
      <c r="W5" s="108">
        <v>82</v>
      </c>
      <c r="X5" s="108">
        <v>82</v>
      </c>
      <c r="Y5" s="108">
        <v>82</v>
      </c>
      <c r="Z5" s="108">
        <v>76</v>
      </c>
      <c r="AB5" s="109" t="str">
        <f>TEXT(Z5,"###,###")</f>
        <v>76</v>
      </c>
      <c r="AD5" s="110">
        <f t="shared" ref="AD5:AD9" si="0">Z5/Y5-1</f>
        <v>-7.3170731707317027E-2</v>
      </c>
      <c r="AF5" s="110">
        <f t="shared" ref="AF5:AF9" si="1">Z5/V5-1</f>
        <v>-0.11627906976744184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73</v>
      </c>
      <c r="W6" s="108">
        <v>58</v>
      </c>
      <c r="X6" s="108">
        <v>55</v>
      </c>
      <c r="Y6" s="108">
        <v>62</v>
      </c>
      <c r="Z6" s="108">
        <v>113</v>
      </c>
      <c r="AB6" s="109" t="str">
        <f>TEXT(Z6,"###,###")</f>
        <v>113</v>
      </c>
      <c r="AD6" s="110">
        <f t="shared" si="0"/>
        <v>0.82258064516129026</v>
      </c>
      <c r="AF6" s="110">
        <f t="shared" si="1"/>
        <v>0.54794520547945202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106</v>
      </c>
      <c r="W7" s="108">
        <v>111</v>
      </c>
      <c r="X7" s="108">
        <v>105</v>
      </c>
      <c r="Y7" s="108">
        <v>107</v>
      </c>
      <c r="Z7" s="108">
        <v>127</v>
      </c>
      <c r="AB7" s="109" t="str">
        <f>TEXT(Z7,"###,###")</f>
        <v>127</v>
      </c>
      <c r="AD7" s="110">
        <f t="shared" si="0"/>
        <v>0.18691588785046731</v>
      </c>
      <c r="AF7" s="110">
        <f t="shared" si="1"/>
        <v>0.19811320754716988</v>
      </c>
    </row>
    <row r="8" spans="1:32" ht="17.25" customHeight="1" x14ac:dyDescent="0.25">
      <c r="A8" s="64" t="s">
        <v>12</v>
      </c>
      <c r="B8" s="65"/>
      <c r="C8" s="29"/>
      <c r="D8" s="66" t="str">
        <f>AB4</f>
        <v>191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127</v>
      </c>
      <c r="P8" s="67"/>
      <c r="S8" s="107" t="s">
        <v>83</v>
      </c>
      <c r="T8" s="108"/>
      <c r="U8" s="108"/>
      <c r="V8" s="108">
        <v>34634.129999999997</v>
      </c>
      <c r="W8" s="108">
        <v>36288.089999999997</v>
      </c>
      <c r="X8" s="108">
        <v>36066.559999999998</v>
      </c>
      <c r="Y8" s="108">
        <v>37679</v>
      </c>
      <c r="Z8" s="108">
        <v>26574.85</v>
      </c>
      <c r="AB8" s="109" t="str">
        <f>TEXT(Z8,"$###,###")</f>
        <v>$26,575</v>
      </c>
      <c r="AD8" s="110">
        <f t="shared" si="0"/>
        <v>-0.29470394649539533</v>
      </c>
      <c r="AF8" s="110">
        <f t="shared" si="1"/>
        <v>-0.23269763092071316</v>
      </c>
    </row>
    <row r="9" spans="1:32" x14ac:dyDescent="0.25">
      <c r="A9" s="30" t="s">
        <v>14</v>
      </c>
      <c r="B9" s="71"/>
      <c r="C9" s="72"/>
      <c r="D9" s="73">
        <f>AD104</f>
        <v>56.02094240837696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43.30708661417323</v>
      </c>
      <c r="P9" s="74" t="s">
        <v>84</v>
      </c>
      <c r="S9" s="107" t="s">
        <v>7</v>
      </c>
      <c r="T9" s="108"/>
      <c r="U9" s="108"/>
      <c r="V9" s="108">
        <v>4395924</v>
      </c>
      <c r="W9" s="108">
        <v>4341480</v>
      </c>
      <c r="X9" s="108">
        <v>4498405</v>
      </c>
      <c r="Y9" s="108">
        <v>4511628</v>
      </c>
      <c r="Z9" s="108">
        <v>5043684</v>
      </c>
      <c r="AB9" s="109" t="str">
        <f>TEXT(Z9/1000000,"$#,###.0")&amp;" mil"</f>
        <v>$5.0 mil</v>
      </c>
      <c r="AD9" s="110">
        <f t="shared" si="0"/>
        <v>0.11792993571278476</v>
      </c>
      <c r="AF9" s="110">
        <f t="shared" si="1"/>
        <v>0.14735468584079259</v>
      </c>
    </row>
    <row r="10" spans="1:32" x14ac:dyDescent="0.25">
      <c r="A10" s="30" t="s">
        <v>17</v>
      </c>
      <c r="B10" s="71"/>
      <c r="C10" s="72"/>
      <c r="D10" s="73">
        <f>AD105</f>
        <v>41.8848167539267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56.69291338582677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95.275590551181097</v>
      </c>
      <c r="P11" s="74" t="s">
        <v>84</v>
      </c>
      <c r="S11" s="107" t="s">
        <v>29</v>
      </c>
      <c r="T11" s="112"/>
      <c r="U11" s="112"/>
      <c r="V11" s="112">
        <v>155</v>
      </c>
      <c r="W11" s="112">
        <v>143</v>
      </c>
      <c r="X11" s="112">
        <v>143</v>
      </c>
      <c r="Y11" s="112">
        <v>145</v>
      </c>
      <c r="Z11" s="112">
        <v>192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84</v>
      </c>
      <c r="S12" s="107" t="s">
        <v>30</v>
      </c>
      <c r="T12" s="112"/>
      <c r="U12" s="112"/>
      <c r="V12" s="112">
        <v>0</v>
      </c>
      <c r="W12" s="112">
        <v>0</v>
      </c>
      <c r="X12" s="112">
        <v>0</v>
      </c>
      <c r="Y12" s="112">
        <v>1</v>
      </c>
      <c r="Z12" s="112">
        <v>0</v>
      </c>
    </row>
    <row r="13" spans="1:32" ht="15" customHeight="1" x14ac:dyDescent="0.25">
      <c r="A13" s="30" t="s">
        <v>19</v>
      </c>
      <c r="B13" s="72"/>
      <c r="C13" s="72"/>
      <c r="D13" s="73">
        <f>AD108</f>
        <v>6.8062827225130889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0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2.0942408376963351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42.0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64.397905759162299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27.906976744186046</v>
      </c>
      <c r="P15" s="74" t="s">
        <v>84</v>
      </c>
      <c r="S15" s="115" t="s">
        <v>60</v>
      </c>
      <c r="T15" s="115"/>
      <c r="U15" s="116"/>
      <c r="V15" s="116">
        <v>0</v>
      </c>
      <c r="W15" s="116">
        <v>0</v>
      </c>
      <c r="X15" s="116">
        <v>0</v>
      </c>
      <c r="Y15" s="112">
        <v>4</v>
      </c>
      <c r="Z15" s="112">
        <v>11</v>
      </c>
      <c r="AB15" s="117">
        <f t="shared" ref="AB15:AB34" si="2">IF(Z15="np",0,Z15/$Z$34)</f>
        <v>5.8201058201058198E-2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22.513089005235599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72.093023255813947</v>
      </c>
      <c r="P16" s="37" t="s">
        <v>84</v>
      </c>
      <c r="S16" s="115" t="s">
        <v>61</v>
      </c>
      <c r="T16" s="115"/>
      <c r="U16" s="116"/>
      <c r="V16" s="116">
        <v>0</v>
      </c>
      <c r="W16" s="116">
        <v>0</v>
      </c>
      <c r="X16" s="116">
        <v>0</v>
      </c>
      <c r="Y16" s="112">
        <v>1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Wujal Wujal (2017-18 to 2021-22)</v>
      </c>
      <c r="B19" s="63"/>
      <c r="C19" s="63"/>
      <c r="D19" s="63"/>
      <c r="E19" s="63"/>
      <c r="F19" s="63"/>
      <c r="G19" s="63" t="str">
        <f>$S$1&amp;" ("&amp;$V$2&amp;" to "&amp;$Z$2&amp;")"</f>
        <v>Wujal Wujal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7</v>
      </c>
      <c r="W19" s="116">
        <v>0</v>
      </c>
      <c r="X19" s="116">
        <v>3</v>
      </c>
      <c r="Y19" s="112">
        <v>9</v>
      </c>
      <c r="Z19" s="112">
        <v>9</v>
      </c>
      <c r="AB19" s="117">
        <f t="shared" si="2"/>
        <v>4.7619047619047616E-2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66</v>
      </c>
      <c r="T21" s="115"/>
      <c r="U21" s="116"/>
      <c r="V21" s="116">
        <v>0</v>
      </c>
      <c r="W21" s="116">
        <v>0</v>
      </c>
      <c r="X21" s="116">
        <v>0</v>
      </c>
      <c r="Y21" s="112">
        <v>2</v>
      </c>
      <c r="Z21" s="112">
        <v>0</v>
      </c>
      <c r="AB21" s="117">
        <f t="shared" si="2"/>
        <v>0</v>
      </c>
    </row>
    <row r="22" spans="1:28" x14ac:dyDescent="0.25">
      <c r="S22" s="115" t="s">
        <v>67</v>
      </c>
      <c r="T22" s="115"/>
      <c r="U22" s="116"/>
      <c r="V22" s="116">
        <v>0</v>
      </c>
      <c r="W22" s="116">
        <v>0</v>
      </c>
      <c r="X22" s="116">
        <v>0</v>
      </c>
      <c r="Y22" s="112">
        <v>3</v>
      </c>
      <c r="Z22" s="112">
        <v>8</v>
      </c>
      <c r="AB22" s="117">
        <f t="shared" si="2"/>
        <v>4.2328042328042326E-2</v>
      </c>
    </row>
    <row r="23" spans="1:28" x14ac:dyDescent="0.25">
      <c r="S23" s="115" t="s">
        <v>68</v>
      </c>
      <c r="T23" s="115"/>
      <c r="U23" s="116"/>
      <c r="V23" s="116">
        <v>0</v>
      </c>
      <c r="W23" s="116">
        <v>0</v>
      </c>
      <c r="X23" s="116">
        <v>0</v>
      </c>
      <c r="Y23" s="112">
        <v>1</v>
      </c>
      <c r="Z23" s="112">
        <v>4</v>
      </c>
      <c r="AB23" s="117">
        <f t="shared" si="2"/>
        <v>2.1164021164021163E-2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6</v>
      </c>
      <c r="W25" s="116">
        <v>0</v>
      </c>
      <c r="X25" s="116">
        <v>0</v>
      </c>
      <c r="Y25" s="112">
        <v>1</v>
      </c>
      <c r="Z25" s="112">
        <v>0</v>
      </c>
      <c r="AB25" s="117">
        <f t="shared" si="2"/>
        <v>0</v>
      </c>
    </row>
    <row r="26" spans="1:28" x14ac:dyDescent="0.25">
      <c r="S26" s="115" t="s">
        <v>71</v>
      </c>
      <c r="T26" s="115"/>
      <c r="U26" s="116"/>
      <c r="V26" s="116">
        <v>6</v>
      </c>
      <c r="W26" s="116">
        <v>0</v>
      </c>
      <c r="X26" s="116">
        <v>0</v>
      </c>
      <c r="Y26" s="112">
        <v>0</v>
      </c>
      <c r="Z26" s="112">
        <v>0</v>
      </c>
      <c r="AB26" s="117">
        <f t="shared" si="2"/>
        <v>0</v>
      </c>
    </row>
    <row r="27" spans="1:28" x14ac:dyDescent="0.25">
      <c r="S27" s="115" t="s">
        <v>72</v>
      </c>
      <c r="T27" s="115"/>
      <c r="U27" s="116"/>
      <c r="V27" s="116">
        <v>7</v>
      </c>
      <c r="W27" s="116">
        <v>0</v>
      </c>
      <c r="X27" s="116">
        <v>0</v>
      </c>
      <c r="Y27" s="112">
        <v>3</v>
      </c>
      <c r="Z27" s="112">
        <v>13</v>
      </c>
      <c r="AB27" s="117">
        <f t="shared" si="2"/>
        <v>6.8783068783068779E-2</v>
      </c>
    </row>
    <row r="28" spans="1:28" x14ac:dyDescent="0.25">
      <c r="S28" s="115" t="s">
        <v>73</v>
      </c>
      <c r="T28" s="115"/>
      <c r="U28" s="116"/>
      <c r="V28" s="116">
        <v>5</v>
      </c>
      <c r="W28" s="116">
        <v>0</v>
      </c>
      <c r="X28" s="116">
        <v>0</v>
      </c>
      <c r="Y28" s="112">
        <v>3</v>
      </c>
      <c r="Z28" s="112">
        <v>5</v>
      </c>
      <c r="AB28" s="117">
        <f t="shared" si="2"/>
        <v>2.6455026455026454E-2</v>
      </c>
    </row>
    <row r="29" spans="1:28" x14ac:dyDescent="0.25">
      <c r="S29" s="115" t="s">
        <v>74</v>
      </c>
      <c r="T29" s="115"/>
      <c r="U29" s="116"/>
      <c r="V29" s="116">
        <v>66</v>
      </c>
      <c r="W29" s="116">
        <v>82</v>
      </c>
      <c r="X29" s="116">
        <v>62</v>
      </c>
      <c r="Y29" s="112">
        <v>49</v>
      </c>
      <c r="Z29" s="112">
        <v>53</v>
      </c>
      <c r="AB29" s="117">
        <f t="shared" si="2"/>
        <v>0.28042328042328041</v>
      </c>
    </row>
    <row r="30" spans="1:28" x14ac:dyDescent="0.25">
      <c r="S30" s="115" t="s">
        <v>75</v>
      </c>
      <c r="T30" s="115"/>
      <c r="U30" s="116"/>
      <c r="V30" s="116">
        <v>16</v>
      </c>
      <c r="W30" s="116">
        <v>5</v>
      </c>
      <c r="X30" s="116">
        <v>9</v>
      </c>
      <c r="Y30" s="112">
        <v>8</v>
      </c>
      <c r="Z30" s="112">
        <v>24</v>
      </c>
      <c r="AB30" s="117">
        <f t="shared" si="2"/>
        <v>0.12698412698412698</v>
      </c>
    </row>
    <row r="31" spans="1:28" x14ac:dyDescent="0.25">
      <c r="S31" s="115" t="s">
        <v>76</v>
      </c>
      <c r="T31" s="115"/>
      <c r="U31" s="116"/>
      <c r="V31" s="116">
        <v>15</v>
      </c>
      <c r="W31" s="116">
        <v>28</v>
      </c>
      <c r="X31" s="116">
        <v>21</v>
      </c>
      <c r="Y31" s="112">
        <v>21</v>
      </c>
      <c r="Z31" s="112">
        <v>20</v>
      </c>
      <c r="AB31" s="117">
        <f t="shared" si="2"/>
        <v>0.10582010582010581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0</v>
      </c>
      <c r="W32" s="116">
        <v>0</v>
      </c>
      <c r="X32" s="116">
        <v>3</v>
      </c>
      <c r="Y32" s="112">
        <v>8</v>
      </c>
      <c r="Z32" s="112">
        <v>9</v>
      </c>
      <c r="AB32" s="117">
        <f t="shared" si="2"/>
        <v>4.7619047619047616E-2</v>
      </c>
    </row>
    <row r="33" spans="19:32" x14ac:dyDescent="0.25">
      <c r="S33" s="115" t="s">
        <v>78</v>
      </c>
      <c r="T33" s="115"/>
      <c r="U33" s="116"/>
      <c r="V33" s="116">
        <v>31</v>
      </c>
      <c r="W33" s="116">
        <v>18</v>
      </c>
      <c r="X33" s="116">
        <v>41</v>
      </c>
      <c r="Y33" s="112">
        <v>31</v>
      </c>
      <c r="Z33" s="112">
        <v>51</v>
      </c>
      <c r="AB33" s="117">
        <f t="shared" si="2"/>
        <v>0.26984126984126983</v>
      </c>
    </row>
    <row r="34" spans="19:32" x14ac:dyDescent="0.25">
      <c r="S34" s="118" t="s">
        <v>53</v>
      </c>
      <c r="T34" s="118"/>
      <c r="U34" s="119"/>
      <c r="V34" s="119">
        <v>151</v>
      </c>
      <c r="W34" s="119">
        <v>143</v>
      </c>
      <c r="X34" s="119">
        <v>139</v>
      </c>
      <c r="Y34" s="120">
        <v>146</v>
      </c>
      <c r="Z34" s="120">
        <v>189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82</v>
      </c>
      <c r="W37" s="112">
        <v>99</v>
      </c>
      <c r="X37" s="112">
        <v>74</v>
      </c>
      <c r="Y37" s="112">
        <v>82</v>
      </c>
      <c r="Z37" s="112">
        <v>93</v>
      </c>
      <c r="AB37" s="132">
        <f>Z37/Z40*100</f>
        <v>72.093023255813947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21</v>
      </c>
      <c r="W38" s="112">
        <v>18</v>
      </c>
      <c r="X38" s="112">
        <v>28</v>
      </c>
      <c r="Y38" s="112">
        <v>19</v>
      </c>
      <c r="Z38" s="112">
        <v>36</v>
      </c>
      <c r="AB38" s="132">
        <f>Z38/Z40*100</f>
        <v>27.906976744186046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103</v>
      </c>
      <c r="W40" s="112">
        <v>117</v>
      </c>
      <c r="X40" s="112">
        <v>102</v>
      </c>
      <c r="Y40" s="112">
        <v>101</v>
      </c>
      <c r="Z40" s="112">
        <v>129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0</v>
      </c>
      <c r="Y45" s="112">
        <v>2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0</v>
      </c>
      <c r="W46" s="112">
        <v>5</v>
      </c>
      <c r="X46" s="112">
        <v>0</v>
      </c>
      <c r="Y46" s="112">
        <v>2</v>
      </c>
      <c r="Z46" s="112">
        <v>5</v>
      </c>
    </row>
    <row r="47" spans="19:32" x14ac:dyDescent="0.25">
      <c r="S47" s="115" t="s">
        <v>39</v>
      </c>
      <c r="T47" s="115"/>
      <c r="U47" s="112"/>
      <c r="V47" s="112">
        <v>6</v>
      </c>
      <c r="W47" s="112">
        <v>3</v>
      </c>
      <c r="X47" s="112">
        <v>6</v>
      </c>
      <c r="Y47" s="112">
        <v>7</v>
      </c>
      <c r="Z47" s="112">
        <v>3</v>
      </c>
    </row>
    <row r="48" spans="19:32" x14ac:dyDescent="0.25">
      <c r="S48" s="115" t="s">
        <v>40</v>
      </c>
      <c r="T48" s="115"/>
      <c r="U48" s="112"/>
      <c r="V48" s="112">
        <v>10</v>
      </c>
      <c r="W48" s="112">
        <v>12</v>
      </c>
      <c r="X48" s="112">
        <v>12</v>
      </c>
      <c r="Y48" s="112">
        <v>9</v>
      </c>
      <c r="Z48" s="112">
        <v>17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</v>
      </c>
      <c r="W49" s="112">
        <v>11</v>
      </c>
      <c r="X49" s="112">
        <v>10</v>
      </c>
      <c r="Y49" s="112">
        <v>7</v>
      </c>
      <c r="Z49" s="112">
        <v>10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Wujal Wujal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</v>
      </c>
      <c r="W50" s="112">
        <v>11</v>
      </c>
      <c r="X50" s="112">
        <v>13</v>
      </c>
      <c r="Y50" s="112">
        <v>8</v>
      </c>
      <c r="Z50" s="112">
        <v>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</v>
      </c>
      <c r="W51" s="112">
        <v>11</v>
      </c>
      <c r="X51" s="112">
        <v>9</v>
      </c>
      <c r="Y51" s="112">
        <v>10</v>
      </c>
      <c r="Z51" s="112">
        <v>7</v>
      </c>
    </row>
    <row r="52" spans="1:26" ht="15" customHeight="1" x14ac:dyDescent="0.25">
      <c r="S52" s="115" t="s">
        <v>44</v>
      </c>
      <c r="T52" s="115"/>
      <c r="U52" s="112"/>
      <c r="V52" s="112">
        <v>13</v>
      </c>
      <c r="W52" s="112">
        <v>7</v>
      </c>
      <c r="X52" s="112">
        <v>8</v>
      </c>
      <c r="Y52" s="112">
        <v>10</v>
      </c>
      <c r="Z52" s="112">
        <v>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12</v>
      </c>
      <c r="W53" s="112">
        <v>16</v>
      </c>
      <c r="X53" s="112">
        <v>9</v>
      </c>
      <c r="Y53" s="112">
        <v>17</v>
      </c>
      <c r="Z53" s="112">
        <v>17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</v>
      </c>
      <c r="W54" s="112">
        <v>5</v>
      </c>
      <c r="X54" s="112">
        <v>11</v>
      </c>
      <c r="Y54" s="112">
        <v>5</v>
      </c>
      <c r="Z54" s="112">
        <v>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</v>
      </c>
      <c r="W55" s="112">
        <v>7</v>
      </c>
      <c r="X55" s="112">
        <v>10</v>
      </c>
      <c r="Y55" s="112">
        <v>5</v>
      </c>
      <c r="Z55" s="112">
        <v>6</v>
      </c>
    </row>
    <row r="56" spans="1:26" ht="15" customHeight="1" x14ac:dyDescent="0.25">
      <c r="S56" s="115" t="s">
        <v>48</v>
      </c>
      <c r="T56" s="115"/>
      <c r="U56" s="112"/>
      <c r="V56" s="112">
        <v>0</v>
      </c>
      <c r="W56" s="112">
        <v>0</v>
      </c>
      <c r="X56" s="112">
        <v>0</v>
      </c>
      <c r="Y56" s="112">
        <v>0</v>
      </c>
      <c r="Z56" s="112">
        <v>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86</v>
      </c>
      <c r="W61" s="112">
        <v>80</v>
      </c>
      <c r="X61" s="112">
        <v>81</v>
      </c>
      <c r="Y61" s="112">
        <v>82</v>
      </c>
      <c r="Z61" s="112">
        <v>78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0</v>
      </c>
      <c r="Y64" s="112">
        <v>0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Wujal Wujal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</v>
      </c>
      <c r="W65" s="112">
        <v>0</v>
      </c>
      <c r="X65" s="112">
        <v>0</v>
      </c>
      <c r="Y65" s="112">
        <v>2</v>
      </c>
      <c r="Z65" s="112">
        <v>6</v>
      </c>
    </row>
    <row r="66" spans="1:26" x14ac:dyDescent="0.25">
      <c r="S66" s="115" t="s">
        <v>39</v>
      </c>
      <c r="T66" s="115"/>
      <c r="U66" s="112"/>
      <c r="V66" s="112">
        <v>8</v>
      </c>
      <c r="W66" s="112">
        <v>4</v>
      </c>
      <c r="X66" s="112">
        <v>4</v>
      </c>
      <c r="Y66" s="112">
        <v>7</v>
      </c>
      <c r="Z66" s="112">
        <v>3</v>
      </c>
    </row>
    <row r="67" spans="1:26" x14ac:dyDescent="0.25">
      <c r="S67" s="115" t="s">
        <v>40</v>
      </c>
      <c r="T67" s="115"/>
      <c r="U67" s="112"/>
      <c r="V67" s="112">
        <v>13</v>
      </c>
      <c r="W67" s="112">
        <v>7</v>
      </c>
      <c r="X67" s="112">
        <v>4</v>
      </c>
      <c r="Y67" s="112">
        <v>7</v>
      </c>
      <c r="Z67" s="112">
        <v>20</v>
      </c>
    </row>
    <row r="68" spans="1:26" x14ac:dyDescent="0.25">
      <c r="S68" s="115" t="s">
        <v>41</v>
      </c>
      <c r="T68" s="115"/>
      <c r="U68" s="112"/>
      <c r="V68" s="112">
        <v>10</v>
      </c>
      <c r="W68" s="112">
        <v>7</v>
      </c>
      <c r="X68" s="112">
        <v>8</v>
      </c>
      <c r="Y68" s="112">
        <v>8</v>
      </c>
      <c r="Z68" s="112">
        <v>21</v>
      </c>
    </row>
    <row r="69" spans="1:26" x14ac:dyDescent="0.25">
      <c r="S69" s="115" t="s">
        <v>42</v>
      </c>
      <c r="T69" s="115"/>
      <c r="U69" s="112"/>
      <c r="V69" s="112">
        <v>10</v>
      </c>
      <c r="W69" s="112">
        <v>7</v>
      </c>
      <c r="X69" s="112">
        <v>3</v>
      </c>
      <c r="Y69" s="112">
        <v>8</v>
      </c>
      <c r="Z69" s="112">
        <v>6</v>
      </c>
    </row>
    <row r="70" spans="1:26" x14ac:dyDescent="0.25">
      <c r="S70" s="115" t="s">
        <v>43</v>
      </c>
      <c r="T70" s="115"/>
      <c r="U70" s="112"/>
      <c r="V70" s="112">
        <v>14</v>
      </c>
      <c r="W70" s="112">
        <v>9</v>
      </c>
      <c r="X70" s="112">
        <v>7</v>
      </c>
      <c r="Y70" s="112">
        <v>3</v>
      </c>
      <c r="Z70" s="112">
        <v>10</v>
      </c>
    </row>
    <row r="71" spans="1:26" x14ac:dyDescent="0.25">
      <c r="S71" s="115" t="s">
        <v>44</v>
      </c>
      <c r="T71" s="115"/>
      <c r="U71" s="112"/>
      <c r="V71" s="112">
        <v>10</v>
      </c>
      <c r="W71" s="112">
        <v>12</v>
      </c>
      <c r="X71" s="112">
        <v>5</v>
      </c>
      <c r="Y71" s="112">
        <v>7</v>
      </c>
      <c r="Z71" s="112">
        <v>10</v>
      </c>
    </row>
    <row r="72" spans="1:26" x14ac:dyDescent="0.25">
      <c r="S72" s="115" t="s">
        <v>45</v>
      </c>
      <c r="T72" s="115"/>
      <c r="U72" s="112"/>
      <c r="V72" s="112">
        <v>5</v>
      </c>
      <c r="W72" s="112">
        <v>3</v>
      </c>
      <c r="X72" s="112">
        <v>10</v>
      </c>
      <c r="Y72" s="112">
        <v>10</v>
      </c>
      <c r="Z72" s="112">
        <v>13</v>
      </c>
    </row>
    <row r="73" spans="1:26" x14ac:dyDescent="0.25">
      <c r="S73" s="115" t="s">
        <v>46</v>
      </c>
      <c r="T73" s="115"/>
      <c r="U73" s="112"/>
      <c r="V73" s="112">
        <v>6</v>
      </c>
      <c r="W73" s="112">
        <v>4</v>
      </c>
      <c r="X73" s="112">
        <v>6</v>
      </c>
      <c r="Y73" s="112">
        <v>4</v>
      </c>
      <c r="Z73" s="112">
        <v>6</v>
      </c>
    </row>
    <row r="74" spans="1:26" x14ac:dyDescent="0.25">
      <c r="S74" s="115" t="s">
        <v>47</v>
      </c>
      <c r="T74" s="115"/>
      <c r="U74" s="112"/>
      <c r="V74" s="112">
        <v>0</v>
      </c>
      <c r="W74" s="112">
        <v>4</v>
      </c>
      <c r="X74" s="112">
        <v>13</v>
      </c>
      <c r="Y74" s="112">
        <v>3</v>
      </c>
      <c r="Z74" s="112">
        <v>5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0</v>
      </c>
      <c r="X75" s="112">
        <v>0</v>
      </c>
      <c r="Y75" s="112">
        <v>1</v>
      </c>
      <c r="Z75" s="112">
        <v>0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3</v>
      </c>
      <c r="Y76" s="112">
        <v>1</v>
      </c>
      <c r="Z76" s="112">
        <v>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1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70</v>
      </c>
      <c r="W80" s="112">
        <v>64</v>
      </c>
      <c r="X80" s="112">
        <v>60</v>
      </c>
      <c r="Y80" s="112">
        <v>62</v>
      </c>
      <c r="Z80" s="112">
        <v>109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Wujal Wujal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</v>
      </c>
      <c r="W83" s="112">
        <v>3</v>
      </c>
      <c r="X83" s="112">
        <v>10</v>
      </c>
      <c r="Y83" s="112">
        <v>4</v>
      </c>
      <c r="Z83" s="112">
        <v>9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10</v>
      </c>
      <c r="W84" s="112">
        <v>6</v>
      </c>
      <c r="X84" s="112">
        <v>4</v>
      </c>
      <c r="Y84" s="112">
        <v>5</v>
      </c>
      <c r="Z84" s="112">
        <v>7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12</v>
      </c>
      <c r="W85" s="112">
        <v>8</v>
      </c>
      <c r="X85" s="112">
        <v>8</v>
      </c>
      <c r="Y85" s="112">
        <v>3</v>
      </c>
      <c r="Z85" s="112">
        <v>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191</v>
      </c>
      <c r="D86" s="96">
        <f t="shared" ref="D86:D91" si="4">AD4</f>
        <v>0.30821917808219168</v>
      </c>
      <c r="E86" s="97">
        <f t="shared" ref="E86:E91" si="5">AD4</f>
        <v>0.30821917808219168</v>
      </c>
      <c r="F86" s="96">
        <f t="shared" ref="F86:F91" si="6">AF4</f>
        <v>0.21656050955414008</v>
      </c>
      <c r="G86" s="97">
        <f t="shared" ref="G86:G91" si="7">AF4</f>
        <v>0.21656050955414008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7</v>
      </c>
      <c r="W86" s="112">
        <v>7</v>
      </c>
      <c r="X86" s="112">
        <v>8</v>
      </c>
      <c r="Y86" s="112">
        <v>9</v>
      </c>
      <c r="Z86" s="112">
        <v>11</v>
      </c>
    </row>
    <row r="87" spans="1:30" ht="15" customHeight="1" x14ac:dyDescent="0.25">
      <c r="A87" s="98" t="s">
        <v>4</v>
      </c>
      <c r="B87" s="49"/>
      <c r="C87" s="57" t="str">
        <f t="shared" si="3"/>
        <v>76</v>
      </c>
      <c r="D87" s="96">
        <f t="shared" si="4"/>
        <v>-7.3170731707317027E-2</v>
      </c>
      <c r="E87" s="97">
        <f t="shared" si="5"/>
        <v>-7.3170731707317027E-2</v>
      </c>
      <c r="F87" s="96">
        <f t="shared" si="6"/>
        <v>-0.11627906976744184</v>
      </c>
      <c r="G87" s="97">
        <f t="shared" si="7"/>
        <v>-0.11627906976744184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113</v>
      </c>
      <c r="D88" s="96">
        <f t="shared" si="4"/>
        <v>0.82258064516129026</v>
      </c>
      <c r="E88" s="97">
        <f t="shared" si="5"/>
        <v>0.82258064516129026</v>
      </c>
      <c r="F88" s="96">
        <f t="shared" si="6"/>
        <v>0.54794520547945202</v>
      </c>
      <c r="G88" s="97">
        <f t="shared" si="7"/>
        <v>0.54794520547945202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127</v>
      </c>
      <c r="D89" s="96">
        <f t="shared" si="4"/>
        <v>0.18691588785046731</v>
      </c>
      <c r="E89" s="97">
        <f t="shared" si="5"/>
        <v>0.18691588785046731</v>
      </c>
      <c r="F89" s="96">
        <f t="shared" si="6"/>
        <v>0.19811320754716988</v>
      </c>
      <c r="G89" s="97">
        <f t="shared" si="7"/>
        <v>0.19811320754716988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8</v>
      </c>
      <c r="W89" s="112">
        <v>6</v>
      </c>
      <c r="X89" s="112">
        <v>3</v>
      </c>
      <c r="Y89" s="112">
        <v>3</v>
      </c>
      <c r="Z89" s="112">
        <v>7</v>
      </c>
    </row>
    <row r="90" spans="1:30" ht="15" customHeight="1" x14ac:dyDescent="0.25">
      <c r="A90" s="49" t="s">
        <v>96</v>
      </c>
      <c r="B90" s="49"/>
      <c r="C90" s="57" t="str">
        <f t="shared" si="3"/>
        <v>$26,575</v>
      </c>
      <c r="D90" s="96">
        <f t="shared" si="4"/>
        <v>-0.29470394649539533</v>
      </c>
      <c r="E90" s="97">
        <f t="shared" si="5"/>
        <v>-0.29470394649539533</v>
      </c>
      <c r="F90" s="96">
        <f t="shared" si="6"/>
        <v>-0.23269763092071316</v>
      </c>
      <c r="G90" s="97">
        <f t="shared" si="7"/>
        <v>-0.23269763092071316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8</v>
      </c>
      <c r="W90" s="112">
        <v>15</v>
      </c>
      <c r="X90" s="112">
        <v>10</v>
      </c>
      <c r="Y90" s="112">
        <v>12</v>
      </c>
      <c r="Z90" s="112">
        <v>9</v>
      </c>
    </row>
    <row r="91" spans="1:30" ht="15" customHeight="1" x14ac:dyDescent="0.25">
      <c r="A91" s="49" t="s">
        <v>7</v>
      </c>
      <c r="B91" s="49"/>
      <c r="C91" s="57" t="str">
        <f t="shared" si="3"/>
        <v>$5.0 mil</v>
      </c>
      <c r="D91" s="96">
        <f t="shared" si="4"/>
        <v>0.11792993571278476</v>
      </c>
      <c r="E91" s="97">
        <f t="shared" si="5"/>
        <v>0.11792993571278476</v>
      </c>
      <c r="F91" s="96">
        <f t="shared" si="6"/>
        <v>0.14735468584079259</v>
      </c>
      <c r="G91" s="97">
        <f t="shared" si="7"/>
        <v>0.14735468584079259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52</v>
      </c>
      <c r="W91" s="112">
        <v>58</v>
      </c>
      <c r="X91" s="112">
        <v>62</v>
      </c>
      <c r="Y91" s="112">
        <v>55</v>
      </c>
      <c r="Z91" s="112">
        <v>55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5</v>
      </c>
      <c r="W93" s="112">
        <v>0</v>
      </c>
      <c r="X93" s="112">
        <v>3</v>
      </c>
      <c r="Y93" s="112">
        <v>6</v>
      </c>
      <c r="Z93" s="112">
        <v>4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3</v>
      </c>
      <c r="W94" s="112">
        <v>10</v>
      </c>
      <c r="X94" s="112">
        <v>12</v>
      </c>
      <c r="Y94" s="112">
        <v>18</v>
      </c>
      <c r="Z94" s="112">
        <v>14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14</v>
      </c>
      <c r="W96" s="112">
        <v>13</v>
      </c>
      <c r="X96" s="112">
        <v>11</v>
      </c>
      <c r="Y96" s="112">
        <v>13</v>
      </c>
      <c r="Z96" s="112">
        <v>18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15</v>
      </c>
      <c r="W97" s="112">
        <v>12</v>
      </c>
      <c r="X97" s="112">
        <v>12</v>
      </c>
      <c r="Y97" s="112">
        <v>7</v>
      </c>
      <c r="Z97" s="112">
        <v>13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3</v>
      </c>
      <c r="W98" s="112">
        <v>7</v>
      </c>
      <c r="X98" s="112">
        <v>0</v>
      </c>
      <c r="Y98" s="112">
        <v>0</v>
      </c>
      <c r="Z98" s="112">
        <v>0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3</v>
      </c>
      <c r="W100" s="112">
        <v>5</v>
      </c>
      <c r="X100" s="112">
        <v>0</v>
      </c>
      <c r="Y100" s="112">
        <v>0</v>
      </c>
      <c r="Z100" s="112">
        <v>0</v>
      </c>
    </row>
    <row r="101" spans="1:32" x14ac:dyDescent="0.25">
      <c r="A101" s="18"/>
      <c r="S101" s="118" t="s">
        <v>53</v>
      </c>
      <c r="T101" s="118"/>
      <c r="U101" s="112"/>
      <c r="V101" s="112">
        <v>51</v>
      </c>
      <c r="W101" s="112">
        <v>56</v>
      </c>
      <c r="X101" s="112">
        <v>42</v>
      </c>
      <c r="Y101" s="112">
        <v>52</v>
      </c>
      <c r="Z101" s="112">
        <v>67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60</v>
      </c>
      <c r="W104" s="112">
        <v>40</v>
      </c>
      <c r="X104" s="112">
        <v>72</v>
      </c>
      <c r="Y104" s="112">
        <v>74</v>
      </c>
      <c r="Z104" s="112">
        <v>107</v>
      </c>
      <c r="AB104" s="109" t="str">
        <f>TEXT(Z104,"###,###")</f>
        <v>107</v>
      </c>
      <c r="AD104" s="130">
        <f>Z104/($Z$4)*100</f>
        <v>56.02094240837696</v>
      </c>
      <c r="AF104" s="109"/>
    </row>
    <row r="105" spans="1:32" x14ac:dyDescent="0.25">
      <c r="S105" s="115" t="s">
        <v>17</v>
      </c>
      <c r="T105" s="115"/>
      <c r="U105" s="112"/>
      <c r="V105" s="112">
        <v>91</v>
      </c>
      <c r="W105" s="112">
        <v>101</v>
      </c>
      <c r="X105" s="112">
        <v>73</v>
      </c>
      <c r="Y105" s="112">
        <v>69</v>
      </c>
      <c r="Z105" s="112">
        <v>80</v>
      </c>
      <c r="AB105" s="109" t="str">
        <f>TEXT(Z105,"###,###")</f>
        <v>80</v>
      </c>
      <c r="AD105" s="130">
        <f>Z105/($Z$4)*100</f>
        <v>41.8848167539267</v>
      </c>
      <c r="AF105" s="109"/>
    </row>
    <row r="106" spans="1:32" x14ac:dyDescent="0.25">
      <c r="S106" s="118" t="s">
        <v>53</v>
      </c>
      <c r="T106" s="118"/>
      <c r="U106" s="120"/>
      <c r="V106" s="120">
        <v>151</v>
      </c>
      <c r="W106" s="120">
        <v>141</v>
      </c>
      <c r="X106" s="120">
        <v>145</v>
      </c>
      <c r="Y106" s="120">
        <v>143</v>
      </c>
      <c r="Z106" s="120">
        <v>187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63</v>
      </c>
      <c r="W108" s="112">
        <v>0</v>
      </c>
      <c r="X108" s="112">
        <v>4</v>
      </c>
      <c r="Y108" s="112">
        <v>8</v>
      </c>
      <c r="Z108" s="112">
        <v>13</v>
      </c>
      <c r="AB108" s="109" t="str">
        <f>TEXT(Z108,"###,###")</f>
        <v>13</v>
      </c>
      <c r="AD108" s="130">
        <f>Z108/($Z$4)*100</f>
        <v>6.8062827225130889</v>
      </c>
      <c r="AF108" s="109"/>
    </row>
    <row r="109" spans="1:32" x14ac:dyDescent="0.25">
      <c r="S109" s="115" t="s">
        <v>20</v>
      </c>
      <c r="T109" s="115"/>
      <c r="U109" s="112"/>
      <c r="V109" s="112">
        <v>18</v>
      </c>
      <c r="W109" s="112">
        <v>0</v>
      </c>
      <c r="X109" s="112">
        <v>23</v>
      </c>
      <c r="Y109" s="112">
        <v>10</v>
      </c>
      <c r="Z109" s="112">
        <v>4</v>
      </c>
      <c r="AB109" s="109" t="str">
        <f>TEXT(Z109,"###,###")</f>
        <v>4</v>
      </c>
      <c r="AD109" s="130">
        <f>Z109/($Z$4)*100</f>
        <v>2.0942408376963351</v>
      </c>
      <c r="AF109" s="109"/>
    </row>
    <row r="110" spans="1:32" x14ac:dyDescent="0.25">
      <c r="S110" s="115" t="s">
        <v>21</v>
      </c>
      <c r="T110" s="115"/>
      <c r="U110" s="112"/>
      <c r="V110" s="112">
        <v>42</v>
      </c>
      <c r="W110" s="112">
        <v>116</v>
      </c>
      <c r="X110" s="112">
        <v>91</v>
      </c>
      <c r="Y110" s="112">
        <v>101</v>
      </c>
      <c r="Z110" s="112">
        <v>123</v>
      </c>
      <c r="AB110" s="109" t="str">
        <f>TEXT(Z110,"###,###")</f>
        <v>123</v>
      </c>
      <c r="AD110" s="130">
        <f>Z110/($Z$4)*100</f>
        <v>64.397905759162299</v>
      </c>
      <c r="AF110" s="109"/>
    </row>
    <row r="111" spans="1:32" x14ac:dyDescent="0.25">
      <c r="S111" s="115" t="s">
        <v>22</v>
      </c>
      <c r="T111" s="115"/>
      <c r="U111" s="112"/>
      <c r="V111" s="112">
        <v>22</v>
      </c>
      <c r="W111" s="112">
        <v>18</v>
      </c>
      <c r="X111" s="112">
        <v>20</v>
      </c>
      <c r="Y111" s="112">
        <v>24</v>
      </c>
      <c r="Z111" s="112">
        <v>43</v>
      </c>
      <c r="AB111" s="109" t="str">
        <f>TEXT(Z111,"###,###")</f>
        <v>43</v>
      </c>
      <c r="AD111" s="130">
        <f>Z111/($Z$4)*100</f>
        <v>22.513089005235599</v>
      </c>
      <c r="AF111" s="109"/>
    </row>
    <row r="112" spans="1:32" x14ac:dyDescent="0.25">
      <c r="S112" s="118" t="s">
        <v>53</v>
      </c>
      <c r="T112" s="118"/>
      <c r="U112" s="112"/>
      <c r="V112" s="112">
        <v>155</v>
      </c>
      <c r="W112" s="112">
        <v>138</v>
      </c>
      <c r="X112" s="112">
        <v>140</v>
      </c>
      <c r="Y112" s="112">
        <v>146</v>
      </c>
      <c r="Z112" s="112">
        <v>194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39.369999999999997</v>
      </c>
      <c r="W118" s="131">
        <v>39.880000000000003</v>
      </c>
      <c r="X118" s="131">
        <v>42.26</v>
      </c>
      <c r="Y118" s="131">
        <v>41.31</v>
      </c>
      <c r="Z118" s="131">
        <v>41.95</v>
      </c>
      <c r="AB118" s="109" t="str">
        <f>TEXT(Z118,"##.0")</f>
        <v>42.0</v>
      </c>
    </row>
    <row r="120" spans="19:32" x14ac:dyDescent="0.25">
      <c r="S120" s="101" t="s">
        <v>98</v>
      </c>
      <c r="T120" s="112"/>
      <c r="U120" s="112"/>
      <c r="V120" s="112">
        <v>101</v>
      </c>
      <c r="W120" s="112">
        <v>111</v>
      </c>
      <c r="X120" s="112">
        <v>99</v>
      </c>
      <c r="Y120" s="112">
        <v>103</v>
      </c>
      <c r="Z120" s="112">
        <v>121</v>
      </c>
      <c r="AB120" s="109" t="str">
        <f>TEXT(Z120,"###,###")</f>
        <v>121</v>
      </c>
    </row>
    <row r="121" spans="19:32" x14ac:dyDescent="0.25">
      <c r="S121" s="101" t="s">
        <v>99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100</v>
      </c>
      <c r="T122" s="112"/>
      <c r="U122" s="112"/>
      <c r="V122" s="112">
        <v>0</v>
      </c>
      <c r="W122" s="112">
        <v>0</v>
      </c>
      <c r="X122" s="112">
        <v>0</v>
      </c>
      <c r="Y122" s="112">
        <v>0</v>
      </c>
      <c r="Z122" s="112">
        <v>0</v>
      </c>
      <c r="AB122" s="109" t="str">
        <f>TEXT(Z122,"###,###")</f>
        <v/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101</v>
      </c>
      <c r="W124" s="112">
        <v>111</v>
      </c>
      <c r="X124" s="112">
        <v>99</v>
      </c>
      <c r="Y124" s="112">
        <v>103</v>
      </c>
      <c r="Z124" s="112">
        <v>121</v>
      </c>
      <c r="AB124" s="109" t="str">
        <f>TEXT(Z124,"###,###")</f>
        <v>121</v>
      </c>
      <c r="AD124" s="127">
        <f>Z124/$Z$7*100</f>
        <v>95.275590551181097</v>
      </c>
    </row>
    <row r="125" spans="19:32" x14ac:dyDescent="0.25">
      <c r="S125" s="101" t="s">
        <v>102</v>
      </c>
      <c r="T125" s="112"/>
      <c r="U125" s="112"/>
      <c r="V125" s="112">
        <v>0</v>
      </c>
      <c r="W125" s="112">
        <v>0</v>
      </c>
      <c r="X125" s="112">
        <v>0</v>
      </c>
      <c r="Y125" s="112">
        <v>0</v>
      </c>
      <c r="Z125" s="112">
        <v>0</v>
      </c>
      <c r="AB125" s="109" t="str">
        <f>TEXT(Z125,"###,###")</f>
        <v/>
      </c>
      <c r="AD125" s="127">
        <f>Z125/$Z$7*100</f>
        <v>0</v>
      </c>
    </row>
    <row r="127" spans="19:32" x14ac:dyDescent="0.25">
      <c r="S127" s="101" t="s">
        <v>103</v>
      </c>
      <c r="T127" s="112"/>
      <c r="U127" s="112"/>
      <c r="V127" s="112">
        <v>58</v>
      </c>
      <c r="W127" s="112">
        <v>61</v>
      </c>
      <c r="X127" s="112">
        <v>57</v>
      </c>
      <c r="Y127" s="112">
        <v>57</v>
      </c>
      <c r="Z127" s="112">
        <v>55</v>
      </c>
      <c r="AB127" s="109" t="str">
        <f>TEXT(Z127,"###,###")</f>
        <v>55</v>
      </c>
      <c r="AD127" s="127">
        <f>Z127/$Z$7*100</f>
        <v>43.30708661417323</v>
      </c>
    </row>
    <row r="128" spans="19:32" x14ac:dyDescent="0.25">
      <c r="S128" s="101" t="s">
        <v>104</v>
      </c>
      <c r="T128" s="112"/>
      <c r="U128" s="112"/>
      <c r="V128" s="112">
        <v>53</v>
      </c>
      <c r="W128" s="112">
        <v>51</v>
      </c>
      <c r="X128" s="112">
        <v>43</v>
      </c>
      <c r="Y128" s="112">
        <v>50</v>
      </c>
      <c r="Z128" s="112">
        <v>72</v>
      </c>
      <c r="AB128" s="109" t="str">
        <f>TEXT(Z128,"###,###")</f>
        <v>72</v>
      </c>
      <c r="AD128" s="127">
        <f>Z128/$Z$7*100</f>
        <v>56.69291338582677</v>
      </c>
    </row>
    <row r="130" spans="19:20" x14ac:dyDescent="0.25">
      <c r="S130" s="101" t="s">
        <v>278</v>
      </c>
      <c r="T130" s="127">
        <v>95.275590551181097</v>
      </c>
    </row>
    <row r="131" spans="19:20" x14ac:dyDescent="0.25">
      <c r="S131" s="101" t="s">
        <v>279</v>
      </c>
      <c r="T131" s="127">
        <v>0</v>
      </c>
    </row>
    <row r="132" spans="19:20" x14ac:dyDescent="0.25">
      <c r="S132" s="101" t="s">
        <v>280</v>
      </c>
      <c r="T132" s="127">
        <v>0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B15B099-FAC0-4F9C-AB32-D6398CC42A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7850D05-60B9-46FF-9F47-D2D3EA2961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1FCE128-45E9-4DDA-B22B-A00279AEB4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667B01A-F812-4693-888A-6BAD666778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6FE19-0E47-4138-BFA9-74572F28350E}">
  <sheetPr codeName="Sheet14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189</v>
      </c>
      <c r="T1" s="99"/>
      <c r="U1" s="99"/>
      <c r="V1" s="99"/>
      <c r="W1" s="99"/>
      <c r="X1" s="99"/>
      <c r="Y1" s="100" t="s">
        <v>272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189</v>
      </c>
      <c r="Y3" s="105" t="s">
        <v>272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9.78 Yarrabah,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709</v>
      </c>
      <c r="W4" s="108">
        <v>771</v>
      </c>
      <c r="X4" s="108">
        <v>757</v>
      </c>
      <c r="Y4" s="108">
        <v>926</v>
      </c>
      <c r="Z4" s="108">
        <v>1060</v>
      </c>
      <c r="AB4" s="109" t="str">
        <f>TEXT(Z4,"###,###")</f>
        <v>1,060</v>
      </c>
      <c r="AD4" s="110">
        <f>Z4/Y4-1</f>
        <v>0.14470842332613398</v>
      </c>
      <c r="AF4" s="110">
        <f>Z4/V4-1</f>
        <v>0.49506346967559933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394</v>
      </c>
      <c r="W5" s="108">
        <v>424</v>
      </c>
      <c r="X5" s="108">
        <v>394</v>
      </c>
      <c r="Y5" s="108">
        <v>516</v>
      </c>
      <c r="Z5" s="108">
        <v>579</v>
      </c>
      <c r="AB5" s="109" t="str">
        <f>TEXT(Z5,"###,###")</f>
        <v>579</v>
      </c>
      <c r="AD5" s="110">
        <f t="shared" ref="AD5:AD9" si="0">Z5/Y5-1</f>
        <v>0.12209302325581395</v>
      </c>
      <c r="AF5" s="110">
        <f t="shared" ref="AF5:AF9" si="1">Z5/V5-1</f>
        <v>0.46954314720812174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319</v>
      </c>
      <c r="W6" s="108">
        <v>349</v>
      </c>
      <c r="X6" s="108">
        <v>366</v>
      </c>
      <c r="Y6" s="108">
        <v>410</v>
      </c>
      <c r="Z6" s="108">
        <v>484</v>
      </c>
      <c r="AB6" s="109" t="str">
        <f>TEXT(Z6,"###,###")</f>
        <v>484</v>
      </c>
      <c r="AD6" s="110">
        <f t="shared" si="0"/>
        <v>0.18048780487804872</v>
      </c>
      <c r="AF6" s="110">
        <f t="shared" si="1"/>
        <v>0.51724137931034475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577</v>
      </c>
      <c r="W7" s="108">
        <v>584</v>
      </c>
      <c r="X7" s="108">
        <v>612</v>
      </c>
      <c r="Y7" s="108">
        <v>699</v>
      </c>
      <c r="Z7" s="108">
        <v>765</v>
      </c>
      <c r="AB7" s="109" t="str">
        <f>TEXT(Z7,"###,###")</f>
        <v>765</v>
      </c>
      <c r="AD7" s="110">
        <f t="shared" si="0"/>
        <v>9.4420600858369008E-2</v>
      </c>
      <c r="AF7" s="110">
        <f t="shared" si="1"/>
        <v>0.32582322357019056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1,060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765</v>
      </c>
      <c r="P8" s="67"/>
      <c r="S8" s="107" t="s">
        <v>83</v>
      </c>
      <c r="T8" s="108"/>
      <c r="U8" s="108"/>
      <c r="V8" s="108">
        <v>41503</v>
      </c>
      <c r="W8" s="108">
        <v>38960.28</v>
      </c>
      <c r="X8" s="108">
        <v>38763.94</v>
      </c>
      <c r="Y8" s="108">
        <v>29789</v>
      </c>
      <c r="Z8" s="108">
        <v>31714.52</v>
      </c>
      <c r="AB8" s="109" t="str">
        <f>TEXT(Z8,"$###,###")</f>
        <v>$31,715</v>
      </c>
      <c r="AD8" s="110">
        <f t="shared" si="0"/>
        <v>6.4638624995803751E-2</v>
      </c>
      <c r="AF8" s="110">
        <f t="shared" si="1"/>
        <v>-0.23584993855865843</v>
      </c>
    </row>
    <row r="9" spans="1:32" x14ac:dyDescent="0.25">
      <c r="A9" s="30" t="s">
        <v>14</v>
      </c>
      <c r="B9" s="71"/>
      <c r="C9" s="72"/>
      <c r="D9" s="73">
        <f>AD104</f>
        <v>62.830188679245282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52.941176470588239</v>
      </c>
      <c r="P9" s="74" t="s">
        <v>84</v>
      </c>
      <c r="S9" s="107" t="s">
        <v>7</v>
      </c>
      <c r="T9" s="108"/>
      <c r="U9" s="108"/>
      <c r="V9" s="108">
        <v>22019723</v>
      </c>
      <c r="W9" s="108">
        <v>22797315</v>
      </c>
      <c r="X9" s="108">
        <v>25108138</v>
      </c>
      <c r="Y9" s="108">
        <v>25793816</v>
      </c>
      <c r="Z9" s="108">
        <v>27485295</v>
      </c>
      <c r="AB9" s="109" t="str">
        <f>TEXT(Z9/1000000,"$#,###.0")&amp;" mil"</f>
        <v>$27.5 mil</v>
      </c>
      <c r="AD9" s="110">
        <f t="shared" si="0"/>
        <v>6.55769196771816E-2</v>
      </c>
      <c r="AF9" s="110">
        <f t="shared" si="1"/>
        <v>0.24821256834157279</v>
      </c>
    </row>
    <row r="10" spans="1:32" x14ac:dyDescent="0.25">
      <c r="A10" s="30" t="s">
        <v>17</v>
      </c>
      <c r="B10" s="71"/>
      <c r="C10" s="72"/>
      <c r="D10" s="73">
        <f>AD105</f>
        <v>35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46.79738562091503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98.169934640522868</v>
      </c>
      <c r="P11" s="74" t="s">
        <v>84</v>
      </c>
      <c r="S11" s="107" t="s">
        <v>29</v>
      </c>
      <c r="T11" s="112"/>
      <c r="U11" s="112"/>
      <c r="V11" s="112">
        <v>698</v>
      </c>
      <c r="W11" s="112">
        <v>760</v>
      </c>
      <c r="X11" s="112">
        <v>745</v>
      </c>
      <c r="Y11" s="112">
        <v>910</v>
      </c>
      <c r="Z11" s="112">
        <v>1044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0.91503267973856217</v>
      </c>
      <c r="P12" s="74" t="s">
        <v>84</v>
      </c>
      <c r="S12" s="107" t="s">
        <v>30</v>
      </c>
      <c r="T12" s="112"/>
      <c r="U12" s="112"/>
      <c r="V12" s="112">
        <v>11</v>
      </c>
      <c r="W12" s="112">
        <v>10</v>
      </c>
      <c r="X12" s="112">
        <v>9</v>
      </c>
      <c r="Y12" s="112">
        <v>16</v>
      </c>
      <c r="Z12" s="112">
        <v>15</v>
      </c>
    </row>
    <row r="13" spans="1:32" ht="15" customHeight="1" x14ac:dyDescent="0.25">
      <c r="A13" s="30" t="s">
        <v>19</v>
      </c>
      <c r="B13" s="72"/>
      <c r="C13" s="72"/>
      <c r="D13" s="73">
        <f>AD108</f>
        <v>7.8301886792452828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1.6993464052287581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17.169811320754715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38.7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48.018867924528301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20.026178010471206</v>
      </c>
      <c r="P15" s="74" t="s">
        <v>84</v>
      </c>
      <c r="S15" s="115" t="s">
        <v>60</v>
      </c>
      <c r="T15" s="115"/>
      <c r="U15" s="116"/>
      <c r="V15" s="116">
        <v>14</v>
      </c>
      <c r="W15" s="116">
        <v>43</v>
      </c>
      <c r="X15" s="116">
        <v>9</v>
      </c>
      <c r="Y15" s="112">
        <v>57</v>
      </c>
      <c r="Z15" s="112">
        <v>62</v>
      </c>
      <c r="AB15" s="117">
        <f t="shared" ref="AB15:AB34" si="2">IF(Z15="np",0,Z15/$Z$34)</f>
        <v>5.827067669172932E-2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25.188679245283019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79.973821989528787</v>
      </c>
      <c r="P16" s="37" t="s">
        <v>84</v>
      </c>
      <c r="S16" s="115" t="s">
        <v>61</v>
      </c>
      <c r="T16" s="115"/>
      <c r="U16" s="116"/>
      <c r="V16" s="116">
        <v>0</v>
      </c>
      <c r="W16" s="116">
        <v>0</v>
      </c>
      <c r="X16" s="116">
        <v>9</v>
      </c>
      <c r="Y16" s="112">
        <v>6</v>
      </c>
      <c r="Z16" s="112">
        <v>9</v>
      </c>
      <c r="AB16" s="117">
        <f t="shared" si="2"/>
        <v>8.4586466165413529E-3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14</v>
      </c>
      <c r="W17" s="116">
        <v>0</v>
      </c>
      <c r="X17" s="116">
        <v>3</v>
      </c>
      <c r="Y17" s="112">
        <v>9</v>
      </c>
      <c r="Z17" s="112">
        <v>9</v>
      </c>
      <c r="AB17" s="117">
        <f t="shared" si="2"/>
        <v>8.4586466165413529E-3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Yarrabah (2017-18 to 2021-22)</v>
      </c>
      <c r="B19" s="63"/>
      <c r="C19" s="63"/>
      <c r="D19" s="63"/>
      <c r="E19" s="63"/>
      <c r="F19" s="63"/>
      <c r="G19" s="63" t="str">
        <f>$S$1&amp;" ("&amp;$V$2&amp;" to "&amp;$Z$2&amp;")"</f>
        <v>Yarrabah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43</v>
      </c>
      <c r="W19" s="116">
        <v>40</v>
      </c>
      <c r="X19" s="116">
        <v>38</v>
      </c>
      <c r="Y19" s="112">
        <v>44</v>
      </c>
      <c r="Z19" s="112">
        <v>57</v>
      </c>
      <c r="AB19" s="117">
        <f t="shared" si="2"/>
        <v>5.3571428571428568E-2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5</v>
      </c>
      <c r="X20" s="116">
        <v>0</v>
      </c>
      <c r="Y20" s="112">
        <v>6</v>
      </c>
      <c r="Z20" s="112">
        <v>7</v>
      </c>
      <c r="AB20" s="117">
        <f t="shared" si="2"/>
        <v>6.5789473684210523E-3</v>
      </c>
    </row>
    <row r="21" spans="1:28" x14ac:dyDescent="0.25">
      <c r="S21" s="115" t="s">
        <v>66</v>
      </c>
      <c r="T21" s="115"/>
      <c r="U21" s="116"/>
      <c r="V21" s="116">
        <v>10</v>
      </c>
      <c r="W21" s="116">
        <v>17</v>
      </c>
      <c r="X21" s="116">
        <v>12</v>
      </c>
      <c r="Y21" s="112">
        <v>27</v>
      </c>
      <c r="Z21" s="112">
        <v>26</v>
      </c>
      <c r="AB21" s="117">
        <f t="shared" si="2"/>
        <v>2.4436090225563908E-2</v>
      </c>
    </row>
    <row r="22" spans="1:28" x14ac:dyDescent="0.25">
      <c r="S22" s="115" t="s">
        <v>67</v>
      </c>
      <c r="T22" s="115"/>
      <c r="U22" s="116"/>
      <c r="V22" s="116">
        <v>13</v>
      </c>
      <c r="W22" s="116">
        <v>21</v>
      </c>
      <c r="X22" s="116">
        <v>18</v>
      </c>
      <c r="Y22" s="112">
        <v>16</v>
      </c>
      <c r="Z22" s="112">
        <v>24</v>
      </c>
      <c r="AB22" s="117">
        <f t="shared" si="2"/>
        <v>2.2556390977443608E-2</v>
      </c>
    </row>
    <row r="23" spans="1:28" x14ac:dyDescent="0.25">
      <c r="S23" s="115" t="s">
        <v>68</v>
      </c>
      <c r="T23" s="115"/>
      <c r="U23" s="116"/>
      <c r="V23" s="116">
        <v>0</v>
      </c>
      <c r="W23" s="116">
        <v>5</v>
      </c>
      <c r="X23" s="116">
        <v>8</v>
      </c>
      <c r="Y23" s="112">
        <v>8</v>
      </c>
      <c r="Z23" s="112">
        <v>8</v>
      </c>
      <c r="AB23" s="117">
        <f t="shared" si="2"/>
        <v>7.5187969924812026E-3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2</v>
      </c>
      <c r="Z24" s="112">
        <v>5</v>
      </c>
      <c r="AB24" s="117">
        <f t="shared" si="2"/>
        <v>4.6992481203007516E-3</v>
      </c>
    </row>
    <row r="25" spans="1:28" x14ac:dyDescent="0.25">
      <c r="S25" s="115" t="s">
        <v>70</v>
      </c>
      <c r="T25" s="115"/>
      <c r="U25" s="116"/>
      <c r="V25" s="116">
        <v>3</v>
      </c>
      <c r="W25" s="116">
        <v>4</v>
      </c>
      <c r="X25" s="116">
        <v>4</v>
      </c>
      <c r="Y25" s="112">
        <v>6</v>
      </c>
      <c r="Z25" s="112">
        <v>7</v>
      </c>
      <c r="AB25" s="117">
        <f t="shared" si="2"/>
        <v>6.5789473684210523E-3</v>
      </c>
    </row>
    <row r="26" spans="1:28" x14ac:dyDescent="0.25">
      <c r="S26" s="115" t="s">
        <v>71</v>
      </c>
      <c r="T26" s="115"/>
      <c r="U26" s="116"/>
      <c r="V26" s="116">
        <v>8</v>
      </c>
      <c r="W26" s="116">
        <v>4</v>
      </c>
      <c r="X26" s="116">
        <v>5</v>
      </c>
      <c r="Y26" s="112">
        <v>22</v>
      </c>
      <c r="Z26" s="112">
        <v>23</v>
      </c>
      <c r="AB26" s="117">
        <f t="shared" si="2"/>
        <v>2.1616541353383457E-2</v>
      </c>
    </row>
    <row r="27" spans="1:28" x14ac:dyDescent="0.25">
      <c r="S27" s="115" t="s">
        <v>72</v>
      </c>
      <c r="T27" s="115"/>
      <c r="U27" s="116"/>
      <c r="V27" s="116">
        <v>12</v>
      </c>
      <c r="W27" s="116">
        <v>15</v>
      </c>
      <c r="X27" s="116">
        <v>20</v>
      </c>
      <c r="Y27" s="112">
        <v>27</v>
      </c>
      <c r="Z27" s="112">
        <v>60</v>
      </c>
      <c r="AB27" s="117">
        <f t="shared" si="2"/>
        <v>5.6390977443609019E-2</v>
      </c>
    </row>
    <row r="28" spans="1:28" x14ac:dyDescent="0.25">
      <c r="S28" s="115" t="s">
        <v>73</v>
      </c>
      <c r="T28" s="115"/>
      <c r="U28" s="116"/>
      <c r="V28" s="116">
        <v>48</v>
      </c>
      <c r="W28" s="116">
        <v>70</v>
      </c>
      <c r="X28" s="116">
        <v>66</v>
      </c>
      <c r="Y28" s="112">
        <v>108</v>
      </c>
      <c r="Z28" s="112">
        <v>133</v>
      </c>
      <c r="AB28" s="117">
        <f t="shared" si="2"/>
        <v>0.125</v>
      </c>
    </row>
    <row r="29" spans="1:28" x14ac:dyDescent="0.25">
      <c r="S29" s="115" t="s">
        <v>74</v>
      </c>
      <c r="T29" s="115"/>
      <c r="U29" s="116"/>
      <c r="V29" s="116">
        <v>192</v>
      </c>
      <c r="W29" s="116">
        <v>173</v>
      </c>
      <c r="X29" s="116">
        <v>165</v>
      </c>
      <c r="Y29" s="112">
        <v>147</v>
      </c>
      <c r="Z29" s="112">
        <v>155</v>
      </c>
      <c r="AB29" s="117">
        <f t="shared" si="2"/>
        <v>0.14567669172932332</v>
      </c>
    </row>
    <row r="30" spans="1:28" x14ac:dyDescent="0.25">
      <c r="S30" s="115" t="s">
        <v>75</v>
      </c>
      <c r="T30" s="115"/>
      <c r="U30" s="116"/>
      <c r="V30" s="116">
        <v>116</v>
      </c>
      <c r="W30" s="116">
        <v>108</v>
      </c>
      <c r="X30" s="116">
        <v>105</v>
      </c>
      <c r="Y30" s="112">
        <v>112</v>
      </c>
      <c r="Z30" s="112">
        <v>123</v>
      </c>
      <c r="AB30" s="117">
        <f t="shared" si="2"/>
        <v>0.1156015037593985</v>
      </c>
    </row>
    <row r="31" spans="1:28" x14ac:dyDescent="0.25">
      <c r="S31" s="115" t="s">
        <v>76</v>
      </c>
      <c r="T31" s="115"/>
      <c r="U31" s="116"/>
      <c r="V31" s="116">
        <v>145</v>
      </c>
      <c r="W31" s="116">
        <v>207</v>
      </c>
      <c r="X31" s="116">
        <v>233</v>
      </c>
      <c r="Y31" s="112">
        <v>260</v>
      </c>
      <c r="Z31" s="112">
        <v>291</v>
      </c>
      <c r="AB31" s="117">
        <f t="shared" si="2"/>
        <v>0.27349624060150374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12</v>
      </c>
      <c r="W32" s="116">
        <v>11</v>
      </c>
      <c r="X32" s="116">
        <v>16</v>
      </c>
      <c r="Y32" s="112">
        <v>19</v>
      </c>
      <c r="Z32" s="112">
        <v>16</v>
      </c>
      <c r="AB32" s="117">
        <f t="shared" si="2"/>
        <v>1.5037593984962405E-2</v>
      </c>
    </row>
    <row r="33" spans="19:32" x14ac:dyDescent="0.25">
      <c r="S33" s="115" t="s">
        <v>78</v>
      </c>
      <c r="T33" s="115"/>
      <c r="U33" s="116"/>
      <c r="V33" s="116">
        <v>29</v>
      </c>
      <c r="W33" s="116">
        <v>40</v>
      </c>
      <c r="X33" s="116">
        <v>36</v>
      </c>
      <c r="Y33" s="112">
        <v>39</v>
      </c>
      <c r="Z33" s="112">
        <v>38</v>
      </c>
      <c r="AB33" s="117">
        <f t="shared" si="2"/>
        <v>3.5714285714285712E-2</v>
      </c>
    </row>
    <row r="34" spans="19:32" x14ac:dyDescent="0.25">
      <c r="S34" s="118" t="s">
        <v>53</v>
      </c>
      <c r="T34" s="118"/>
      <c r="U34" s="119"/>
      <c r="V34" s="119">
        <v>712</v>
      </c>
      <c r="W34" s="119">
        <v>766</v>
      </c>
      <c r="X34" s="119">
        <v>756</v>
      </c>
      <c r="Y34" s="120">
        <v>926</v>
      </c>
      <c r="Z34" s="120">
        <v>1064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523</v>
      </c>
      <c r="W37" s="112">
        <v>493</v>
      </c>
      <c r="X37" s="112">
        <v>522</v>
      </c>
      <c r="Y37" s="112">
        <v>568</v>
      </c>
      <c r="Z37" s="112">
        <v>611</v>
      </c>
      <c r="AB37" s="132">
        <f>Z37/Z40*100</f>
        <v>79.973821989528787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55</v>
      </c>
      <c r="W38" s="112">
        <v>90</v>
      </c>
      <c r="X38" s="112">
        <v>84</v>
      </c>
      <c r="Y38" s="112">
        <v>128</v>
      </c>
      <c r="Z38" s="112">
        <v>153</v>
      </c>
      <c r="AB38" s="132">
        <f>Z38/Z40*100</f>
        <v>20.026178010471206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578</v>
      </c>
      <c r="W40" s="112">
        <v>583</v>
      </c>
      <c r="X40" s="112">
        <v>606</v>
      </c>
      <c r="Y40" s="112">
        <v>696</v>
      </c>
      <c r="Z40" s="112">
        <v>764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5</v>
      </c>
      <c r="W45" s="112">
        <v>4</v>
      </c>
      <c r="X45" s="112">
        <v>3</v>
      </c>
      <c r="Y45" s="112">
        <v>4</v>
      </c>
      <c r="Z45" s="112">
        <v>6</v>
      </c>
    </row>
    <row r="46" spans="19:32" x14ac:dyDescent="0.25">
      <c r="S46" s="115" t="s">
        <v>38</v>
      </c>
      <c r="T46" s="115"/>
      <c r="U46" s="112"/>
      <c r="V46" s="112">
        <v>25</v>
      </c>
      <c r="W46" s="112">
        <v>20</v>
      </c>
      <c r="X46" s="112">
        <v>20</v>
      </c>
      <c r="Y46" s="112">
        <v>29</v>
      </c>
      <c r="Z46" s="112">
        <v>28</v>
      </c>
    </row>
    <row r="47" spans="19:32" x14ac:dyDescent="0.25">
      <c r="S47" s="115" t="s">
        <v>39</v>
      </c>
      <c r="T47" s="115"/>
      <c r="U47" s="112"/>
      <c r="V47" s="112">
        <v>36</v>
      </c>
      <c r="W47" s="112">
        <v>30</v>
      </c>
      <c r="X47" s="112">
        <v>29</v>
      </c>
      <c r="Y47" s="112">
        <v>52</v>
      </c>
      <c r="Z47" s="112">
        <v>64</v>
      </c>
    </row>
    <row r="48" spans="19:32" x14ac:dyDescent="0.25">
      <c r="S48" s="115" t="s">
        <v>40</v>
      </c>
      <c r="T48" s="115"/>
      <c r="U48" s="112"/>
      <c r="V48" s="112">
        <v>56</v>
      </c>
      <c r="W48" s="112">
        <v>59</v>
      </c>
      <c r="X48" s="112">
        <v>52</v>
      </c>
      <c r="Y48" s="112">
        <v>77</v>
      </c>
      <c r="Z48" s="112">
        <v>99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56</v>
      </c>
      <c r="W49" s="112">
        <v>62</v>
      </c>
      <c r="X49" s="112">
        <v>71</v>
      </c>
      <c r="Y49" s="112">
        <v>80</v>
      </c>
      <c r="Z49" s="112">
        <v>95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Yarrabah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41</v>
      </c>
      <c r="W50" s="112">
        <v>56</v>
      </c>
      <c r="X50" s="112">
        <v>49</v>
      </c>
      <c r="Y50" s="112">
        <v>71</v>
      </c>
      <c r="Z50" s="112">
        <v>84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37</v>
      </c>
      <c r="W51" s="112">
        <v>42</v>
      </c>
      <c r="X51" s="112">
        <v>40</v>
      </c>
      <c r="Y51" s="112">
        <v>52</v>
      </c>
      <c r="Z51" s="112">
        <v>45</v>
      </c>
    </row>
    <row r="52" spans="1:26" ht="15" customHeight="1" x14ac:dyDescent="0.25">
      <c r="S52" s="115" t="s">
        <v>44</v>
      </c>
      <c r="T52" s="115"/>
      <c r="U52" s="112"/>
      <c r="V52" s="112">
        <v>52</v>
      </c>
      <c r="W52" s="112">
        <v>37</v>
      </c>
      <c r="X52" s="112">
        <v>30</v>
      </c>
      <c r="Y52" s="112">
        <v>42</v>
      </c>
      <c r="Z52" s="112">
        <v>37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42</v>
      </c>
      <c r="W53" s="112">
        <v>50</v>
      </c>
      <c r="X53" s="112">
        <v>60</v>
      </c>
      <c r="Y53" s="112">
        <v>44</v>
      </c>
      <c r="Z53" s="112">
        <v>40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27</v>
      </c>
      <c r="W54" s="112">
        <v>30</v>
      </c>
      <c r="X54" s="112">
        <v>20</v>
      </c>
      <c r="Y54" s="112">
        <v>24</v>
      </c>
      <c r="Z54" s="112">
        <v>31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</v>
      </c>
      <c r="W55" s="112">
        <v>23</v>
      </c>
      <c r="X55" s="112">
        <v>16</v>
      </c>
      <c r="Y55" s="112">
        <v>26</v>
      </c>
      <c r="Z55" s="112">
        <v>20</v>
      </c>
    </row>
    <row r="56" spans="1:26" ht="15" customHeight="1" x14ac:dyDescent="0.25">
      <c r="S56" s="115" t="s">
        <v>48</v>
      </c>
      <c r="T56" s="115"/>
      <c r="U56" s="112"/>
      <c r="V56" s="112">
        <v>5</v>
      </c>
      <c r="W56" s="112">
        <v>4</v>
      </c>
      <c r="X56" s="112">
        <v>8</v>
      </c>
      <c r="Y56" s="112">
        <v>10</v>
      </c>
      <c r="Z56" s="112">
        <v>17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3</v>
      </c>
      <c r="Z57" s="112">
        <v>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2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394</v>
      </c>
      <c r="W61" s="112">
        <v>419</v>
      </c>
      <c r="X61" s="112">
        <v>395</v>
      </c>
      <c r="Y61" s="112">
        <v>516</v>
      </c>
      <c r="Z61" s="112">
        <v>578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5</v>
      </c>
      <c r="X64" s="112">
        <v>0</v>
      </c>
      <c r="Y64" s="112">
        <v>4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Yarrabah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29</v>
      </c>
      <c r="W65" s="112">
        <v>32</v>
      </c>
      <c r="X65" s="112">
        <v>26</v>
      </c>
      <c r="Y65" s="112">
        <v>23</v>
      </c>
      <c r="Z65" s="112">
        <v>32</v>
      </c>
    </row>
    <row r="66" spans="1:26" x14ac:dyDescent="0.25">
      <c r="S66" s="115" t="s">
        <v>39</v>
      </c>
      <c r="T66" s="115"/>
      <c r="U66" s="112"/>
      <c r="V66" s="112">
        <v>29</v>
      </c>
      <c r="W66" s="112">
        <v>32</v>
      </c>
      <c r="X66" s="112">
        <v>43</v>
      </c>
      <c r="Y66" s="112">
        <v>47</v>
      </c>
      <c r="Z66" s="112">
        <v>56</v>
      </c>
    </row>
    <row r="67" spans="1:26" x14ac:dyDescent="0.25">
      <c r="S67" s="115" t="s">
        <v>40</v>
      </c>
      <c r="T67" s="115"/>
      <c r="U67" s="112"/>
      <c r="V67" s="112">
        <v>44</v>
      </c>
      <c r="W67" s="112">
        <v>42</v>
      </c>
      <c r="X67" s="112">
        <v>45</v>
      </c>
      <c r="Y67" s="112">
        <v>59</v>
      </c>
      <c r="Z67" s="112">
        <v>72</v>
      </c>
    </row>
    <row r="68" spans="1:26" x14ac:dyDescent="0.25">
      <c r="S68" s="115" t="s">
        <v>41</v>
      </c>
      <c r="T68" s="115"/>
      <c r="U68" s="112"/>
      <c r="V68" s="112">
        <v>24</v>
      </c>
      <c r="W68" s="112">
        <v>33</v>
      </c>
      <c r="X68" s="112">
        <v>47</v>
      </c>
      <c r="Y68" s="112">
        <v>48</v>
      </c>
      <c r="Z68" s="112">
        <v>52</v>
      </c>
    </row>
    <row r="69" spans="1:26" x14ac:dyDescent="0.25">
      <c r="S69" s="115" t="s">
        <v>42</v>
      </c>
      <c r="T69" s="115"/>
      <c r="U69" s="112"/>
      <c r="V69" s="112">
        <v>39</v>
      </c>
      <c r="W69" s="112">
        <v>40</v>
      </c>
      <c r="X69" s="112">
        <v>38</v>
      </c>
      <c r="Y69" s="112">
        <v>33</v>
      </c>
      <c r="Z69" s="112">
        <v>49</v>
      </c>
    </row>
    <row r="70" spans="1:26" x14ac:dyDescent="0.25">
      <c r="S70" s="115" t="s">
        <v>43</v>
      </c>
      <c r="T70" s="115"/>
      <c r="U70" s="112"/>
      <c r="V70" s="112">
        <v>31</v>
      </c>
      <c r="W70" s="112">
        <v>33</v>
      </c>
      <c r="X70" s="112">
        <v>41</v>
      </c>
      <c r="Y70" s="112">
        <v>50</v>
      </c>
      <c r="Z70" s="112">
        <v>44</v>
      </c>
    </row>
    <row r="71" spans="1:26" x14ac:dyDescent="0.25">
      <c r="S71" s="115" t="s">
        <v>44</v>
      </c>
      <c r="T71" s="115"/>
      <c r="U71" s="112"/>
      <c r="V71" s="112">
        <v>32</v>
      </c>
      <c r="W71" s="112">
        <v>29</v>
      </c>
      <c r="X71" s="112">
        <v>22</v>
      </c>
      <c r="Y71" s="112">
        <v>29</v>
      </c>
      <c r="Z71" s="112">
        <v>44</v>
      </c>
    </row>
    <row r="72" spans="1:26" x14ac:dyDescent="0.25">
      <c r="S72" s="115" t="s">
        <v>45</v>
      </c>
      <c r="T72" s="115"/>
      <c r="U72" s="112"/>
      <c r="V72" s="112">
        <v>41</v>
      </c>
      <c r="W72" s="112">
        <v>44</v>
      </c>
      <c r="X72" s="112">
        <v>46</v>
      </c>
      <c r="Y72" s="112">
        <v>47</v>
      </c>
      <c r="Z72" s="112">
        <v>44</v>
      </c>
    </row>
    <row r="73" spans="1:26" x14ac:dyDescent="0.25">
      <c r="S73" s="115" t="s">
        <v>46</v>
      </c>
      <c r="T73" s="115"/>
      <c r="U73" s="112"/>
      <c r="V73" s="112">
        <v>28</v>
      </c>
      <c r="W73" s="112">
        <v>24</v>
      </c>
      <c r="X73" s="112">
        <v>36</v>
      </c>
      <c r="Y73" s="112">
        <v>37</v>
      </c>
      <c r="Z73" s="112">
        <v>38</v>
      </c>
    </row>
    <row r="74" spans="1:26" x14ac:dyDescent="0.25">
      <c r="S74" s="115" t="s">
        <v>47</v>
      </c>
      <c r="T74" s="115"/>
      <c r="U74" s="112"/>
      <c r="V74" s="112">
        <v>9</v>
      </c>
      <c r="W74" s="112">
        <v>18</v>
      </c>
      <c r="X74" s="112">
        <v>19</v>
      </c>
      <c r="Y74" s="112">
        <v>19</v>
      </c>
      <c r="Z74" s="112">
        <v>29</v>
      </c>
    </row>
    <row r="75" spans="1:26" x14ac:dyDescent="0.25">
      <c r="S75" s="115" t="s">
        <v>48</v>
      </c>
      <c r="T75" s="115"/>
      <c r="U75" s="112"/>
      <c r="V75" s="112">
        <v>5</v>
      </c>
      <c r="W75" s="112">
        <v>10</v>
      </c>
      <c r="X75" s="112">
        <v>7</v>
      </c>
      <c r="Y75" s="112">
        <v>7</v>
      </c>
      <c r="Z75" s="112">
        <v>11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4</v>
      </c>
      <c r="Z76" s="112">
        <v>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2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1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317</v>
      </c>
      <c r="W80" s="112">
        <v>347</v>
      </c>
      <c r="X80" s="112">
        <v>360</v>
      </c>
      <c r="Y80" s="112">
        <v>410</v>
      </c>
      <c r="Z80" s="112">
        <v>484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Yarrabah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15</v>
      </c>
      <c r="W83" s="112">
        <v>15</v>
      </c>
      <c r="X83" s="112">
        <v>17</v>
      </c>
      <c r="Y83" s="112">
        <v>16</v>
      </c>
      <c r="Z83" s="112">
        <v>16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39</v>
      </c>
      <c r="W84" s="112">
        <v>35</v>
      </c>
      <c r="X84" s="112">
        <v>41</v>
      </c>
      <c r="Y84" s="112">
        <v>46</v>
      </c>
      <c r="Z84" s="112">
        <v>47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40</v>
      </c>
      <c r="W85" s="112">
        <v>47</v>
      </c>
      <c r="X85" s="112">
        <v>51</v>
      </c>
      <c r="Y85" s="112">
        <v>58</v>
      </c>
      <c r="Z85" s="112">
        <v>53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1,060</v>
      </c>
      <c r="D86" s="96">
        <f t="shared" ref="D86:D91" si="4">AD4</f>
        <v>0.14470842332613398</v>
      </c>
      <c r="E86" s="97">
        <f t="shared" ref="E86:E91" si="5">AD4</f>
        <v>0.14470842332613398</v>
      </c>
      <c r="F86" s="96">
        <f t="shared" ref="F86:F91" si="6">AF4</f>
        <v>0.49506346967559933</v>
      </c>
      <c r="G86" s="97">
        <f t="shared" ref="G86:G91" si="7">AF4</f>
        <v>0.49506346967559933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45</v>
      </c>
      <c r="W86" s="112">
        <v>62</v>
      </c>
      <c r="X86" s="112">
        <v>58</v>
      </c>
      <c r="Y86" s="112">
        <v>63</v>
      </c>
      <c r="Z86" s="112">
        <v>80</v>
      </c>
    </row>
    <row r="87" spans="1:30" ht="15" customHeight="1" x14ac:dyDescent="0.25">
      <c r="A87" s="98" t="s">
        <v>4</v>
      </c>
      <c r="B87" s="49"/>
      <c r="C87" s="57" t="str">
        <f t="shared" si="3"/>
        <v>579</v>
      </c>
      <c r="D87" s="96">
        <f t="shared" si="4"/>
        <v>0.12209302325581395</v>
      </c>
      <c r="E87" s="97">
        <f t="shared" si="5"/>
        <v>0.12209302325581395</v>
      </c>
      <c r="F87" s="96">
        <f t="shared" si="6"/>
        <v>0.46954314720812174</v>
      </c>
      <c r="G87" s="97">
        <f t="shared" si="7"/>
        <v>0.46954314720812174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9</v>
      </c>
      <c r="W87" s="112">
        <v>9</v>
      </c>
      <c r="X87" s="112">
        <v>6</v>
      </c>
      <c r="Y87" s="112">
        <v>5</v>
      </c>
      <c r="Z87" s="112">
        <v>8</v>
      </c>
    </row>
    <row r="88" spans="1:30" ht="15" customHeight="1" x14ac:dyDescent="0.25">
      <c r="A88" s="98" t="s">
        <v>5</v>
      </c>
      <c r="B88" s="49"/>
      <c r="C88" s="57" t="str">
        <f t="shared" si="3"/>
        <v>484</v>
      </c>
      <c r="D88" s="96">
        <f t="shared" si="4"/>
        <v>0.18048780487804872</v>
      </c>
      <c r="E88" s="97">
        <f t="shared" si="5"/>
        <v>0.18048780487804872</v>
      </c>
      <c r="F88" s="96">
        <f t="shared" si="6"/>
        <v>0.51724137931034475</v>
      </c>
      <c r="G88" s="97">
        <f t="shared" si="7"/>
        <v>0.51724137931034475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4</v>
      </c>
      <c r="W88" s="112">
        <v>0</v>
      </c>
      <c r="X88" s="112">
        <v>5</v>
      </c>
      <c r="Y88" s="112">
        <v>3</v>
      </c>
      <c r="Z88" s="112">
        <v>8</v>
      </c>
    </row>
    <row r="89" spans="1:30" ht="15" customHeight="1" x14ac:dyDescent="0.25">
      <c r="A89" s="49" t="s">
        <v>6</v>
      </c>
      <c r="B89" s="49"/>
      <c r="C89" s="57" t="str">
        <f t="shared" si="3"/>
        <v>765</v>
      </c>
      <c r="D89" s="96">
        <f t="shared" si="4"/>
        <v>9.4420600858369008E-2</v>
      </c>
      <c r="E89" s="97">
        <f t="shared" si="5"/>
        <v>9.4420600858369008E-2</v>
      </c>
      <c r="F89" s="96">
        <f t="shared" si="6"/>
        <v>0.32582322357019056</v>
      </c>
      <c r="G89" s="97">
        <f t="shared" si="7"/>
        <v>0.32582322357019056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21</v>
      </c>
      <c r="W89" s="112">
        <v>12</v>
      </c>
      <c r="X89" s="112">
        <v>14</v>
      </c>
      <c r="Y89" s="112">
        <v>16</v>
      </c>
      <c r="Z89" s="112">
        <v>27</v>
      </c>
    </row>
    <row r="90" spans="1:30" ht="15" customHeight="1" x14ac:dyDescent="0.25">
      <c r="A90" s="49" t="s">
        <v>96</v>
      </c>
      <c r="B90" s="49"/>
      <c r="C90" s="57" t="str">
        <f t="shared" si="3"/>
        <v>$31,715</v>
      </c>
      <c r="D90" s="96">
        <f t="shared" si="4"/>
        <v>6.4638624995803751E-2</v>
      </c>
      <c r="E90" s="97">
        <f t="shared" si="5"/>
        <v>6.4638624995803751E-2</v>
      </c>
      <c r="F90" s="96">
        <f t="shared" si="6"/>
        <v>-0.23584993855865843</v>
      </c>
      <c r="G90" s="97">
        <f t="shared" si="7"/>
        <v>-0.23584993855865843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72</v>
      </c>
      <c r="W90" s="112">
        <v>72</v>
      </c>
      <c r="X90" s="112">
        <v>64</v>
      </c>
      <c r="Y90" s="112">
        <v>79</v>
      </c>
      <c r="Z90" s="112">
        <v>78</v>
      </c>
    </row>
    <row r="91" spans="1:30" ht="15" customHeight="1" x14ac:dyDescent="0.25">
      <c r="A91" s="49" t="s">
        <v>7</v>
      </c>
      <c r="B91" s="49"/>
      <c r="C91" s="57" t="str">
        <f t="shared" si="3"/>
        <v>$27.5 mil</v>
      </c>
      <c r="D91" s="96">
        <f t="shared" si="4"/>
        <v>6.55769196771816E-2</v>
      </c>
      <c r="E91" s="97">
        <f t="shared" si="5"/>
        <v>6.55769196771816E-2</v>
      </c>
      <c r="F91" s="96">
        <f t="shared" si="6"/>
        <v>0.24821256834157279</v>
      </c>
      <c r="G91" s="97">
        <f t="shared" si="7"/>
        <v>0.24821256834157279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308</v>
      </c>
      <c r="W91" s="112">
        <v>308</v>
      </c>
      <c r="X91" s="112">
        <v>316</v>
      </c>
      <c r="Y91" s="112">
        <v>374</v>
      </c>
      <c r="Z91" s="112">
        <v>407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19</v>
      </c>
      <c r="W93" s="112">
        <v>14</v>
      </c>
      <c r="X93" s="112">
        <v>13</v>
      </c>
      <c r="Y93" s="112">
        <v>14</v>
      </c>
      <c r="Z93" s="112">
        <v>13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44</v>
      </c>
      <c r="W94" s="112">
        <v>39</v>
      </c>
      <c r="X94" s="112">
        <v>40</v>
      </c>
      <c r="Y94" s="112">
        <v>45</v>
      </c>
      <c r="Z94" s="112">
        <v>45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8</v>
      </c>
      <c r="W95" s="112">
        <v>10</v>
      </c>
      <c r="X95" s="112">
        <v>10</v>
      </c>
      <c r="Y95" s="112">
        <v>10</v>
      </c>
      <c r="Z95" s="112">
        <v>12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89</v>
      </c>
      <c r="W96" s="112">
        <v>97</v>
      </c>
      <c r="X96" s="112">
        <v>108</v>
      </c>
      <c r="Y96" s="112">
        <v>118</v>
      </c>
      <c r="Z96" s="112">
        <v>131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42</v>
      </c>
      <c r="W97" s="112">
        <v>43</v>
      </c>
      <c r="X97" s="112">
        <v>38</v>
      </c>
      <c r="Y97" s="112">
        <v>38</v>
      </c>
      <c r="Z97" s="112">
        <v>46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11</v>
      </c>
      <c r="W98" s="112">
        <v>11</v>
      </c>
      <c r="X98" s="112">
        <v>11</v>
      </c>
      <c r="Y98" s="112">
        <v>12</v>
      </c>
      <c r="Z98" s="112">
        <v>20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0</v>
      </c>
      <c r="Y99" s="112">
        <v>6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34</v>
      </c>
      <c r="W100" s="112">
        <v>30</v>
      </c>
      <c r="X100" s="112">
        <v>34</v>
      </c>
      <c r="Y100" s="112">
        <v>44</v>
      </c>
      <c r="Z100" s="112">
        <v>48</v>
      </c>
    </row>
    <row r="101" spans="1:32" x14ac:dyDescent="0.25">
      <c r="A101" s="18"/>
      <c r="S101" s="118" t="s">
        <v>53</v>
      </c>
      <c r="T101" s="118"/>
      <c r="U101" s="112"/>
      <c r="V101" s="112">
        <v>270</v>
      </c>
      <c r="W101" s="112">
        <v>278</v>
      </c>
      <c r="X101" s="112">
        <v>297</v>
      </c>
      <c r="Y101" s="112">
        <v>330</v>
      </c>
      <c r="Z101" s="112">
        <v>357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280</v>
      </c>
      <c r="W104" s="112">
        <v>375</v>
      </c>
      <c r="X104" s="112">
        <v>522</v>
      </c>
      <c r="Y104" s="112">
        <v>565</v>
      </c>
      <c r="Z104" s="112">
        <v>666</v>
      </c>
      <c r="AB104" s="109" t="str">
        <f>TEXT(Z104,"###,###")</f>
        <v>666</v>
      </c>
      <c r="AD104" s="130">
        <f>Z104/($Z$4)*100</f>
        <v>62.830188679245282</v>
      </c>
      <c r="AF104" s="109"/>
    </row>
    <row r="105" spans="1:32" x14ac:dyDescent="0.25">
      <c r="S105" s="115" t="s">
        <v>17</v>
      </c>
      <c r="T105" s="115"/>
      <c r="U105" s="112"/>
      <c r="V105" s="112">
        <v>391</v>
      </c>
      <c r="W105" s="112">
        <v>372</v>
      </c>
      <c r="X105" s="112">
        <v>370</v>
      </c>
      <c r="Y105" s="112">
        <v>341</v>
      </c>
      <c r="Z105" s="112">
        <v>371</v>
      </c>
      <c r="AB105" s="109" t="str">
        <f>TEXT(Z105,"###,###")</f>
        <v>371</v>
      </c>
      <c r="AD105" s="130">
        <f>Z105/($Z$4)*100</f>
        <v>35</v>
      </c>
      <c r="AF105" s="109"/>
    </row>
    <row r="106" spans="1:32" x14ac:dyDescent="0.25">
      <c r="S106" s="118" t="s">
        <v>53</v>
      </c>
      <c r="T106" s="118"/>
      <c r="U106" s="120"/>
      <c r="V106" s="120">
        <v>671</v>
      </c>
      <c r="W106" s="120">
        <v>747</v>
      </c>
      <c r="X106" s="120">
        <v>892</v>
      </c>
      <c r="Y106" s="120">
        <v>906</v>
      </c>
      <c r="Z106" s="120">
        <v>1037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37</v>
      </c>
      <c r="W108" s="112">
        <v>99</v>
      </c>
      <c r="X108" s="112">
        <v>54</v>
      </c>
      <c r="Y108" s="112">
        <v>78</v>
      </c>
      <c r="Z108" s="112">
        <v>83</v>
      </c>
      <c r="AB108" s="109" t="str">
        <f>TEXT(Z108,"###,###")</f>
        <v>83</v>
      </c>
      <c r="AD108" s="130">
        <f>Z108/($Z$4)*100</f>
        <v>7.8301886792452828</v>
      </c>
      <c r="AF108" s="109"/>
    </row>
    <row r="109" spans="1:32" x14ac:dyDescent="0.25">
      <c r="S109" s="115" t="s">
        <v>20</v>
      </c>
      <c r="T109" s="115"/>
      <c r="U109" s="112"/>
      <c r="V109" s="112">
        <v>68</v>
      </c>
      <c r="W109" s="112">
        <v>52</v>
      </c>
      <c r="X109" s="112">
        <v>65</v>
      </c>
      <c r="Y109" s="112">
        <v>132</v>
      </c>
      <c r="Z109" s="112">
        <v>182</v>
      </c>
      <c r="AB109" s="109" t="str">
        <f>TEXT(Z109,"###,###")</f>
        <v>182</v>
      </c>
      <c r="AD109" s="130">
        <f>Z109/($Z$4)*100</f>
        <v>17.169811320754715</v>
      </c>
      <c r="AF109" s="109"/>
    </row>
    <row r="110" spans="1:32" x14ac:dyDescent="0.25">
      <c r="S110" s="115" t="s">
        <v>21</v>
      </c>
      <c r="T110" s="115"/>
      <c r="U110" s="112"/>
      <c r="V110" s="112">
        <v>360</v>
      </c>
      <c r="W110" s="112">
        <v>375</v>
      </c>
      <c r="X110" s="112">
        <v>414</v>
      </c>
      <c r="Y110" s="112">
        <v>498</v>
      </c>
      <c r="Z110" s="112">
        <v>509</v>
      </c>
      <c r="AB110" s="109" t="str">
        <f>TEXT(Z110,"###,###")</f>
        <v>509</v>
      </c>
      <c r="AD110" s="130">
        <f>Z110/($Z$4)*100</f>
        <v>48.018867924528301</v>
      </c>
      <c r="AF110" s="109"/>
    </row>
    <row r="111" spans="1:32" x14ac:dyDescent="0.25">
      <c r="S111" s="115" t="s">
        <v>22</v>
      </c>
      <c r="T111" s="115"/>
      <c r="U111" s="112"/>
      <c r="V111" s="112">
        <v>208</v>
      </c>
      <c r="W111" s="112">
        <v>229</v>
      </c>
      <c r="X111" s="112">
        <v>204</v>
      </c>
      <c r="Y111" s="112">
        <v>198</v>
      </c>
      <c r="Z111" s="112">
        <v>267</v>
      </c>
      <c r="AB111" s="109" t="str">
        <f>TEXT(Z111,"###,###")</f>
        <v>267</v>
      </c>
      <c r="AD111" s="130">
        <f>Z111/($Z$4)*100</f>
        <v>25.188679245283019</v>
      </c>
      <c r="AF111" s="109"/>
    </row>
    <row r="112" spans="1:32" x14ac:dyDescent="0.25">
      <c r="S112" s="118" t="s">
        <v>53</v>
      </c>
      <c r="T112" s="118"/>
      <c r="U112" s="112"/>
      <c r="V112" s="112">
        <v>706</v>
      </c>
      <c r="W112" s="112">
        <v>770</v>
      </c>
      <c r="X112" s="112">
        <v>758</v>
      </c>
      <c r="Y112" s="112">
        <v>926</v>
      </c>
      <c r="Z112" s="112">
        <v>1060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38.4</v>
      </c>
      <c r="W118" s="131">
        <v>38.78</v>
      </c>
      <c r="X118" s="131">
        <v>39.19</v>
      </c>
      <c r="Y118" s="131">
        <v>38.93</v>
      </c>
      <c r="Z118" s="131">
        <v>38.65</v>
      </c>
      <c r="AB118" s="109" t="str">
        <f>TEXT(Z118,"##.0")</f>
        <v>38.7</v>
      </c>
    </row>
    <row r="120" spans="19:32" x14ac:dyDescent="0.25">
      <c r="S120" s="101" t="s">
        <v>98</v>
      </c>
      <c r="T120" s="112"/>
      <c r="U120" s="112"/>
      <c r="V120" s="112">
        <v>569</v>
      </c>
      <c r="W120" s="112">
        <v>578</v>
      </c>
      <c r="X120" s="112">
        <v>597</v>
      </c>
      <c r="Y120" s="112">
        <v>679</v>
      </c>
      <c r="Z120" s="112">
        <v>751</v>
      </c>
      <c r="AB120" s="109" t="str">
        <f>TEXT(Z120,"###,###")</f>
        <v>751</v>
      </c>
    </row>
    <row r="121" spans="19:32" x14ac:dyDescent="0.25">
      <c r="S121" s="101" t="s">
        <v>99</v>
      </c>
      <c r="T121" s="112"/>
      <c r="U121" s="112"/>
      <c r="V121" s="112">
        <v>5</v>
      </c>
      <c r="W121" s="112">
        <v>5</v>
      </c>
      <c r="X121" s="112">
        <v>9</v>
      </c>
      <c r="Y121" s="112">
        <v>8</v>
      </c>
      <c r="Z121" s="112">
        <v>7</v>
      </c>
      <c r="AB121" s="109" t="str">
        <f>TEXT(Z121,"###,###")</f>
        <v>7</v>
      </c>
    </row>
    <row r="122" spans="19:32" x14ac:dyDescent="0.25">
      <c r="S122" s="101" t="s">
        <v>100</v>
      </c>
      <c r="T122" s="112"/>
      <c r="U122" s="112"/>
      <c r="V122" s="112">
        <v>5</v>
      </c>
      <c r="W122" s="112">
        <v>6</v>
      </c>
      <c r="X122" s="112">
        <v>3</v>
      </c>
      <c r="Y122" s="112">
        <v>14</v>
      </c>
      <c r="Z122" s="112">
        <v>13</v>
      </c>
      <c r="AB122" s="109" t="str">
        <f>TEXT(Z122,"###,###")</f>
        <v>13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574</v>
      </c>
      <c r="W124" s="112">
        <v>584</v>
      </c>
      <c r="X124" s="112">
        <v>600</v>
      </c>
      <c r="Y124" s="112">
        <v>693</v>
      </c>
      <c r="Z124" s="112">
        <v>764</v>
      </c>
      <c r="AB124" s="109" t="str">
        <f>TEXT(Z124,"###,###")</f>
        <v>764</v>
      </c>
      <c r="AD124" s="127">
        <f>Z124/$Z$7*100</f>
        <v>99.869281045751634</v>
      </c>
    </row>
    <row r="125" spans="19:32" x14ac:dyDescent="0.25">
      <c r="S125" s="101" t="s">
        <v>102</v>
      </c>
      <c r="T125" s="112"/>
      <c r="U125" s="112"/>
      <c r="V125" s="112">
        <v>10</v>
      </c>
      <c r="W125" s="112">
        <v>11</v>
      </c>
      <c r="X125" s="112">
        <v>12</v>
      </c>
      <c r="Y125" s="112">
        <v>22</v>
      </c>
      <c r="Z125" s="112">
        <v>20</v>
      </c>
      <c r="AB125" s="109" t="str">
        <f>TEXT(Z125,"###,###")</f>
        <v>20</v>
      </c>
      <c r="AD125" s="127">
        <f>Z125/$Z$7*100</f>
        <v>2.6143790849673203</v>
      </c>
    </row>
    <row r="127" spans="19:32" x14ac:dyDescent="0.25">
      <c r="S127" s="101" t="s">
        <v>103</v>
      </c>
      <c r="T127" s="112"/>
      <c r="U127" s="112"/>
      <c r="V127" s="112">
        <v>306</v>
      </c>
      <c r="W127" s="112">
        <v>307</v>
      </c>
      <c r="X127" s="112">
        <v>316</v>
      </c>
      <c r="Y127" s="112">
        <v>371</v>
      </c>
      <c r="Z127" s="112">
        <v>405</v>
      </c>
      <c r="AB127" s="109" t="str">
        <f>TEXT(Z127,"###,###")</f>
        <v>405</v>
      </c>
      <c r="AD127" s="127">
        <f>Z127/$Z$7*100</f>
        <v>52.941176470588239</v>
      </c>
    </row>
    <row r="128" spans="19:32" x14ac:dyDescent="0.25">
      <c r="S128" s="101" t="s">
        <v>104</v>
      </c>
      <c r="T128" s="112"/>
      <c r="U128" s="112"/>
      <c r="V128" s="112">
        <v>272</v>
      </c>
      <c r="W128" s="112">
        <v>274</v>
      </c>
      <c r="X128" s="112">
        <v>296</v>
      </c>
      <c r="Y128" s="112">
        <v>328</v>
      </c>
      <c r="Z128" s="112">
        <v>358</v>
      </c>
      <c r="AB128" s="109" t="str">
        <f>TEXT(Z128,"###,###")</f>
        <v>358</v>
      </c>
      <c r="AD128" s="127">
        <f>Z128/$Z$7*100</f>
        <v>46.79738562091503</v>
      </c>
    </row>
    <row r="130" spans="19:20" x14ac:dyDescent="0.25">
      <c r="S130" s="101" t="s">
        <v>278</v>
      </c>
      <c r="T130" s="127">
        <v>98.169934640522868</v>
      </c>
    </row>
    <row r="131" spans="19:20" x14ac:dyDescent="0.25">
      <c r="S131" s="101" t="s">
        <v>279</v>
      </c>
      <c r="T131" s="127">
        <v>0.91503267973856217</v>
      </c>
    </row>
    <row r="132" spans="19:20" x14ac:dyDescent="0.25">
      <c r="S132" s="101" t="s">
        <v>280</v>
      </c>
      <c r="T132" s="127">
        <v>1.6993464052287581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3670003-BF57-4AB8-900D-6AE4A75404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74ECA12-9D00-474E-A844-93405BC116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7655ED3-B0A8-4346-A621-88F2FDA66F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4CCC1C1-4A31-4F7E-A7F5-8A87362E63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7A0FF-DAFF-4B22-9AD8-9C682503093B}">
  <sheetPr codeName="Sheet7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111</v>
      </c>
      <c r="T1" s="99"/>
      <c r="U1" s="99"/>
      <c r="V1" s="99"/>
      <c r="W1" s="99"/>
      <c r="X1" s="99"/>
      <c r="Y1" s="100" t="s">
        <v>208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111</v>
      </c>
      <c r="Y3" s="105" t="s">
        <v>208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 Boulia,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320</v>
      </c>
      <c r="W4" s="108">
        <v>220</v>
      </c>
      <c r="X4" s="108">
        <v>336</v>
      </c>
      <c r="Y4" s="108">
        <v>319</v>
      </c>
      <c r="Z4" s="108">
        <v>339</v>
      </c>
      <c r="AB4" s="109" t="str">
        <f>TEXT(Z4,"###,###")</f>
        <v>339</v>
      </c>
      <c r="AD4" s="110">
        <f>Z4/Y4-1</f>
        <v>6.2695924764890387E-2</v>
      </c>
      <c r="AF4" s="110">
        <f>Z4/V4-1</f>
        <v>5.9374999999999956E-2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164</v>
      </c>
      <c r="W5" s="108">
        <v>111</v>
      </c>
      <c r="X5" s="108">
        <v>162</v>
      </c>
      <c r="Y5" s="108">
        <v>158</v>
      </c>
      <c r="Z5" s="108">
        <v>162</v>
      </c>
      <c r="AB5" s="109" t="str">
        <f>TEXT(Z5,"###,###")</f>
        <v>162</v>
      </c>
      <c r="AD5" s="110">
        <f t="shared" ref="AD5:AD9" si="0">Z5/Y5-1</f>
        <v>2.5316455696202445E-2</v>
      </c>
      <c r="AF5" s="110">
        <f t="shared" ref="AF5:AF9" si="1">Z5/V5-1</f>
        <v>-1.2195121951219523E-2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155</v>
      </c>
      <c r="W6" s="108">
        <v>108</v>
      </c>
      <c r="X6" s="108">
        <v>174</v>
      </c>
      <c r="Y6" s="108">
        <v>161</v>
      </c>
      <c r="Z6" s="108">
        <v>177</v>
      </c>
      <c r="AB6" s="109" t="str">
        <f>TEXT(Z6,"###,###")</f>
        <v>177</v>
      </c>
      <c r="AD6" s="110">
        <f t="shared" si="0"/>
        <v>9.9378881987577605E-2</v>
      </c>
      <c r="AF6" s="110">
        <f t="shared" si="1"/>
        <v>0.14193548387096766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231</v>
      </c>
      <c r="W7" s="108">
        <v>154</v>
      </c>
      <c r="X7" s="108">
        <v>229</v>
      </c>
      <c r="Y7" s="108">
        <v>219</v>
      </c>
      <c r="Z7" s="108">
        <v>236</v>
      </c>
      <c r="AB7" s="109" t="str">
        <f>TEXT(Z7,"###,###")</f>
        <v>236</v>
      </c>
      <c r="AD7" s="110">
        <f t="shared" si="0"/>
        <v>7.7625570776255648E-2</v>
      </c>
      <c r="AF7" s="110">
        <f t="shared" si="1"/>
        <v>2.1645021645021689E-2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339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236</v>
      </c>
      <c r="P8" s="67"/>
      <c r="S8" s="107" t="s">
        <v>83</v>
      </c>
      <c r="T8" s="108"/>
      <c r="U8" s="108"/>
      <c r="V8" s="108">
        <v>43678</v>
      </c>
      <c r="W8" s="108">
        <v>46073.5</v>
      </c>
      <c r="X8" s="108">
        <v>48056.27</v>
      </c>
      <c r="Y8" s="108">
        <v>52221.87</v>
      </c>
      <c r="Z8" s="108">
        <v>50310.41</v>
      </c>
      <c r="AB8" s="109" t="str">
        <f>TEXT(Z8,"$###,###")</f>
        <v>$50,310</v>
      </c>
      <c r="AD8" s="110">
        <f t="shared" si="0"/>
        <v>-3.6602672405258496E-2</v>
      </c>
      <c r="AF8" s="110">
        <f t="shared" si="1"/>
        <v>0.15184784101836168</v>
      </c>
    </row>
    <row r="9" spans="1:32" x14ac:dyDescent="0.25">
      <c r="A9" s="30" t="s">
        <v>14</v>
      </c>
      <c r="B9" s="71"/>
      <c r="C9" s="72"/>
      <c r="D9" s="73">
        <f>AD104</f>
        <v>56.637168141592923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47.457627118644069</v>
      </c>
      <c r="P9" s="74" t="s">
        <v>84</v>
      </c>
      <c r="S9" s="107" t="s">
        <v>7</v>
      </c>
      <c r="T9" s="108"/>
      <c r="U9" s="108"/>
      <c r="V9" s="108">
        <v>11064633</v>
      </c>
      <c r="W9" s="108">
        <v>7559986</v>
      </c>
      <c r="X9" s="108">
        <v>13302958</v>
      </c>
      <c r="Y9" s="108">
        <v>15533316</v>
      </c>
      <c r="Z9" s="108">
        <v>16932440</v>
      </c>
      <c r="AB9" s="109" t="str">
        <f>TEXT(Z9/1000000,"$#,###.0")&amp;" mil"</f>
        <v>$16.9 mil</v>
      </c>
      <c r="AD9" s="110">
        <f t="shared" si="0"/>
        <v>9.0072461025063832E-2</v>
      </c>
      <c r="AF9" s="110">
        <f t="shared" si="1"/>
        <v>0.53032097856295812</v>
      </c>
    </row>
    <row r="10" spans="1:32" x14ac:dyDescent="0.25">
      <c r="A10" s="30" t="s">
        <v>17</v>
      </c>
      <c r="B10" s="71"/>
      <c r="C10" s="72"/>
      <c r="D10" s="73">
        <f>AD105</f>
        <v>29.793510324483773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50.847457627118644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75.847457627118644</v>
      </c>
      <c r="P11" s="74" t="s">
        <v>84</v>
      </c>
      <c r="S11" s="107" t="s">
        <v>29</v>
      </c>
      <c r="T11" s="112"/>
      <c r="U11" s="112"/>
      <c r="V11" s="112">
        <v>265</v>
      </c>
      <c r="W11" s="112">
        <v>192</v>
      </c>
      <c r="X11" s="112">
        <v>287</v>
      </c>
      <c r="Y11" s="112">
        <v>262</v>
      </c>
      <c r="Z11" s="112">
        <v>284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9.3220338983050848</v>
      </c>
      <c r="P12" s="74" t="s">
        <v>84</v>
      </c>
      <c r="S12" s="107" t="s">
        <v>30</v>
      </c>
      <c r="T12" s="112"/>
      <c r="U12" s="112"/>
      <c r="V12" s="112">
        <v>54</v>
      </c>
      <c r="W12" s="112">
        <v>29</v>
      </c>
      <c r="X12" s="112">
        <v>51</v>
      </c>
      <c r="Y12" s="112">
        <v>57</v>
      </c>
      <c r="Z12" s="112">
        <v>53</v>
      </c>
    </row>
    <row r="13" spans="1:32" ht="15" customHeight="1" x14ac:dyDescent="0.25">
      <c r="A13" s="30" t="s">
        <v>19</v>
      </c>
      <c r="B13" s="72"/>
      <c r="C13" s="72"/>
      <c r="D13" s="73">
        <f>AD108</f>
        <v>15.339233038348082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13.559322033898304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12.684365781710916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35.988200589970504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15.350877192982457</v>
      </c>
      <c r="P15" s="74" t="s">
        <v>84</v>
      </c>
      <c r="S15" s="115" t="s">
        <v>60</v>
      </c>
      <c r="T15" s="115"/>
      <c r="U15" s="116"/>
      <c r="V15" s="116">
        <v>70</v>
      </c>
      <c r="W15" s="116">
        <v>38</v>
      </c>
      <c r="X15" s="116">
        <v>89</v>
      </c>
      <c r="Y15" s="112">
        <v>76</v>
      </c>
      <c r="Z15" s="112">
        <v>84</v>
      </c>
      <c r="AB15" s="117">
        <f t="shared" ref="AB15:AB34" si="2">IF(Z15="np",0,Z15/$Z$34)</f>
        <v>0.24925816023738873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18.87905604719764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84.649122807017534</v>
      </c>
      <c r="P16" s="37" t="s">
        <v>84</v>
      </c>
      <c r="S16" s="115" t="s">
        <v>61</v>
      </c>
      <c r="T16" s="115"/>
      <c r="U16" s="116"/>
      <c r="V16" s="116">
        <v>4</v>
      </c>
      <c r="W16" s="116">
        <v>0</v>
      </c>
      <c r="X16" s="116">
        <v>0</v>
      </c>
      <c r="Y16" s="112">
        <v>3</v>
      </c>
      <c r="Z16" s="112">
        <v>5</v>
      </c>
      <c r="AB16" s="117">
        <f t="shared" si="2"/>
        <v>1.483679525222552E-2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</v>
      </c>
      <c r="W17" s="116">
        <v>0</v>
      </c>
      <c r="X17" s="116">
        <v>3</v>
      </c>
      <c r="Y17" s="112">
        <v>2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1</v>
      </c>
      <c r="Z18" s="112">
        <v>5</v>
      </c>
      <c r="AB18" s="117">
        <f t="shared" si="2"/>
        <v>1.483679525222552E-2</v>
      </c>
    </row>
    <row r="19" spans="1:28" x14ac:dyDescent="0.25">
      <c r="A19" s="63" t="str">
        <f>$S$1&amp;" ("&amp;$V$2&amp;" to "&amp;$Z$2&amp;")"</f>
        <v>Boulia (2017-18 to 2021-22)</v>
      </c>
      <c r="B19" s="63"/>
      <c r="C19" s="63"/>
      <c r="D19" s="63"/>
      <c r="E19" s="63"/>
      <c r="F19" s="63"/>
      <c r="G19" s="63" t="str">
        <f>$S$1&amp;" ("&amp;$V$2&amp;" to "&amp;$Z$2&amp;")"</f>
        <v>Boulia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17</v>
      </c>
      <c r="W19" s="116">
        <v>14</v>
      </c>
      <c r="X19" s="116">
        <v>14</v>
      </c>
      <c r="Y19" s="112">
        <v>16</v>
      </c>
      <c r="Z19" s="112">
        <v>16</v>
      </c>
      <c r="AB19" s="117">
        <f t="shared" si="2"/>
        <v>4.7477744807121663E-2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0</v>
      </c>
      <c r="X20" s="116">
        <v>6</v>
      </c>
      <c r="Y20" s="112">
        <v>3</v>
      </c>
      <c r="Z20" s="112">
        <v>3</v>
      </c>
      <c r="AB20" s="117">
        <f t="shared" si="2"/>
        <v>8.9020771513353119E-3</v>
      </c>
    </row>
    <row r="21" spans="1:28" x14ac:dyDescent="0.25">
      <c r="S21" s="115" t="s">
        <v>66</v>
      </c>
      <c r="T21" s="115"/>
      <c r="U21" s="116"/>
      <c r="V21" s="116">
        <v>3</v>
      </c>
      <c r="W21" s="116">
        <v>8</v>
      </c>
      <c r="X21" s="116">
        <v>12</v>
      </c>
      <c r="Y21" s="112">
        <v>11</v>
      </c>
      <c r="Z21" s="112">
        <v>15</v>
      </c>
      <c r="AB21" s="117">
        <f t="shared" si="2"/>
        <v>4.4510385756676561E-2</v>
      </c>
    </row>
    <row r="22" spans="1:28" x14ac:dyDescent="0.25">
      <c r="S22" s="115" t="s">
        <v>67</v>
      </c>
      <c r="T22" s="115"/>
      <c r="U22" s="116"/>
      <c r="V22" s="116">
        <v>16</v>
      </c>
      <c r="W22" s="116">
        <v>5</v>
      </c>
      <c r="X22" s="116">
        <v>17</v>
      </c>
      <c r="Y22" s="112">
        <v>8</v>
      </c>
      <c r="Z22" s="112">
        <v>11</v>
      </c>
      <c r="AB22" s="117">
        <f t="shared" si="2"/>
        <v>3.2640949554896145E-2</v>
      </c>
    </row>
    <row r="23" spans="1:28" x14ac:dyDescent="0.25">
      <c r="S23" s="115" t="s">
        <v>68</v>
      </c>
      <c r="T23" s="115"/>
      <c r="U23" s="116"/>
      <c r="V23" s="116">
        <v>17</v>
      </c>
      <c r="W23" s="116">
        <v>15</v>
      </c>
      <c r="X23" s="116">
        <v>18</v>
      </c>
      <c r="Y23" s="112">
        <v>21</v>
      </c>
      <c r="Z23" s="112">
        <v>22</v>
      </c>
      <c r="AB23" s="117">
        <f t="shared" si="2"/>
        <v>6.5281899109792291E-2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11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7</v>
      </c>
      <c r="W25" s="116">
        <v>0</v>
      </c>
      <c r="X25" s="116">
        <v>7</v>
      </c>
      <c r="Y25" s="112">
        <v>3</v>
      </c>
      <c r="Z25" s="112">
        <v>7</v>
      </c>
      <c r="AB25" s="117">
        <f t="shared" si="2"/>
        <v>2.0771513353115726E-2</v>
      </c>
    </row>
    <row r="26" spans="1:28" x14ac:dyDescent="0.25">
      <c r="S26" s="115" t="s">
        <v>71</v>
      </c>
      <c r="T26" s="115"/>
      <c r="U26" s="116"/>
      <c r="V26" s="116">
        <v>0</v>
      </c>
      <c r="W26" s="116">
        <v>0</v>
      </c>
      <c r="X26" s="116">
        <v>0</v>
      </c>
      <c r="Y26" s="112">
        <v>3</v>
      </c>
      <c r="Z26" s="112">
        <v>0</v>
      </c>
      <c r="AB26" s="117">
        <f t="shared" si="2"/>
        <v>0</v>
      </c>
    </row>
    <row r="27" spans="1:28" x14ac:dyDescent="0.25">
      <c r="S27" s="115" t="s">
        <v>72</v>
      </c>
      <c r="T27" s="115"/>
      <c r="U27" s="116"/>
      <c r="V27" s="116">
        <v>7</v>
      </c>
      <c r="W27" s="116">
        <v>3</v>
      </c>
      <c r="X27" s="116">
        <v>3</v>
      </c>
      <c r="Y27" s="112">
        <v>5</v>
      </c>
      <c r="Z27" s="112">
        <v>9</v>
      </c>
      <c r="AB27" s="117">
        <f t="shared" si="2"/>
        <v>2.6706231454005934E-2</v>
      </c>
    </row>
    <row r="28" spans="1:28" x14ac:dyDescent="0.25">
      <c r="S28" s="115" t="s">
        <v>73</v>
      </c>
      <c r="T28" s="115"/>
      <c r="U28" s="116"/>
      <c r="V28" s="116">
        <v>30</v>
      </c>
      <c r="W28" s="116">
        <v>15</v>
      </c>
      <c r="X28" s="116">
        <v>28</v>
      </c>
      <c r="Y28" s="112">
        <v>17</v>
      </c>
      <c r="Z28" s="112">
        <v>18</v>
      </c>
      <c r="AB28" s="117">
        <f t="shared" si="2"/>
        <v>5.3412462908011868E-2</v>
      </c>
    </row>
    <row r="29" spans="1:28" x14ac:dyDescent="0.25">
      <c r="S29" s="115" t="s">
        <v>74</v>
      </c>
      <c r="T29" s="115"/>
      <c r="U29" s="116"/>
      <c r="V29" s="116">
        <v>61</v>
      </c>
      <c r="W29" s="116">
        <v>50</v>
      </c>
      <c r="X29" s="116">
        <v>55</v>
      </c>
      <c r="Y29" s="112">
        <v>62</v>
      </c>
      <c r="Z29" s="112">
        <v>66</v>
      </c>
      <c r="AB29" s="117">
        <f t="shared" si="2"/>
        <v>0.19584569732937684</v>
      </c>
    </row>
    <row r="30" spans="1:28" x14ac:dyDescent="0.25">
      <c r="S30" s="115" t="s">
        <v>75</v>
      </c>
      <c r="T30" s="115"/>
      <c r="U30" s="116"/>
      <c r="V30" s="116">
        <v>17</v>
      </c>
      <c r="W30" s="116">
        <v>22</v>
      </c>
      <c r="X30" s="116">
        <v>25</v>
      </c>
      <c r="Y30" s="112">
        <v>23</v>
      </c>
      <c r="Z30" s="112">
        <v>23</v>
      </c>
      <c r="AB30" s="117">
        <f t="shared" si="2"/>
        <v>6.8249258160237386E-2</v>
      </c>
    </row>
    <row r="31" spans="1:28" x14ac:dyDescent="0.25">
      <c r="S31" s="115" t="s">
        <v>76</v>
      </c>
      <c r="T31" s="115"/>
      <c r="U31" s="116"/>
      <c r="V31" s="116">
        <v>10</v>
      </c>
      <c r="W31" s="116">
        <v>5</v>
      </c>
      <c r="X31" s="116">
        <v>8</v>
      </c>
      <c r="Y31" s="112">
        <v>12</v>
      </c>
      <c r="Z31" s="112">
        <v>13</v>
      </c>
      <c r="AB31" s="117">
        <f t="shared" si="2"/>
        <v>3.857566765578635E-2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5</v>
      </c>
      <c r="W32" s="116">
        <v>0</v>
      </c>
      <c r="X32" s="116">
        <v>6</v>
      </c>
      <c r="Y32" s="112">
        <v>14</v>
      </c>
      <c r="Z32" s="112">
        <v>7</v>
      </c>
      <c r="AB32" s="117">
        <f t="shared" si="2"/>
        <v>2.0771513353115726E-2</v>
      </c>
    </row>
    <row r="33" spans="19:32" x14ac:dyDescent="0.25">
      <c r="S33" s="115" t="s">
        <v>78</v>
      </c>
      <c r="T33" s="115"/>
      <c r="U33" s="116"/>
      <c r="V33" s="116">
        <v>6</v>
      </c>
      <c r="W33" s="116">
        <v>5</v>
      </c>
      <c r="X33" s="116">
        <v>8</v>
      </c>
      <c r="Y33" s="112">
        <v>13</v>
      </c>
      <c r="Z33" s="112">
        <v>3</v>
      </c>
      <c r="AB33" s="117">
        <f t="shared" si="2"/>
        <v>8.9020771513353119E-3</v>
      </c>
    </row>
    <row r="34" spans="19:32" x14ac:dyDescent="0.25">
      <c r="S34" s="118" t="s">
        <v>53</v>
      </c>
      <c r="T34" s="118"/>
      <c r="U34" s="119"/>
      <c r="V34" s="119">
        <v>320</v>
      </c>
      <c r="W34" s="119">
        <v>217</v>
      </c>
      <c r="X34" s="119">
        <v>341</v>
      </c>
      <c r="Y34" s="120">
        <v>319</v>
      </c>
      <c r="Z34" s="120">
        <v>337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200</v>
      </c>
      <c r="W37" s="112">
        <v>141</v>
      </c>
      <c r="X37" s="112">
        <v>191</v>
      </c>
      <c r="Y37" s="112">
        <v>184</v>
      </c>
      <c r="Z37" s="112">
        <v>193</v>
      </c>
      <c r="AB37" s="132">
        <f>Z37/Z40*100</f>
        <v>84.649122807017534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</v>
      </c>
      <c r="W38" s="112">
        <v>16</v>
      </c>
      <c r="X38" s="112">
        <v>37</v>
      </c>
      <c r="Y38" s="112">
        <v>35</v>
      </c>
      <c r="Z38" s="112">
        <v>35</v>
      </c>
      <c r="AB38" s="132">
        <f>Z38/Z40*100</f>
        <v>15.350877192982457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226</v>
      </c>
      <c r="W40" s="112">
        <v>157</v>
      </c>
      <c r="X40" s="112">
        <v>228</v>
      </c>
      <c r="Y40" s="112">
        <v>219</v>
      </c>
      <c r="Z40" s="112">
        <v>228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4</v>
      </c>
      <c r="W45" s="112">
        <v>4</v>
      </c>
      <c r="X45" s="112">
        <v>0</v>
      </c>
      <c r="Y45" s="112">
        <v>4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0</v>
      </c>
      <c r="W46" s="112">
        <v>6</v>
      </c>
      <c r="X46" s="112">
        <v>11</v>
      </c>
      <c r="Y46" s="112">
        <v>5</v>
      </c>
      <c r="Z46" s="112">
        <v>11</v>
      </c>
    </row>
    <row r="47" spans="19:32" x14ac:dyDescent="0.25">
      <c r="S47" s="115" t="s">
        <v>39</v>
      </c>
      <c r="T47" s="115"/>
      <c r="U47" s="112"/>
      <c r="V47" s="112">
        <v>14</v>
      </c>
      <c r="W47" s="112">
        <v>12</v>
      </c>
      <c r="X47" s="112">
        <v>14</v>
      </c>
      <c r="Y47" s="112">
        <v>8</v>
      </c>
      <c r="Z47" s="112">
        <v>8</v>
      </c>
    </row>
    <row r="48" spans="19:32" x14ac:dyDescent="0.25">
      <c r="S48" s="115" t="s">
        <v>40</v>
      </c>
      <c r="T48" s="115"/>
      <c r="U48" s="112"/>
      <c r="V48" s="112">
        <v>33</v>
      </c>
      <c r="W48" s="112">
        <v>15</v>
      </c>
      <c r="X48" s="112">
        <v>22</v>
      </c>
      <c r="Y48" s="112">
        <v>32</v>
      </c>
      <c r="Z48" s="112">
        <v>30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</v>
      </c>
      <c r="W49" s="112">
        <v>12</v>
      </c>
      <c r="X49" s="112">
        <v>21</v>
      </c>
      <c r="Y49" s="112">
        <v>18</v>
      </c>
      <c r="Z49" s="112">
        <v>19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Boulia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</v>
      </c>
      <c r="W50" s="112">
        <v>5</v>
      </c>
      <c r="X50" s="112">
        <v>15</v>
      </c>
      <c r="Y50" s="112">
        <v>11</v>
      </c>
      <c r="Z50" s="112">
        <v>16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20</v>
      </c>
      <c r="W51" s="112">
        <v>15</v>
      </c>
      <c r="X51" s="112">
        <v>7</v>
      </c>
      <c r="Y51" s="112">
        <v>12</v>
      </c>
      <c r="Z51" s="112">
        <v>11</v>
      </c>
    </row>
    <row r="52" spans="1:26" ht="15" customHeight="1" x14ac:dyDescent="0.25">
      <c r="S52" s="115" t="s">
        <v>44</v>
      </c>
      <c r="T52" s="115"/>
      <c r="U52" s="112"/>
      <c r="V52" s="112">
        <v>8</v>
      </c>
      <c r="W52" s="112">
        <v>14</v>
      </c>
      <c r="X52" s="112">
        <v>15</v>
      </c>
      <c r="Y52" s="112">
        <v>12</v>
      </c>
      <c r="Z52" s="112">
        <v>12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9</v>
      </c>
      <c r="W53" s="112">
        <v>3</v>
      </c>
      <c r="X53" s="112">
        <v>10</v>
      </c>
      <c r="Y53" s="112">
        <v>15</v>
      </c>
      <c r="Z53" s="112">
        <v>12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24</v>
      </c>
      <c r="W54" s="112">
        <v>16</v>
      </c>
      <c r="X54" s="112">
        <v>19</v>
      </c>
      <c r="Y54" s="112">
        <v>14</v>
      </c>
      <c r="Z54" s="112">
        <v>18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</v>
      </c>
      <c r="W55" s="112">
        <v>9</v>
      </c>
      <c r="X55" s="112">
        <v>13</v>
      </c>
      <c r="Y55" s="112">
        <v>12</v>
      </c>
      <c r="Z55" s="112">
        <v>14</v>
      </c>
    </row>
    <row r="56" spans="1:26" ht="15" customHeight="1" x14ac:dyDescent="0.25">
      <c r="S56" s="115" t="s">
        <v>48</v>
      </c>
      <c r="T56" s="115"/>
      <c r="U56" s="112"/>
      <c r="V56" s="112">
        <v>7</v>
      </c>
      <c r="W56" s="112">
        <v>10</v>
      </c>
      <c r="X56" s="112">
        <v>7</v>
      </c>
      <c r="Y56" s="112">
        <v>12</v>
      </c>
      <c r="Z56" s="112">
        <v>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3</v>
      </c>
      <c r="Z57" s="112">
        <v>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166</v>
      </c>
      <c r="W61" s="112">
        <v>115</v>
      </c>
      <c r="X61" s="112">
        <v>163</v>
      </c>
      <c r="Y61" s="112">
        <v>158</v>
      </c>
      <c r="Z61" s="112">
        <v>161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0</v>
      </c>
      <c r="Y64" s="112">
        <v>3</v>
      </c>
      <c r="Z64" s="112">
        <v>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Boulia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13</v>
      </c>
      <c r="W65" s="112">
        <v>8</v>
      </c>
      <c r="X65" s="112">
        <v>13</v>
      </c>
      <c r="Y65" s="112">
        <v>11</v>
      </c>
      <c r="Z65" s="112">
        <v>9</v>
      </c>
    </row>
    <row r="66" spans="1:26" x14ac:dyDescent="0.25">
      <c r="S66" s="115" t="s">
        <v>39</v>
      </c>
      <c r="T66" s="115"/>
      <c r="U66" s="112"/>
      <c r="V66" s="112">
        <v>12</v>
      </c>
      <c r="W66" s="112">
        <v>9</v>
      </c>
      <c r="X66" s="112">
        <v>15</v>
      </c>
      <c r="Y66" s="112">
        <v>19</v>
      </c>
      <c r="Z66" s="112">
        <v>15</v>
      </c>
    </row>
    <row r="67" spans="1:26" x14ac:dyDescent="0.25">
      <c r="S67" s="115" t="s">
        <v>40</v>
      </c>
      <c r="T67" s="115"/>
      <c r="U67" s="112"/>
      <c r="V67" s="112">
        <v>25</v>
      </c>
      <c r="W67" s="112">
        <v>12</v>
      </c>
      <c r="X67" s="112">
        <v>40</v>
      </c>
      <c r="Y67" s="112">
        <v>18</v>
      </c>
      <c r="Z67" s="112">
        <v>24</v>
      </c>
    </row>
    <row r="68" spans="1:26" x14ac:dyDescent="0.25">
      <c r="S68" s="115" t="s">
        <v>41</v>
      </c>
      <c r="T68" s="115"/>
      <c r="U68" s="112"/>
      <c r="V68" s="112">
        <v>21</v>
      </c>
      <c r="W68" s="112">
        <v>15</v>
      </c>
      <c r="X68" s="112">
        <v>19</v>
      </c>
      <c r="Y68" s="112">
        <v>22</v>
      </c>
      <c r="Z68" s="112">
        <v>28</v>
      </c>
    </row>
    <row r="69" spans="1:26" x14ac:dyDescent="0.25">
      <c r="S69" s="115" t="s">
        <v>42</v>
      </c>
      <c r="T69" s="115"/>
      <c r="U69" s="112"/>
      <c r="V69" s="112">
        <v>12</v>
      </c>
      <c r="W69" s="112">
        <v>14</v>
      </c>
      <c r="X69" s="112">
        <v>13</v>
      </c>
      <c r="Y69" s="112">
        <v>16</v>
      </c>
      <c r="Z69" s="112">
        <v>14</v>
      </c>
    </row>
    <row r="70" spans="1:26" x14ac:dyDescent="0.25">
      <c r="S70" s="115" t="s">
        <v>43</v>
      </c>
      <c r="T70" s="115"/>
      <c r="U70" s="112"/>
      <c r="V70" s="112">
        <v>6</v>
      </c>
      <c r="W70" s="112">
        <v>6</v>
      </c>
      <c r="X70" s="112">
        <v>10</v>
      </c>
      <c r="Y70" s="112">
        <v>8</v>
      </c>
      <c r="Z70" s="112">
        <v>9</v>
      </c>
    </row>
    <row r="71" spans="1:26" x14ac:dyDescent="0.25">
      <c r="S71" s="115" t="s">
        <v>44</v>
      </c>
      <c r="T71" s="115"/>
      <c r="U71" s="112"/>
      <c r="V71" s="112">
        <v>12</v>
      </c>
      <c r="W71" s="112">
        <v>9</v>
      </c>
      <c r="X71" s="112">
        <v>18</v>
      </c>
      <c r="Y71" s="112">
        <v>12</v>
      </c>
      <c r="Z71" s="112">
        <v>13</v>
      </c>
    </row>
    <row r="72" spans="1:26" x14ac:dyDescent="0.25">
      <c r="S72" s="115" t="s">
        <v>45</v>
      </c>
      <c r="T72" s="115"/>
      <c r="U72" s="112"/>
      <c r="V72" s="112">
        <v>14</v>
      </c>
      <c r="W72" s="112">
        <v>12</v>
      </c>
      <c r="X72" s="112">
        <v>12</v>
      </c>
      <c r="Y72" s="112">
        <v>15</v>
      </c>
      <c r="Z72" s="112">
        <v>17</v>
      </c>
    </row>
    <row r="73" spans="1:26" x14ac:dyDescent="0.25">
      <c r="S73" s="115" t="s">
        <v>46</v>
      </c>
      <c r="T73" s="115"/>
      <c r="U73" s="112"/>
      <c r="V73" s="112">
        <v>13</v>
      </c>
      <c r="W73" s="112">
        <v>5</v>
      </c>
      <c r="X73" s="112">
        <v>4</v>
      </c>
      <c r="Y73" s="112">
        <v>8</v>
      </c>
      <c r="Z73" s="112">
        <v>16</v>
      </c>
    </row>
    <row r="74" spans="1:26" x14ac:dyDescent="0.25">
      <c r="S74" s="115" t="s">
        <v>47</v>
      </c>
      <c r="T74" s="115"/>
      <c r="U74" s="112"/>
      <c r="V74" s="112">
        <v>10</v>
      </c>
      <c r="W74" s="112">
        <v>8</v>
      </c>
      <c r="X74" s="112">
        <v>13</v>
      </c>
      <c r="Y74" s="112">
        <v>13</v>
      </c>
      <c r="Z74" s="112">
        <v>15</v>
      </c>
    </row>
    <row r="75" spans="1:26" x14ac:dyDescent="0.25">
      <c r="S75" s="115" t="s">
        <v>48</v>
      </c>
      <c r="T75" s="115"/>
      <c r="U75" s="112"/>
      <c r="V75" s="112">
        <v>4</v>
      </c>
      <c r="W75" s="112">
        <v>6</v>
      </c>
      <c r="X75" s="112">
        <v>12</v>
      </c>
      <c r="Y75" s="112">
        <v>11</v>
      </c>
      <c r="Z75" s="112">
        <v>8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6</v>
      </c>
      <c r="X76" s="112">
        <v>6</v>
      </c>
      <c r="Y76" s="112">
        <v>3</v>
      </c>
      <c r="Z76" s="112">
        <v>10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2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155</v>
      </c>
      <c r="W80" s="112">
        <v>107</v>
      </c>
      <c r="X80" s="112">
        <v>176</v>
      </c>
      <c r="Y80" s="112">
        <v>161</v>
      </c>
      <c r="Z80" s="112">
        <v>174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Boulia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15</v>
      </c>
      <c r="W83" s="112">
        <v>8</v>
      </c>
      <c r="X83" s="112">
        <v>15</v>
      </c>
      <c r="Y83" s="112">
        <v>7</v>
      </c>
      <c r="Z83" s="112">
        <v>13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3</v>
      </c>
      <c r="W84" s="112">
        <v>7</v>
      </c>
      <c r="X84" s="112">
        <v>6</v>
      </c>
      <c r="Y84" s="112">
        <v>5</v>
      </c>
      <c r="Z84" s="112">
        <v>7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8</v>
      </c>
      <c r="W85" s="112">
        <v>8</v>
      </c>
      <c r="X85" s="112">
        <v>14</v>
      </c>
      <c r="Y85" s="112">
        <v>16</v>
      </c>
      <c r="Z85" s="112">
        <v>11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339</v>
      </c>
      <c r="D86" s="96">
        <f t="shared" ref="D86:D91" si="4">AD4</f>
        <v>6.2695924764890387E-2</v>
      </c>
      <c r="E86" s="97">
        <f t="shared" ref="E86:E91" si="5">AD4</f>
        <v>6.2695924764890387E-2</v>
      </c>
      <c r="F86" s="96">
        <f t="shared" ref="F86:F91" si="6">AF4</f>
        <v>5.9374999999999956E-2</v>
      </c>
      <c r="G86" s="97">
        <f t="shared" ref="G86:G91" si="7">AF4</f>
        <v>5.9374999999999956E-2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3</v>
      </c>
      <c r="W86" s="112">
        <v>5</v>
      </c>
      <c r="X86" s="112">
        <v>5</v>
      </c>
      <c r="Y86" s="112">
        <v>0</v>
      </c>
      <c r="Z86" s="112">
        <v>0</v>
      </c>
    </row>
    <row r="87" spans="1:30" ht="15" customHeight="1" x14ac:dyDescent="0.25">
      <c r="A87" s="98" t="s">
        <v>4</v>
      </c>
      <c r="B87" s="49"/>
      <c r="C87" s="57" t="str">
        <f t="shared" si="3"/>
        <v>162</v>
      </c>
      <c r="D87" s="96">
        <f t="shared" si="4"/>
        <v>2.5316455696202445E-2</v>
      </c>
      <c r="E87" s="97">
        <f t="shared" si="5"/>
        <v>2.5316455696202445E-2</v>
      </c>
      <c r="F87" s="96">
        <f t="shared" si="6"/>
        <v>-1.2195121951219523E-2</v>
      </c>
      <c r="G87" s="97">
        <f t="shared" si="7"/>
        <v>-1.2195121951219523E-2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177</v>
      </c>
      <c r="D88" s="96">
        <f t="shared" si="4"/>
        <v>9.9378881987577605E-2</v>
      </c>
      <c r="E88" s="97">
        <f t="shared" si="5"/>
        <v>9.9378881987577605E-2</v>
      </c>
      <c r="F88" s="96">
        <f t="shared" si="6"/>
        <v>0.14193548387096766</v>
      </c>
      <c r="G88" s="97">
        <f t="shared" si="7"/>
        <v>0.14193548387096766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236</v>
      </c>
      <c r="D89" s="96">
        <f t="shared" si="4"/>
        <v>7.7625570776255648E-2</v>
      </c>
      <c r="E89" s="97">
        <f t="shared" si="5"/>
        <v>7.7625570776255648E-2</v>
      </c>
      <c r="F89" s="96">
        <f t="shared" si="6"/>
        <v>2.1645021645021689E-2</v>
      </c>
      <c r="G89" s="97">
        <f t="shared" si="7"/>
        <v>2.1645021645021689E-2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21</v>
      </c>
      <c r="W89" s="112">
        <v>19</v>
      </c>
      <c r="X89" s="112">
        <v>22</v>
      </c>
      <c r="Y89" s="112">
        <v>18</v>
      </c>
      <c r="Z89" s="112">
        <v>17</v>
      </c>
    </row>
    <row r="90" spans="1:30" ht="15" customHeight="1" x14ac:dyDescent="0.25">
      <c r="A90" s="49" t="s">
        <v>96</v>
      </c>
      <c r="B90" s="49"/>
      <c r="C90" s="57" t="str">
        <f t="shared" si="3"/>
        <v>$50,310</v>
      </c>
      <c r="D90" s="96">
        <f t="shared" si="4"/>
        <v>-3.6602672405258496E-2</v>
      </c>
      <c r="E90" s="97">
        <f t="shared" si="5"/>
        <v>-3.6602672405258496E-2</v>
      </c>
      <c r="F90" s="96">
        <f t="shared" si="6"/>
        <v>0.15184784101836168</v>
      </c>
      <c r="G90" s="97">
        <f t="shared" si="7"/>
        <v>0.15184784101836168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42</v>
      </c>
      <c r="W90" s="112">
        <v>31</v>
      </c>
      <c r="X90" s="112">
        <v>35</v>
      </c>
      <c r="Y90" s="112">
        <v>33</v>
      </c>
      <c r="Z90" s="112">
        <v>41</v>
      </c>
    </row>
    <row r="91" spans="1:30" ht="15" customHeight="1" x14ac:dyDescent="0.25">
      <c r="A91" s="49" t="s">
        <v>7</v>
      </c>
      <c r="B91" s="49"/>
      <c r="C91" s="57" t="str">
        <f t="shared" si="3"/>
        <v>$16.9 mil</v>
      </c>
      <c r="D91" s="96">
        <f t="shared" si="4"/>
        <v>9.0072461025063832E-2</v>
      </c>
      <c r="E91" s="97">
        <f t="shared" si="5"/>
        <v>9.0072461025063832E-2</v>
      </c>
      <c r="F91" s="96">
        <f t="shared" si="6"/>
        <v>0.53032097856295812</v>
      </c>
      <c r="G91" s="97">
        <f t="shared" si="7"/>
        <v>0.53032097856295812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122</v>
      </c>
      <c r="W91" s="112">
        <v>80</v>
      </c>
      <c r="X91" s="112">
        <v>115</v>
      </c>
      <c r="Y91" s="112">
        <v>109</v>
      </c>
      <c r="Z91" s="112">
        <v>117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9</v>
      </c>
      <c r="W93" s="112">
        <v>6</v>
      </c>
      <c r="X93" s="112">
        <v>15</v>
      </c>
      <c r="Y93" s="112">
        <v>18</v>
      </c>
      <c r="Z93" s="112">
        <v>11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8</v>
      </c>
      <c r="W94" s="112">
        <v>3</v>
      </c>
      <c r="X94" s="112">
        <v>13</v>
      </c>
      <c r="Y94" s="112">
        <v>11</v>
      </c>
      <c r="Z94" s="112">
        <v>15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7</v>
      </c>
      <c r="W95" s="112">
        <v>0</v>
      </c>
      <c r="X95" s="112">
        <v>5</v>
      </c>
      <c r="Y95" s="112">
        <v>4</v>
      </c>
      <c r="Z95" s="112">
        <v>5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12</v>
      </c>
      <c r="W96" s="112">
        <v>9</v>
      </c>
      <c r="X96" s="112">
        <v>14</v>
      </c>
      <c r="Y96" s="112">
        <v>9</v>
      </c>
      <c r="Z96" s="112">
        <v>9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20</v>
      </c>
      <c r="W97" s="112">
        <v>12</v>
      </c>
      <c r="X97" s="112">
        <v>21</v>
      </c>
      <c r="Y97" s="112">
        <v>26</v>
      </c>
      <c r="Z97" s="112">
        <v>29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0</v>
      </c>
      <c r="W98" s="112">
        <v>0</v>
      </c>
      <c r="X98" s="112">
        <v>5</v>
      </c>
      <c r="Y98" s="112">
        <v>5</v>
      </c>
      <c r="Z98" s="112">
        <v>6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0</v>
      </c>
      <c r="Y99" s="112">
        <v>4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16</v>
      </c>
      <c r="W100" s="112">
        <v>15</v>
      </c>
      <c r="X100" s="112">
        <v>26</v>
      </c>
      <c r="Y100" s="112">
        <v>22</v>
      </c>
      <c r="Z100" s="112">
        <v>23</v>
      </c>
    </row>
    <row r="101" spans="1:32" x14ac:dyDescent="0.25">
      <c r="A101" s="18"/>
      <c r="S101" s="118" t="s">
        <v>53</v>
      </c>
      <c r="T101" s="118"/>
      <c r="U101" s="112"/>
      <c r="V101" s="112">
        <v>113</v>
      </c>
      <c r="W101" s="112">
        <v>75</v>
      </c>
      <c r="X101" s="112">
        <v>115</v>
      </c>
      <c r="Y101" s="112">
        <v>108</v>
      </c>
      <c r="Z101" s="112">
        <v>120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194</v>
      </c>
      <c r="W104" s="112">
        <v>149</v>
      </c>
      <c r="X104" s="112">
        <v>204</v>
      </c>
      <c r="Y104" s="112">
        <v>184</v>
      </c>
      <c r="Z104" s="112">
        <v>192</v>
      </c>
      <c r="AB104" s="109" t="str">
        <f>TEXT(Z104,"###,###")</f>
        <v>192</v>
      </c>
      <c r="AD104" s="130">
        <f>Z104/($Z$4)*100</f>
        <v>56.637168141592923</v>
      </c>
      <c r="AF104" s="109"/>
    </row>
    <row r="105" spans="1:32" x14ac:dyDescent="0.25">
      <c r="S105" s="115" t="s">
        <v>17</v>
      </c>
      <c r="T105" s="115"/>
      <c r="U105" s="112"/>
      <c r="V105" s="112">
        <v>87</v>
      </c>
      <c r="W105" s="112">
        <v>77</v>
      </c>
      <c r="X105" s="112">
        <v>89</v>
      </c>
      <c r="Y105" s="112">
        <v>93</v>
      </c>
      <c r="Z105" s="112">
        <v>101</v>
      </c>
      <c r="AB105" s="109" t="str">
        <f>TEXT(Z105,"###,###")</f>
        <v>101</v>
      </c>
      <c r="AD105" s="130">
        <f>Z105/($Z$4)*100</f>
        <v>29.793510324483773</v>
      </c>
      <c r="AF105" s="109"/>
    </row>
    <row r="106" spans="1:32" x14ac:dyDescent="0.25">
      <c r="S106" s="118" t="s">
        <v>53</v>
      </c>
      <c r="T106" s="118"/>
      <c r="U106" s="120"/>
      <c r="V106" s="120">
        <v>281</v>
      </c>
      <c r="W106" s="120">
        <v>226</v>
      </c>
      <c r="X106" s="120">
        <v>293</v>
      </c>
      <c r="Y106" s="120">
        <v>277</v>
      </c>
      <c r="Z106" s="120">
        <v>293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52</v>
      </c>
      <c r="W108" s="112">
        <v>31</v>
      </c>
      <c r="X108" s="112">
        <v>64</v>
      </c>
      <c r="Y108" s="112">
        <v>66</v>
      </c>
      <c r="Z108" s="112">
        <v>52</v>
      </c>
      <c r="AB108" s="109" t="str">
        <f>TEXT(Z108,"###,###")</f>
        <v>52</v>
      </c>
      <c r="AD108" s="130">
        <f>Z108/($Z$4)*100</f>
        <v>15.339233038348082</v>
      </c>
      <c r="AF108" s="109"/>
    </row>
    <row r="109" spans="1:32" x14ac:dyDescent="0.25">
      <c r="S109" s="115" t="s">
        <v>20</v>
      </c>
      <c r="T109" s="115"/>
      <c r="U109" s="112"/>
      <c r="V109" s="112">
        <v>66</v>
      </c>
      <c r="W109" s="112">
        <v>43</v>
      </c>
      <c r="X109" s="112">
        <v>57</v>
      </c>
      <c r="Y109" s="112">
        <v>35</v>
      </c>
      <c r="Z109" s="112">
        <v>43</v>
      </c>
      <c r="AB109" s="109" t="str">
        <f>TEXT(Z109,"###,###")</f>
        <v>43</v>
      </c>
      <c r="AD109" s="130">
        <f>Z109/($Z$4)*100</f>
        <v>12.684365781710916</v>
      </c>
      <c r="AF109" s="109"/>
    </row>
    <row r="110" spans="1:32" x14ac:dyDescent="0.25">
      <c r="S110" s="115" t="s">
        <v>21</v>
      </c>
      <c r="T110" s="115"/>
      <c r="U110" s="112"/>
      <c r="V110" s="112">
        <v>100</v>
      </c>
      <c r="W110" s="112">
        <v>87</v>
      </c>
      <c r="X110" s="112">
        <v>125</v>
      </c>
      <c r="Y110" s="112">
        <v>121</v>
      </c>
      <c r="Z110" s="112">
        <v>122</v>
      </c>
      <c r="AB110" s="109" t="str">
        <f>TEXT(Z110,"###,###")</f>
        <v>122</v>
      </c>
      <c r="AD110" s="130">
        <f>Z110/($Z$4)*100</f>
        <v>35.988200589970504</v>
      </c>
      <c r="AF110" s="109"/>
    </row>
    <row r="111" spans="1:32" x14ac:dyDescent="0.25">
      <c r="S111" s="115" t="s">
        <v>22</v>
      </c>
      <c r="T111" s="115"/>
      <c r="U111" s="112"/>
      <c r="V111" s="112">
        <v>44</v>
      </c>
      <c r="W111" s="112">
        <v>36</v>
      </c>
      <c r="X111" s="112">
        <v>51</v>
      </c>
      <c r="Y111" s="112">
        <v>55</v>
      </c>
      <c r="Z111" s="112">
        <v>64</v>
      </c>
      <c r="AB111" s="109" t="str">
        <f>TEXT(Z111,"###,###")</f>
        <v>64</v>
      </c>
      <c r="AD111" s="130">
        <f>Z111/($Z$4)*100</f>
        <v>18.87905604719764</v>
      </c>
      <c r="AF111" s="109"/>
    </row>
    <row r="112" spans="1:32" x14ac:dyDescent="0.25">
      <c r="S112" s="118" t="s">
        <v>53</v>
      </c>
      <c r="T112" s="118"/>
      <c r="U112" s="112"/>
      <c r="V112" s="112">
        <v>320</v>
      </c>
      <c r="W112" s="112">
        <v>218</v>
      </c>
      <c r="X112" s="112">
        <v>338</v>
      </c>
      <c r="Y112" s="112">
        <v>319</v>
      </c>
      <c r="Z112" s="112">
        <v>337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41.35</v>
      </c>
      <c r="W118" s="131">
        <v>42.25</v>
      </c>
      <c r="X118" s="131">
        <v>42.17</v>
      </c>
      <c r="Y118" s="131">
        <v>42.21</v>
      </c>
      <c r="Z118" s="131">
        <v>42.72</v>
      </c>
      <c r="AB118" s="109" t="str">
        <f>TEXT(Z118,"##.0")</f>
        <v>42.7</v>
      </c>
    </row>
    <row r="120" spans="19:32" x14ac:dyDescent="0.25">
      <c r="S120" s="101" t="s">
        <v>98</v>
      </c>
      <c r="T120" s="112"/>
      <c r="U120" s="112"/>
      <c r="V120" s="112">
        <v>175</v>
      </c>
      <c r="W120" s="112">
        <v>129</v>
      </c>
      <c r="X120" s="112">
        <v>181</v>
      </c>
      <c r="Y120" s="112">
        <v>163</v>
      </c>
      <c r="Z120" s="112">
        <v>179</v>
      </c>
      <c r="AB120" s="109" t="str">
        <f>TEXT(Z120,"###,###")</f>
        <v>179</v>
      </c>
    </row>
    <row r="121" spans="19:32" x14ac:dyDescent="0.25">
      <c r="S121" s="101" t="s">
        <v>99</v>
      </c>
      <c r="T121" s="112"/>
      <c r="U121" s="112"/>
      <c r="V121" s="112">
        <v>26</v>
      </c>
      <c r="W121" s="112">
        <v>9</v>
      </c>
      <c r="X121" s="112">
        <v>21</v>
      </c>
      <c r="Y121" s="112">
        <v>21</v>
      </c>
      <c r="Z121" s="112">
        <v>22</v>
      </c>
      <c r="AB121" s="109" t="str">
        <f>TEXT(Z121,"###,###")</f>
        <v>22</v>
      </c>
    </row>
    <row r="122" spans="19:32" x14ac:dyDescent="0.25">
      <c r="S122" s="101" t="s">
        <v>100</v>
      </c>
      <c r="T122" s="112"/>
      <c r="U122" s="112"/>
      <c r="V122" s="112">
        <v>29</v>
      </c>
      <c r="W122" s="112">
        <v>18</v>
      </c>
      <c r="X122" s="112">
        <v>30</v>
      </c>
      <c r="Y122" s="112">
        <v>36</v>
      </c>
      <c r="Z122" s="112">
        <v>32</v>
      </c>
      <c r="AB122" s="109" t="str">
        <f>TEXT(Z122,"###,###")</f>
        <v>32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204</v>
      </c>
      <c r="W124" s="112">
        <v>147</v>
      </c>
      <c r="X124" s="112">
        <v>211</v>
      </c>
      <c r="Y124" s="112">
        <v>199</v>
      </c>
      <c r="Z124" s="112">
        <v>211</v>
      </c>
      <c r="AB124" s="109" t="str">
        <f>TEXT(Z124,"###,###")</f>
        <v>211</v>
      </c>
      <c r="AD124" s="127">
        <f>Z124/$Z$7*100</f>
        <v>89.406779661016941</v>
      </c>
    </row>
    <row r="125" spans="19:32" x14ac:dyDescent="0.25">
      <c r="S125" s="101" t="s">
        <v>102</v>
      </c>
      <c r="T125" s="112"/>
      <c r="U125" s="112"/>
      <c r="V125" s="112">
        <v>55</v>
      </c>
      <c r="W125" s="112">
        <v>27</v>
      </c>
      <c r="X125" s="112">
        <v>51</v>
      </c>
      <c r="Y125" s="112">
        <v>57</v>
      </c>
      <c r="Z125" s="112">
        <v>54</v>
      </c>
      <c r="AB125" s="109" t="str">
        <f>TEXT(Z125,"###,###")</f>
        <v>54</v>
      </c>
      <c r="AD125" s="127">
        <f>Z125/$Z$7*100</f>
        <v>22.881355932203391</v>
      </c>
    </row>
    <row r="127" spans="19:32" x14ac:dyDescent="0.25">
      <c r="S127" s="101" t="s">
        <v>103</v>
      </c>
      <c r="T127" s="112"/>
      <c r="U127" s="112"/>
      <c r="V127" s="112">
        <v>117</v>
      </c>
      <c r="W127" s="112">
        <v>85</v>
      </c>
      <c r="X127" s="112">
        <v>118</v>
      </c>
      <c r="Y127" s="112">
        <v>114</v>
      </c>
      <c r="Z127" s="112">
        <v>112</v>
      </c>
      <c r="AB127" s="109" t="str">
        <f>TEXT(Z127,"###,###")</f>
        <v>112</v>
      </c>
      <c r="AD127" s="127">
        <f>Z127/$Z$7*100</f>
        <v>47.457627118644069</v>
      </c>
    </row>
    <row r="128" spans="19:32" x14ac:dyDescent="0.25">
      <c r="S128" s="101" t="s">
        <v>104</v>
      </c>
      <c r="T128" s="112"/>
      <c r="U128" s="112"/>
      <c r="V128" s="112">
        <v>112</v>
      </c>
      <c r="W128" s="112">
        <v>76</v>
      </c>
      <c r="X128" s="112">
        <v>111</v>
      </c>
      <c r="Y128" s="112">
        <v>113</v>
      </c>
      <c r="Z128" s="112">
        <v>120</v>
      </c>
      <c r="AB128" s="109" t="str">
        <f>TEXT(Z128,"###,###")</f>
        <v>120</v>
      </c>
      <c r="AD128" s="127">
        <f>Z128/$Z$7*100</f>
        <v>50.847457627118644</v>
      </c>
    </row>
    <row r="130" spans="19:20" x14ac:dyDescent="0.25">
      <c r="S130" s="101" t="s">
        <v>278</v>
      </c>
      <c r="T130" s="127">
        <v>75.847457627118644</v>
      </c>
    </row>
    <row r="131" spans="19:20" x14ac:dyDescent="0.25">
      <c r="S131" s="101" t="s">
        <v>279</v>
      </c>
      <c r="T131" s="127">
        <v>9.3220338983050848</v>
      </c>
    </row>
    <row r="132" spans="19:20" x14ac:dyDescent="0.25">
      <c r="S132" s="101" t="s">
        <v>280</v>
      </c>
      <c r="T132" s="127">
        <v>13.559322033898304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75E0DAE-DFA4-435F-9D6F-6E2C65F3DE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F3E2FF1-61E8-417A-B4FD-4459C2356B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ADA53B8-1B43-494C-AA7B-F78D587B52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BB6BAA9-DB64-4C51-A44B-A5DA37A375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666B-91BE-47F5-A7AF-E0EC98DA34EA}">
  <sheetPr codeName="Sheet17">
    <tabColor theme="4" tint="-0.249977111117893"/>
  </sheetPr>
  <dimension ref="A1:N58"/>
  <sheetViews>
    <sheetView topLeftCell="A63" workbookViewId="0">
      <selection activeCell="A98" sqref="A98"/>
    </sheetView>
  </sheetViews>
  <sheetFormatPr defaultRowHeight="15" x14ac:dyDescent="0.25"/>
  <cols>
    <col min="1" max="1" width="43.140625" bestFit="1" customWidth="1"/>
    <col min="2" max="2" width="14.85546875" bestFit="1" customWidth="1"/>
    <col min="3" max="3" width="16.7109375" bestFit="1" customWidth="1"/>
    <col min="4" max="8" width="14.85546875" bestFit="1" customWidth="1"/>
    <col min="9" max="9" width="7.85546875" customWidth="1"/>
    <col min="10" max="10" width="11.5703125" bestFit="1" customWidth="1"/>
    <col min="11" max="11" width="5.28515625" customWidth="1"/>
    <col min="13" max="13" width="4.28515625" customWidth="1"/>
  </cols>
  <sheetData>
    <row r="1" spans="1:14" ht="18" thickBot="1" x14ac:dyDescent="0.35">
      <c r="A1" s="50" t="str">
        <f>C3</f>
        <v>Queensland</v>
      </c>
      <c r="B1" s="50"/>
      <c r="C1" s="50"/>
      <c r="D1" s="50"/>
      <c r="E1" s="50"/>
      <c r="F1" s="50"/>
      <c r="G1" s="51">
        <f>G3</f>
        <v>3</v>
      </c>
      <c r="H1" s="51"/>
      <c r="J1" s="149" t="s">
        <v>23</v>
      </c>
      <c r="K1" s="149"/>
      <c r="L1" s="149"/>
      <c r="M1" s="149"/>
      <c r="N1" s="149"/>
    </row>
    <row r="2" spans="1:14" ht="18.75" thickTop="1" thickBot="1" x14ac:dyDescent="0.35">
      <c r="A2" s="50"/>
      <c r="B2" s="52" t="s">
        <v>59</v>
      </c>
      <c r="C2" s="52" t="s">
        <v>89</v>
      </c>
      <c r="D2" s="52" t="s">
        <v>192</v>
      </c>
      <c r="E2" s="52" t="s">
        <v>201</v>
      </c>
      <c r="F2" s="52" t="s">
        <v>277</v>
      </c>
      <c r="G2" s="52" t="s">
        <v>283</v>
      </c>
      <c r="H2" s="52" t="s">
        <v>288</v>
      </c>
      <c r="J2" s="149" t="str">
        <f>$H$2</f>
        <v>2021-22</v>
      </c>
      <c r="K2" s="149"/>
      <c r="L2" s="149"/>
      <c r="M2" s="149"/>
      <c r="N2" s="149"/>
    </row>
    <row r="3" spans="1:14" ht="16.5" thickTop="1" thickBot="1" x14ac:dyDescent="0.3">
      <c r="C3" t="s">
        <v>273</v>
      </c>
      <c r="G3" s="4">
        <v>3</v>
      </c>
      <c r="H3" s="4"/>
      <c r="J3" s="21" t="s">
        <v>24</v>
      </c>
      <c r="L3" s="22" t="s">
        <v>25</v>
      </c>
      <c r="N3" s="22" t="s">
        <v>26</v>
      </c>
    </row>
    <row r="4" spans="1:14" x14ac:dyDescent="0.25">
      <c r="A4" s="25" t="s">
        <v>27</v>
      </c>
      <c r="B4" s="32"/>
      <c r="C4" s="32"/>
      <c r="D4" s="32">
        <v>3961843</v>
      </c>
      <c r="E4" s="32">
        <v>4066014</v>
      </c>
      <c r="F4" s="32">
        <v>4043908</v>
      </c>
      <c r="G4" s="32">
        <v>4281855</v>
      </c>
      <c r="H4" s="32">
        <v>4667762</v>
      </c>
      <c r="J4" s="26" t="str">
        <f>TEXT(H4,"#,###,###")</f>
        <v>4,667,762</v>
      </c>
      <c r="L4" s="27">
        <f>H4/G4-1</f>
        <v>9.0126125242447452E-2</v>
      </c>
      <c r="N4" s="27">
        <f>H4/D4-1</f>
        <v>0.17817944830221699</v>
      </c>
    </row>
    <row r="5" spans="1:14" x14ac:dyDescent="0.25">
      <c r="A5" s="28" t="s">
        <v>4</v>
      </c>
      <c r="B5" s="32"/>
      <c r="C5" s="32"/>
      <c r="D5" s="32">
        <v>2068761</v>
      </c>
      <c r="E5" s="32">
        <v>2098599</v>
      </c>
      <c r="F5" s="32">
        <v>2078084</v>
      </c>
      <c r="G5" s="32">
        <v>2182168</v>
      </c>
      <c r="H5" s="32">
        <v>2351201</v>
      </c>
      <c r="J5" s="26" t="str">
        <f>TEXT(H5,"#,###,###")</f>
        <v>2,351,201</v>
      </c>
      <c r="L5" s="27">
        <f t="shared" ref="L5:L9" si="0">H5/G5-1</f>
        <v>7.7461038746787558E-2</v>
      </c>
      <c r="N5" s="27">
        <f t="shared" ref="N5:N8" si="1">H5/D5-1</f>
        <v>0.13652616227780778</v>
      </c>
    </row>
    <row r="6" spans="1:14" x14ac:dyDescent="0.25">
      <c r="A6" s="28" t="s">
        <v>5</v>
      </c>
      <c r="B6" s="32"/>
      <c r="C6" s="32"/>
      <c r="D6" s="32">
        <v>1893038</v>
      </c>
      <c r="E6" s="32">
        <v>1967419</v>
      </c>
      <c r="F6" s="32">
        <v>1965826</v>
      </c>
      <c r="G6" s="32">
        <v>2095845</v>
      </c>
      <c r="H6" s="32">
        <v>2312587</v>
      </c>
      <c r="J6" s="26" t="str">
        <f>TEXT(H6,"#,###,###")</f>
        <v>2,312,587</v>
      </c>
      <c r="L6" s="27">
        <f t="shared" si="0"/>
        <v>0.10341509033349316</v>
      </c>
      <c r="N6" s="27">
        <f t="shared" si="1"/>
        <v>0.22162735243560872</v>
      </c>
    </row>
    <row r="7" spans="1:14" x14ac:dyDescent="0.25">
      <c r="A7" s="25" t="s">
        <v>6</v>
      </c>
      <c r="B7" s="32"/>
      <c r="C7" s="32"/>
      <c r="D7" s="32">
        <v>2772233</v>
      </c>
      <c r="E7" s="32">
        <v>2837893</v>
      </c>
      <c r="F7" s="32">
        <v>2876116</v>
      </c>
      <c r="G7" s="32">
        <v>2921087</v>
      </c>
      <c r="H7" s="32">
        <v>3052970</v>
      </c>
      <c r="J7" s="26" t="str">
        <f>TEXT(H7,"#,###,###")</f>
        <v>3,052,970</v>
      </c>
      <c r="L7" s="27">
        <f t="shared" si="0"/>
        <v>4.514860392723663E-2</v>
      </c>
      <c r="N7" s="27">
        <f t="shared" si="1"/>
        <v>0.10126746200625991</v>
      </c>
    </row>
    <row r="8" spans="1:14" x14ac:dyDescent="0.25">
      <c r="A8" s="25" t="s">
        <v>28</v>
      </c>
      <c r="B8" s="32"/>
      <c r="C8" s="32"/>
      <c r="D8" s="32">
        <v>44165</v>
      </c>
      <c r="E8" s="32">
        <v>45152</v>
      </c>
      <c r="F8" s="32">
        <v>45226.09</v>
      </c>
      <c r="G8" s="32">
        <v>46728.05</v>
      </c>
      <c r="H8" s="32">
        <v>47853.42</v>
      </c>
      <c r="J8" s="26" t="str">
        <f>TEXT(H8,"$###,###")</f>
        <v>$47,853</v>
      </c>
      <c r="L8" s="27">
        <f t="shared" si="0"/>
        <v>2.4083393165347022E-2</v>
      </c>
      <c r="N8" s="27">
        <f t="shared" si="1"/>
        <v>8.3514547718781751E-2</v>
      </c>
    </row>
    <row r="9" spans="1:14" x14ac:dyDescent="0.25">
      <c r="A9" s="25" t="s">
        <v>7</v>
      </c>
      <c r="B9" s="32"/>
      <c r="C9" s="32"/>
      <c r="D9" s="32">
        <v>160122899043</v>
      </c>
      <c r="E9" s="32">
        <v>167813527912</v>
      </c>
      <c r="F9" s="32">
        <v>174784580529</v>
      </c>
      <c r="G9" s="32">
        <v>186357626922</v>
      </c>
      <c r="H9" s="32">
        <v>203189959356</v>
      </c>
      <c r="J9" s="26" t="str">
        <f>TEXT(H9/1000000000,"$#,###.0")&amp;" bil"</f>
        <v>$203.2 bil</v>
      </c>
      <c r="L9" s="27">
        <f t="shared" si="0"/>
        <v>9.0322745100446911E-2</v>
      </c>
      <c r="N9" s="27">
        <f>H9/D9-1</f>
        <v>0.26896253172030438</v>
      </c>
    </row>
    <row r="10" spans="1:14" x14ac:dyDescent="0.25">
      <c r="A10" s="25"/>
    </row>
    <row r="11" spans="1:14" x14ac:dyDescent="0.25">
      <c r="A11" s="25" t="s">
        <v>29</v>
      </c>
      <c r="B11" s="32"/>
      <c r="C11" s="32"/>
      <c r="D11" s="32">
        <v>3564960</v>
      </c>
      <c r="E11" s="32">
        <v>3657712</v>
      </c>
      <c r="F11" s="32">
        <v>3627212</v>
      </c>
      <c r="G11" s="32">
        <v>3846292</v>
      </c>
      <c r="H11" s="32">
        <v>4218873</v>
      </c>
    </row>
    <row r="12" spans="1:14" x14ac:dyDescent="0.25">
      <c r="A12" s="25" t="s">
        <v>30</v>
      </c>
      <c r="B12" s="32"/>
      <c r="C12" s="32"/>
      <c r="D12" s="32">
        <v>396883</v>
      </c>
      <c r="E12" s="32">
        <v>408299</v>
      </c>
      <c r="F12" s="32">
        <v>416700</v>
      </c>
      <c r="G12" s="32">
        <v>435563</v>
      </c>
      <c r="H12" s="32">
        <v>448886</v>
      </c>
    </row>
    <row r="13" spans="1:14" x14ac:dyDescent="0.25">
      <c r="A13" s="25"/>
      <c r="B13" s="25"/>
    </row>
    <row r="14" spans="1:14" ht="15.75" thickBot="1" x14ac:dyDescent="0.3">
      <c r="A14" s="34" t="s">
        <v>31</v>
      </c>
      <c r="B14" s="34"/>
      <c r="C14" s="21"/>
      <c r="D14" s="21"/>
      <c r="E14" s="21"/>
      <c r="F14" s="21"/>
      <c r="G14" s="21"/>
      <c r="H14" s="21"/>
      <c r="J14" s="34" t="s">
        <v>32</v>
      </c>
    </row>
    <row r="15" spans="1:14" x14ac:dyDescent="0.25">
      <c r="A15" s="38" t="s">
        <v>60</v>
      </c>
      <c r="B15" s="38"/>
      <c r="C15" s="39"/>
      <c r="D15" s="39"/>
      <c r="E15" s="39"/>
      <c r="F15" s="39"/>
      <c r="G15" s="32">
        <v>113159</v>
      </c>
      <c r="H15" s="32">
        <v>107137</v>
      </c>
      <c r="J15" s="53">
        <f t="shared" ref="J15:J34" si="2">IF(H15="np",0,H15/$H$34)</f>
        <v>2.2952536364849715E-2</v>
      </c>
    </row>
    <row r="16" spans="1:14" x14ac:dyDescent="0.25">
      <c r="A16" s="38" t="s">
        <v>61</v>
      </c>
      <c r="B16" s="38"/>
      <c r="C16" s="39"/>
      <c r="D16" s="39"/>
      <c r="E16" s="39"/>
      <c r="F16" s="39"/>
      <c r="G16" s="32">
        <v>62098</v>
      </c>
      <c r="H16" s="32">
        <v>70093</v>
      </c>
      <c r="J16" s="53">
        <f t="shared" si="2"/>
        <v>1.5016400789843015E-2</v>
      </c>
    </row>
    <row r="17" spans="1:10" x14ac:dyDescent="0.25">
      <c r="A17" s="38" t="s">
        <v>62</v>
      </c>
      <c r="B17" s="38"/>
      <c r="C17" s="39"/>
      <c r="D17" s="39"/>
      <c r="E17" s="39"/>
      <c r="F17" s="39"/>
      <c r="G17" s="32">
        <v>230477</v>
      </c>
      <c r="H17" s="32">
        <v>245297</v>
      </c>
      <c r="J17" s="53">
        <f t="shared" si="2"/>
        <v>5.2551297055998772E-2</v>
      </c>
    </row>
    <row r="18" spans="1:10" x14ac:dyDescent="0.25">
      <c r="A18" s="38" t="s">
        <v>63</v>
      </c>
      <c r="B18" s="38"/>
      <c r="C18" s="39"/>
      <c r="D18" s="39"/>
      <c r="E18" s="39"/>
      <c r="F18" s="39"/>
      <c r="G18" s="32">
        <v>32396</v>
      </c>
      <c r="H18" s="32">
        <v>34850</v>
      </c>
      <c r="J18" s="53">
        <f t="shared" si="2"/>
        <v>7.4661031419118755E-3</v>
      </c>
    </row>
    <row r="19" spans="1:10" x14ac:dyDescent="0.25">
      <c r="A19" s="38" t="s">
        <v>64</v>
      </c>
      <c r="B19" s="38"/>
      <c r="C19" s="39"/>
      <c r="D19" s="39"/>
      <c r="E19" s="39"/>
      <c r="F19" s="39"/>
      <c r="G19" s="32">
        <v>332044</v>
      </c>
      <c r="H19" s="32">
        <v>356868</v>
      </c>
      <c r="J19" s="53">
        <f t="shared" si="2"/>
        <v>7.6453753114714695E-2</v>
      </c>
    </row>
    <row r="20" spans="1:10" x14ac:dyDescent="0.25">
      <c r="A20" s="38" t="s">
        <v>65</v>
      </c>
      <c r="B20" s="38"/>
      <c r="C20" s="39"/>
      <c r="D20" s="39"/>
      <c r="E20" s="39"/>
      <c r="F20" s="39"/>
      <c r="G20" s="32">
        <v>142430</v>
      </c>
      <c r="H20" s="32">
        <v>150982</v>
      </c>
      <c r="J20" s="53">
        <f t="shared" si="2"/>
        <v>3.2345686788296663E-2</v>
      </c>
    </row>
    <row r="21" spans="1:10" x14ac:dyDescent="0.25">
      <c r="A21" s="38" t="s">
        <v>66</v>
      </c>
      <c r="B21" s="38"/>
      <c r="C21" s="39"/>
      <c r="D21" s="39"/>
      <c r="E21" s="39"/>
      <c r="F21" s="39"/>
      <c r="G21" s="32">
        <v>384740</v>
      </c>
      <c r="H21" s="32">
        <v>429454</v>
      </c>
      <c r="J21" s="53">
        <f t="shared" si="2"/>
        <v>9.2004242717550144E-2</v>
      </c>
    </row>
    <row r="22" spans="1:10" x14ac:dyDescent="0.25">
      <c r="A22" s="38" t="s">
        <v>67</v>
      </c>
      <c r="B22" s="38"/>
      <c r="C22" s="39"/>
      <c r="D22" s="39"/>
      <c r="E22" s="39"/>
      <c r="F22" s="39"/>
      <c r="G22" s="32">
        <v>353452</v>
      </c>
      <c r="H22" s="32">
        <v>401380</v>
      </c>
      <c r="J22" s="53">
        <f t="shared" si="2"/>
        <v>8.5989798539471696E-2</v>
      </c>
    </row>
    <row r="23" spans="1:10" x14ac:dyDescent="0.25">
      <c r="A23" s="38" t="s">
        <v>68</v>
      </c>
      <c r="B23" s="38"/>
      <c r="C23" s="39"/>
      <c r="D23" s="39"/>
      <c r="E23" s="39"/>
      <c r="F23" s="39"/>
      <c r="G23" s="32">
        <v>173229</v>
      </c>
      <c r="H23" s="32">
        <v>187835</v>
      </c>
      <c r="J23" s="53">
        <f t="shared" si="2"/>
        <v>4.0240903404907234E-2</v>
      </c>
    </row>
    <row r="24" spans="1:10" x14ac:dyDescent="0.25">
      <c r="A24" s="38" t="s">
        <v>69</v>
      </c>
      <c r="B24" s="38"/>
      <c r="C24" s="39"/>
      <c r="D24" s="39"/>
      <c r="E24" s="39"/>
      <c r="F24" s="39"/>
      <c r="G24" s="32">
        <v>43640</v>
      </c>
      <c r="H24" s="32">
        <v>49495</v>
      </c>
      <c r="J24" s="53">
        <f t="shared" si="2"/>
        <v>1.0603580344589046E-2</v>
      </c>
    </row>
    <row r="25" spans="1:10" x14ac:dyDescent="0.25">
      <c r="A25" s="38" t="s">
        <v>70</v>
      </c>
      <c r="B25" s="38"/>
      <c r="C25" s="39"/>
      <c r="D25" s="39"/>
      <c r="E25" s="39"/>
      <c r="F25" s="39"/>
      <c r="G25" s="32">
        <v>143146</v>
      </c>
      <c r="H25" s="32">
        <v>158639</v>
      </c>
      <c r="J25" s="53">
        <f t="shared" si="2"/>
        <v>3.3986087125674545E-2</v>
      </c>
    </row>
    <row r="26" spans="1:10" x14ac:dyDescent="0.25">
      <c r="A26" s="38" t="s">
        <v>71</v>
      </c>
      <c r="B26" s="38"/>
      <c r="C26" s="39"/>
      <c r="D26" s="39"/>
      <c r="E26" s="39"/>
      <c r="F26" s="39"/>
      <c r="G26" s="32">
        <v>92656</v>
      </c>
      <c r="H26" s="32">
        <v>102609</v>
      </c>
      <c r="J26" s="53">
        <f t="shared" si="2"/>
        <v>2.1982478544861853E-2</v>
      </c>
    </row>
    <row r="27" spans="1:10" x14ac:dyDescent="0.25">
      <c r="A27" s="38" t="s">
        <v>72</v>
      </c>
      <c r="B27" s="38"/>
      <c r="C27" s="39"/>
      <c r="D27" s="39"/>
      <c r="E27" s="39"/>
      <c r="F27" s="39"/>
      <c r="G27" s="32">
        <v>302443</v>
      </c>
      <c r="H27" s="32">
        <v>336512</v>
      </c>
      <c r="J27" s="53">
        <f t="shared" si="2"/>
        <v>7.209277763245478E-2</v>
      </c>
    </row>
    <row r="28" spans="1:10" x14ac:dyDescent="0.25">
      <c r="A28" s="38" t="s">
        <v>73</v>
      </c>
      <c r="B28" s="38"/>
      <c r="C28" s="39"/>
      <c r="D28" s="39"/>
      <c r="E28" s="39"/>
      <c r="F28" s="39"/>
      <c r="G28" s="32">
        <v>405082</v>
      </c>
      <c r="H28" s="32">
        <v>444737</v>
      </c>
      <c r="J28" s="53">
        <f t="shared" si="2"/>
        <v>9.5278402095393441E-2</v>
      </c>
    </row>
    <row r="29" spans="1:10" x14ac:dyDescent="0.25">
      <c r="A29" s="38" t="s">
        <v>74</v>
      </c>
      <c r="B29" s="38"/>
      <c r="C29" s="39"/>
      <c r="D29" s="39"/>
      <c r="E29" s="39"/>
      <c r="F29" s="39"/>
      <c r="G29" s="32">
        <v>205544</v>
      </c>
      <c r="H29" s="32">
        <v>224607</v>
      </c>
      <c r="J29" s="53">
        <f t="shared" si="2"/>
        <v>4.8118766955391697E-2</v>
      </c>
    </row>
    <row r="30" spans="1:10" x14ac:dyDescent="0.25">
      <c r="A30" s="38" t="s">
        <v>75</v>
      </c>
      <c r="B30" s="38"/>
      <c r="C30" s="39"/>
      <c r="D30" s="39"/>
      <c r="E30" s="39"/>
      <c r="F30" s="39"/>
      <c r="G30" s="32">
        <v>317620</v>
      </c>
      <c r="H30" s="32">
        <v>332757</v>
      </c>
      <c r="J30" s="53">
        <f t="shared" si="2"/>
        <v>7.12883237645099E-2</v>
      </c>
    </row>
    <row r="31" spans="1:10" x14ac:dyDescent="0.25">
      <c r="A31" s="38" t="s">
        <v>76</v>
      </c>
      <c r="B31" s="38"/>
      <c r="C31" s="39"/>
      <c r="D31" s="39"/>
      <c r="E31" s="39"/>
      <c r="F31" s="39"/>
      <c r="G31" s="32">
        <v>555027</v>
      </c>
      <c r="H31" s="32">
        <v>624200</v>
      </c>
      <c r="J31" s="53">
        <f t="shared" si="2"/>
        <v>0.13372572686316764</v>
      </c>
    </row>
    <row r="32" spans="1:10" x14ac:dyDescent="0.25">
      <c r="A32" s="38" t="str">
        <f>"Distribution of jobs per industry "&amp;"("&amp;Z2&amp;") *"</f>
        <v>Distribution of jobs per industry () *</v>
      </c>
      <c r="B32" s="38"/>
      <c r="C32" s="39"/>
      <c r="D32" s="39"/>
      <c r="E32" s="39"/>
      <c r="F32" s="39"/>
      <c r="G32" s="32">
        <v>79493</v>
      </c>
      <c r="H32" s="32">
        <v>90555</v>
      </c>
      <c r="J32" s="53">
        <f t="shared" si="2"/>
        <v>1.9400085222835865E-2</v>
      </c>
    </row>
    <row r="33" spans="1:14" x14ac:dyDescent="0.25">
      <c r="A33" s="38" t="s">
        <v>78</v>
      </c>
      <c r="B33" s="38"/>
      <c r="C33" s="39"/>
      <c r="D33" s="39"/>
      <c r="E33" s="39"/>
      <c r="F33" s="39"/>
      <c r="G33" s="32">
        <v>180385</v>
      </c>
      <c r="H33" s="32">
        <v>194749</v>
      </c>
      <c r="J33" s="53">
        <f t="shared" si="2"/>
        <v>4.1722126851770326E-2</v>
      </c>
    </row>
    <row r="34" spans="1:14" ht="15.75" thickBot="1" x14ac:dyDescent="0.3">
      <c r="A34" s="40" t="s">
        <v>79</v>
      </c>
      <c r="B34" s="40"/>
      <c r="C34" s="41"/>
      <c r="D34" s="41"/>
      <c r="E34" s="41"/>
      <c r="F34" s="41"/>
      <c r="G34" s="42">
        <v>4281855</v>
      </c>
      <c r="H34" s="42">
        <v>4667763</v>
      </c>
      <c r="J34" s="43">
        <f t="shared" si="2"/>
        <v>1</v>
      </c>
    </row>
    <row r="35" spans="1:14" ht="15.75" thickTop="1" x14ac:dyDescent="0.25">
      <c r="G35" s="44"/>
      <c r="H35" s="44"/>
    </row>
    <row r="36" spans="1:14" x14ac:dyDescent="0.25">
      <c r="J36" s="89"/>
      <c r="L36" s="90"/>
      <c r="N36" s="90"/>
    </row>
    <row r="37" spans="1:14" x14ac:dyDescent="0.25">
      <c r="A37" s="25" t="s">
        <v>9</v>
      </c>
      <c r="B37" s="32"/>
      <c r="C37" s="32"/>
      <c r="D37" s="32"/>
      <c r="E37" s="32"/>
      <c r="F37" s="32"/>
      <c r="G37" s="32"/>
      <c r="H37" s="32"/>
      <c r="J37" s="26"/>
      <c r="L37" s="91"/>
      <c r="N37" s="91"/>
    </row>
    <row r="38" spans="1:14" x14ac:dyDescent="0.25">
      <c r="A38" s="25" t="s">
        <v>10</v>
      </c>
      <c r="B38" s="32"/>
      <c r="C38" s="32"/>
      <c r="D38" s="32"/>
      <c r="E38" s="32"/>
      <c r="F38" s="32"/>
      <c r="G38" s="32"/>
      <c r="H38" s="32"/>
      <c r="J38" s="26"/>
      <c r="L38" s="91"/>
      <c r="N38" s="91"/>
    </row>
    <row r="39" spans="1:14" x14ac:dyDescent="0.25">
      <c r="A39" s="25" t="s">
        <v>11</v>
      </c>
      <c r="B39" s="25"/>
      <c r="G39" s="32"/>
      <c r="H39" s="32"/>
      <c r="J39" s="26"/>
      <c r="L39" s="92"/>
      <c r="N39" s="26"/>
    </row>
    <row r="40" spans="1:14" x14ac:dyDescent="0.25">
      <c r="A40" s="25" t="s">
        <v>33</v>
      </c>
      <c r="B40" s="32"/>
      <c r="C40" s="32"/>
      <c r="D40" s="32"/>
      <c r="E40" s="32"/>
      <c r="F40" s="32"/>
      <c r="G40" s="32"/>
      <c r="H40" s="32"/>
      <c r="J40" s="26"/>
    </row>
    <row r="42" spans="1:14" x14ac:dyDescent="0.25">
      <c r="A42" s="38"/>
      <c r="B42" s="38"/>
      <c r="G42" s="44"/>
      <c r="H42" s="44"/>
    </row>
    <row r="43" spans="1:14" ht="15.75" thickBot="1" x14ac:dyDescent="0.3">
      <c r="A43" s="45" t="s">
        <v>13</v>
      </c>
      <c r="B43" s="45"/>
      <c r="J43" s="88"/>
      <c r="K43" s="89"/>
      <c r="L43" s="89"/>
      <c r="M43" s="89"/>
      <c r="N43" s="89"/>
    </row>
    <row r="44" spans="1:14" x14ac:dyDescent="0.25">
      <c r="A44" s="38" t="s">
        <v>14</v>
      </c>
      <c r="B44" s="38"/>
      <c r="C44" s="32"/>
      <c r="D44" s="32"/>
      <c r="E44" s="32"/>
      <c r="F44" s="32"/>
      <c r="G44" s="32"/>
      <c r="H44" s="32"/>
      <c r="J44" s="26"/>
      <c r="L44" s="92"/>
      <c r="N44" s="26"/>
    </row>
    <row r="45" spans="1:14" x14ac:dyDescent="0.25">
      <c r="A45" s="54" t="s">
        <v>15</v>
      </c>
      <c r="B45" s="54"/>
      <c r="C45" s="32"/>
      <c r="D45" s="32"/>
      <c r="E45" s="32"/>
      <c r="F45" s="32"/>
      <c r="G45" s="32"/>
      <c r="H45" s="32"/>
      <c r="J45" s="26"/>
      <c r="L45" s="92"/>
      <c r="N45" s="26"/>
    </row>
    <row r="46" spans="1:14" x14ac:dyDescent="0.25">
      <c r="A46" s="54" t="s">
        <v>16</v>
      </c>
      <c r="B46" s="54"/>
      <c r="C46" s="32"/>
      <c r="D46" s="32"/>
      <c r="E46" s="32"/>
      <c r="F46" s="32"/>
      <c r="G46" s="32"/>
      <c r="H46" s="32"/>
      <c r="J46" s="26"/>
      <c r="L46" s="92"/>
      <c r="N46" s="26"/>
    </row>
    <row r="47" spans="1:14" x14ac:dyDescent="0.25">
      <c r="A47" s="38" t="s">
        <v>17</v>
      </c>
      <c r="B47" s="38"/>
      <c r="C47" s="32"/>
      <c r="D47" s="32"/>
      <c r="E47" s="32"/>
      <c r="F47" s="32"/>
      <c r="G47" s="32"/>
      <c r="H47" s="32"/>
      <c r="J47" s="26"/>
      <c r="L47" s="92"/>
      <c r="N47" s="26"/>
    </row>
    <row r="48" spans="1:14" ht="15.75" thickBot="1" x14ac:dyDescent="0.3">
      <c r="A48" s="45" t="s">
        <v>18</v>
      </c>
      <c r="B48" s="45"/>
      <c r="C48" s="32"/>
      <c r="D48" s="32"/>
      <c r="E48" s="32"/>
      <c r="F48" s="32"/>
      <c r="G48" s="32"/>
      <c r="H48" s="32"/>
    </row>
    <row r="49" spans="1:14" x14ac:dyDescent="0.25">
      <c r="A49" s="38" t="s">
        <v>19</v>
      </c>
      <c r="B49" s="38"/>
      <c r="C49" s="32"/>
      <c r="D49" s="32"/>
      <c r="E49" s="32"/>
      <c r="F49" s="32"/>
      <c r="G49" s="32"/>
      <c r="H49" s="32"/>
      <c r="J49" s="26"/>
      <c r="L49" s="92"/>
      <c r="N49" s="26"/>
    </row>
    <row r="50" spans="1:14" x14ac:dyDescent="0.25">
      <c r="A50" s="38" t="s">
        <v>20</v>
      </c>
      <c r="B50" s="38"/>
      <c r="C50" s="32"/>
      <c r="D50" s="32"/>
      <c r="E50" s="32"/>
      <c r="F50" s="32"/>
      <c r="G50" s="32"/>
      <c r="H50" s="32"/>
      <c r="J50" s="26"/>
      <c r="L50" s="92"/>
      <c r="N50" s="26"/>
    </row>
    <row r="51" spans="1:14" x14ac:dyDescent="0.25">
      <c r="A51" s="38" t="s">
        <v>21</v>
      </c>
      <c r="B51" s="38"/>
      <c r="C51" s="32"/>
      <c r="D51" s="32"/>
      <c r="E51" s="32"/>
      <c r="F51" s="32"/>
      <c r="G51" s="32"/>
      <c r="H51" s="32"/>
      <c r="J51" s="26"/>
      <c r="L51" s="92"/>
      <c r="N51" s="26"/>
    </row>
    <row r="52" spans="1:14" x14ac:dyDescent="0.25">
      <c r="A52" s="38" t="s">
        <v>22</v>
      </c>
      <c r="B52" s="38"/>
      <c r="C52" s="32"/>
      <c r="D52" s="32"/>
      <c r="E52" s="32"/>
      <c r="F52" s="32"/>
      <c r="G52" s="32"/>
      <c r="H52" s="32"/>
      <c r="J52" s="26"/>
      <c r="L52" s="92"/>
      <c r="N52" s="26"/>
    </row>
    <row r="54" spans="1:14" x14ac:dyDescent="0.25">
      <c r="J54" s="89"/>
      <c r="L54" s="90"/>
      <c r="N54" s="90"/>
    </row>
    <row r="55" spans="1:14" x14ac:dyDescent="0.25">
      <c r="A55" s="38" t="s">
        <v>87</v>
      </c>
      <c r="B55" s="32"/>
      <c r="C55" s="32"/>
      <c r="D55" s="32"/>
      <c r="E55" s="32"/>
      <c r="F55" s="32"/>
      <c r="G55" s="32"/>
      <c r="H55" s="32"/>
      <c r="J55" s="26"/>
      <c r="L55" s="27"/>
      <c r="N55" s="27"/>
    </row>
    <row r="56" spans="1:14" x14ac:dyDescent="0.25">
      <c r="A56" s="38" t="s">
        <v>88</v>
      </c>
      <c r="B56" s="32"/>
      <c r="C56" s="32"/>
      <c r="D56" s="32"/>
      <c r="E56" s="32"/>
      <c r="F56" s="32"/>
      <c r="G56" s="32"/>
      <c r="H56" s="32"/>
      <c r="J56" s="26"/>
      <c r="L56" s="27"/>
      <c r="N56" s="27"/>
    </row>
    <row r="57" spans="1:14" ht="15.75" thickBot="1" x14ac:dyDescent="0.3">
      <c r="A57" s="40" t="s">
        <v>53</v>
      </c>
      <c r="B57" s="42"/>
      <c r="C57" s="42"/>
      <c r="D57" s="42"/>
      <c r="E57" s="42"/>
      <c r="F57" s="42"/>
      <c r="G57" s="42"/>
      <c r="H57" s="42"/>
    </row>
    <row r="58" spans="1:14" ht="15.75" thickTop="1" x14ac:dyDescent="0.25"/>
  </sheetData>
  <mergeCells count="2">
    <mergeCell ref="J1:N1"/>
    <mergeCell ref="J2:N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BAD00-9615-4942-A0B6-2971CC0664A1}">
  <sheetPr codeName="Sheet7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112</v>
      </c>
      <c r="T1" s="99"/>
      <c r="U1" s="99"/>
      <c r="V1" s="99"/>
      <c r="W1" s="99"/>
      <c r="X1" s="99"/>
      <c r="Y1" s="100" t="s">
        <v>209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201</v>
      </c>
      <c r="X2" s="103" t="s">
        <v>277</v>
      </c>
      <c r="Y2" s="103" t="s">
        <v>283</v>
      </c>
      <c r="Z2" s="103" t="s">
        <v>288</v>
      </c>
      <c r="AB2" s="144" t="str">
        <f>$Z$2</f>
        <v>2021-22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112</v>
      </c>
      <c r="Y3" s="105" t="s">
        <v>209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9.8 Brisbane, Queensland,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1038784</v>
      </c>
      <c r="W4" s="108">
        <v>1066429</v>
      </c>
      <c r="X4" s="108">
        <v>1059588</v>
      </c>
      <c r="Y4" s="108">
        <v>1102945</v>
      </c>
      <c r="Z4" s="108">
        <v>1201068</v>
      </c>
      <c r="AB4" s="109" t="str">
        <f>TEXT(Z4,"###,###")</f>
        <v>1,201,068</v>
      </c>
      <c r="AD4" s="110">
        <f>Z4/Y4-1</f>
        <v>8.8964544922910838E-2</v>
      </c>
      <c r="AF4" s="110">
        <f>Z4/V4-1</f>
        <v>0.15622497073501318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530480</v>
      </c>
      <c r="W5" s="108">
        <v>539796</v>
      </c>
      <c r="X5" s="108">
        <v>535284</v>
      </c>
      <c r="Y5" s="108">
        <v>554505</v>
      </c>
      <c r="Z5" s="108">
        <v>597865</v>
      </c>
      <c r="AB5" s="109" t="str">
        <f>TEXT(Z5,"###,###")</f>
        <v>597,865</v>
      </c>
      <c r="AD5" s="110">
        <f t="shared" ref="AD5:AD9" si="0">Z5/Y5-1</f>
        <v>7.8195868387120004E-2</v>
      </c>
      <c r="AF5" s="110">
        <f t="shared" ref="AF5:AF9" si="1">Z5/V5-1</f>
        <v>0.12702646659629013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508280</v>
      </c>
      <c r="W6" s="108">
        <v>526629</v>
      </c>
      <c r="X6" s="108">
        <v>524301</v>
      </c>
      <c r="Y6" s="108">
        <v>547825</v>
      </c>
      <c r="Z6" s="108">
        <v>602590</v>
      </c>
      <c r="AB6" s="109" t="str">
        <f>TEXT(Z6,"###,###")</f>
        <v>602,590</v>
      </c>
      <c r="AD6" s="110">
        <f t="shared" si="0"/>
        <v>9.996805549217358E-2</v>
      </c>
      <c r="AF6" s="110">
        <f t="shared" si="1"/>
        <v>0.18554733611395302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727143</v>
      </c>
      <c r="W7" s="108">
        <v>741968</v>
      </c>
      <c r="X7" s="108">
        <v>753716</v>
      </c>
      <c r="Y7" s="108">
        <v>753542</v>
      </c>
      <c r="Z7" s="108">
        <v>781010</v>
      </c>
      <c r="AB7" s="109" t="str">
        <f>TEXT(Z7,"###,###")</f>
        <v>781,010</v>
      </c>
      <c r="AD7" s="110">
        <f t="shared" si="0"/>
        <v>3.6451850062770186E-2</v>
      </c>
      <c r="AF7" s="110">
        <f t="shared" si="1"/>
        <v>7.4080339080483393E-2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1,201,068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781,010</v>
      </c>
      <c r="P8" s="67"/>
      <c r="S8" s="107" t="s">
        <v>83</v>
      </c>
      <c r="T8" s="108"/>
      <c r="U8" s="108"/>
      <c r="V8" s="108">
        <v>47177</v>
      </c>
      <c r="W8" s="108">
        <v>48521.83</v>
      </c>
      <c r="X8" s="108">
        <v>48699.54</v>
      </c>
      <c r="Y8" s="108">
        <v>50496.7</v>
      </c>
      <c r="Z8" s="108">
        <v>51850</v>
      </c>
      <c r="AB8" s="109" t="str">
        <f>TEXT(Z8,"$###,###")</f>
        <v>$51,850</v>
      </c>
      <c r="AD8" s="110">
        <f t="shared" si="0"/>
        <v>2.6799771074149437E-2</v>
      </c>
      <c r="AF8" s="110">
        <f t="shared" si="1"/>
        <v>9.9052504398329688E-2</v>
      </c>
    </row>
    <row r="9" spans="1:32" x14ac:dyDescent="0.25">
      <c r="A9" s="30" t="s">
        <v>14</v>
      </c>
      <c r="B9" s="71"/>
      <c r="C9" s="72"/>
      <c r="D9" s="73">
        <f>AD104</f>
        <v>75.573989149656811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50.481812012650288</v>
      </c>
      <c r="P9" s="74" t="s">
        <v>84</v>
      </c>
      <c r="S9" s="107" t="s">
        <v>7</v>
      </c>
      <c r="T9" s="108"/>
      <c r="U9" s="108"/>
      <c r="V9" s="108">
        <v>48810814930</v>
      </c>
      <c r="W9" s="108">
        <v>51235853627</v>
      </c>
      <c r="X9" s="108">
        <v>53588345822</v>
      </c>
      <c r="Y9" s="108">
        <v>56653153526</v>
      </c>
      <c r="Z9" s="108">
        <v>61491330739</v>
      </c>
      <c r="AB9" s="109" t="str">
        <f>TEXT(Z9/1000000,"$#,###.0")&amp;" mil"</f>
        <v>$61,491.3 mil</v>
      </c>
      <c r="AD9" s="110">
        <f t="shared" si="0"/>
        <v>8.5399962965514442E-2</v>
      </c>
      <c r="AF9" s="110">
        <f t="shared" si="1"/>
        <v>0.25978906164925197</v>
      </c>
    </row>
    <row r="10" spans="1:32" x14ac:dyDescent="0.25">
      <c r="A10" s="30" t="s">
        <v>17</v>
      </c>
      <c r="B10" s="71"/>
      <c r="C10" s="72"/>
      <c r="D10" s="73">
        <f>AD105</f>
        <v>18.646571218282396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49.450071061830194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86.559198985928475</v>
      </c>
      <c r="P11" s="74" t="s">
        <v>84</v>
      </c>
      <c r="S11" s="107" t="s">
        <v>29</v>
      </c>
      <c r="T11" s="112"/>
      <c r="U11" s="112"/>
      <c r="V11" s="112">
        <v>946484</v>
      </c>
      <c r="W11" s="112">
        <v>969621</v>
      </c>
      <c r="X11" s="112">
        <v>959250</v>
      </c>
      <c r="Y11" s="112">
        <v>999088</v>
      </c>
      <c r="Z11" s="112">
        <v>1096095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5.2784215310943523</v>
      </c>
      <c r="P12" s="74" t="s">
        <v>84</v>
      </c>
      <c r="S12" s="107" t="s">
        <v>30</v>
      </c>
      <c r="T12" s="112"/>
      <c r="U12" s="112"/>
      <c r="V12" s="112">
        <v>92300</v>
      </c>
      <c r="W12" s="112">
        <v>96809</v>
      </c>
      <c r="X12" s="112">
        <v>100340</v>
      </c>
      <c r="Y12" s="112">
        <v>103857</v>
      </c>
      <c r="Z12" s="112">
        <v>104973</v>
      </c>
    </row>
    <row r="13" spans="1:32" ht="15" customHeight="1" x14ac:dyDescent="0.25">
      <c r="A13" s="30" t="s">
        <v>19</v>
      </c>
      <c r="B13" s="72"/>
      <c r="C13" s="72"/>
      <c r="D13" s="73">
        <f>AD108</f>
        <v>12.902849797013991</v>
      </c>
      <c r="E13" s="74" t="s">
        <v>84</v>
      </c>
      <c r="F13" s="24"/>
      <c r="G13" s="145" t="s">
        <v>281</v>
      </c>
      <c r="H13" s="146"/>
      <c r="I13" s="146"/>
      <c r="J13" s="146"/>
      <c r="K13" s="146"/>
      <c r="L13" s="146"/>
      <c r="M13" s="81"/>
      <c r="N13" s="72"/>
      <c r="O13" s="73">
        <f>T132</f>
        <v>8.1630196796455881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13.773241814784843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39.3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21.39087878454842</v>
      </c>
      <c r="E15" s="74" t="s">
        <v>84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19.787710784753077</v>
      </c>
      <c r="P15" s="74" t="s">
        <v>84</v>
      </c>
      <c r="S15" s="115" t="s">
        <v>60</v>
      </c>
      <c r="T15" s="115"/>
      <c r="U15" s="116"/>
      <c r="V15" s="116">
        <v>8011</v>
      </c>
      <c r="W15" s="116">
        <v>7725</v>
      </c>
      <c r="X15" s="116">
        <v>7647</v>
      </c>
      <c r="Y15" s="112">
        <v>7209</v>
      </c>
      <c r="Z15" s="112">
        <v>5674</v>
      </c>
      <c r="AB15" s="117">
        <f t="shared" ref="AB15:AB34" si="2">IF(Z15="np",0,Z15/$Z$34)</f>
        <v>4.7241091923638278E-3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46.154172786220265</v>
      </c>
      <c r="E16" s="85" t="s">
        <v>84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80.212289215246926</v>
      </c>
      <c r="P16" s="37" t="s">
        <v>84</v>
      </c>
      <c r="S16" s="115" t="s">
        <v>61</v>
      </c>
      <c r="T16" s="115"/>
      <c r="U16" s="116"/>
      <c r="V16" s="116">
        <v>8365</v>
      </c>
      <c r="W16" s="116">
        <v>9453</v>
      </c>
      <c r="X16" s="116">
        <v>9057</v>
      </c>
      <c r="Y16" s="112">
        <v>9829</v>
      </c>
      <c r="Z16" s="112">
        <v>10614</v>
      </c>
      <c r="AB16" s="117">
        <f t="shared" si="2"/>
        <v>8.8370981613940195E-3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46742</v>
      </c>
      <c r="W17" s="116">
        <v>48129</v>
      </c>
      <c r="X17" s="116">
        <v>46369</v>
      </c>
      <c r="Y17" s="112">
        <v>48546</v>
      </c>
      <c r="Z17" s="112">
        <v>52114</v>
      </c>
      <c r="AB17" s="117">
        <f t="shared" si="2"/>
        <v>4.3389535856688144E-2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6909</v>
      </c>
      <c r="W18" s="116">
        <v>7261</v>
      </c>
      <c r="X18" s="116">
        <v>6972</v>
      </c>
      <c r="Y18" s="112">
        <v>7248</v>
      </c>
      <c r="Z18" s="112">
        <v>7857</v>
      </c>
      <c r="AB18" s="117">
        <f t="shared" si="2"/>
        <v>6.5416506740223115E-3</v>
      </c>
    </row>
    <row r="19" spans="1:28" x14ac:dyDescent="0.25">
      <c r="A19" s="63" t="str">
        <f>$S$1&amp;" ("&amp;$V$2&amp;" to "&amp;$Z$2&amp;")"</f>
        <v>Brisbane (2017-18 to 2021-22)</v>
      </c>
      <c r="B19" s="63"/>
      <c r="C19" s="63"/>
      <c r="D19" s="63"/>
      <c r="E19" s="63"/>
      <c r="F19" s="63"/>
      <c r="G19" s="63" t="str">
        <f>$S$1&amp;" ("&amp;$V$2&amp;" to "&amp;$Z$2&amp;")"</f>
        <v>Brisbane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59087</v>
      </c>
      <c r="W19" s="116">
        <v>59282</v>
      </c>
      <c r="X19" s="116">
        <v>56497</v>
      </c>
      <c r="Y19" s="112">
        <v>59453</v>
      </c>
      <c r="Z19" s="112">
        <v>63941</v>
      </c>
      <c r="AB19" s="117">
        <f t="shared" si="2"/>
        <v>5.3236564305416907E-2</v>
      </c>
    </row>
    <row r="20" spans="1:28" x14ac:dyDescent="0.25">
      <c r="S20" s="115" t="s">
        <v>65</v>
      </c>
      <c r="T20" s="115"/>
      <c r="U20" s="116"/>
      <c r="V20" s="116">
        <v>35941</v>
      </c>
      <c r="W20" s="116">
        <v>36887</v>
      </c>
      <c r="X20" s="116">
        <v>36000</v>
      </c>
      <c r="Y20" s="112">
        <v>37047</v>
      </c>
      <c r="Z20" s="112">
        <v>39112</v>
      </c>
      <c r="AB20" s="117">
        <f t="shared" si="2"/>
        <v>3.2564215497309486E-2</v>
      </c>
    </row>
    <row r="21" spans="1:28" x14ac:dyDescent="0.25">
      <c r="S21" s="115" t="s">
        <v>66</v>
      </c>
      <c r="T21" s="115"/>
      <c r="U21" s="116"/>
      <c r="V21" s="116">
        <v>81347</v>
      </c>
      <c r="W21" s="116">
        <v>83187</v>
      </c>
      <c r="X21" s="116">
        <v>82637</v>
      </c>
      <c r="Y21" s="112">
        <v>88598</v>
      </c>
      <c r="Z21" s="112">
        <v>99510</v>
      </c>
      <c r="AB21" s="117">
        <f t="shared" si="2"/>
        <v>8.2850917471294416E-2</v>
      </c>
    </row>
    <row r="22" spans="1:28" x14ac:dyDescent="0.25">
      <c r="S22" s="115" t="s">
        <v>67</v>
      </c>
      <c r="T22" s="115"/>
      <c r="U22" s="116"/>
      <c r="V22" s="116">
        <v>86537</v>
      </c>
      <c r="W22" s="116">
        <v>88514</v>
      </c>
      <c r="X22" s="116">
        <v>88457</v>
      </c>
      <c r="Y22" s="112">
        <v>94332</v>
      </c>
      <c r="Z22" s="112">
        <v>106225</v>
      </c>
      <c r="AB22" s="117">
        <f t="shared" si="2"/>
        <v>8.8441751667051038E-2</v>
      </c>
    </row>
    <row r="23" spans="1:28" x14ac:dyDescent="0.25">
      <c r="S23" s="115" t="s">
        <v>68</v>
      </c>
      <c r="T23" s="115"/>
      <c r="U23" s="116"/>
      <c r="V23" s="116">
        <v>36832</v>
      </c>
      <c r="W23" s="116">
        <v>37756</v>
      </c>
      <c r="X23" s="116">
        <v>41040</v>
      </c>
      <c r="Y23" s="112">
        <v>42049</v>
      </c>
      <c r="Z23" s="112">
        <v>45096</v>
      </c>
      <c r="AB23" s="117">
        <f t="shared" si="2"/>
        <v>3.7546427236312865E-2</v>
      </c>
    </row>
    <row r="24" spans="1:28" x14ac:dyDescent="0.25">
      <c r="S24" s="115" t="s">
        <v>69</v>
      </c>
      <c r="T24" s="115"/>
      <c r="U24" s="116"/>
      <c r="V24" s="116">
        <v>15431</v>
      </c>
      <c r="W24" s="116">
        <v>15489</v>
      </c>
      <c r="X24" s="116">
        <v>14249</v>
      </c>
      <c r="Y24" s="112">
        <v>16230</v>
      </c>
      <c r="Z24" s="112">
        <v>17878</v>
      </c>
      <c r="AB24" s="117">
        <f t="shared" si="2"/>
        <v>1.4885023641360684E-2</v>
      </c>
    </row>
    <row r="25" spans="1:28" x14ac:dyDescent="0.25">
      <c r="S25" s="115" t="s">
        <v>70</v>
      </c>
      <c r="T25" s="115"/>
      <c r="U25" s="116"/>
      <c r="V25" s="116">
        <v>39902</v>
      </c>
      <c r="W25" s="116">
        <v>42063</v>
      </c>
      <c r="X25" s="116">
        <v>42904</v>
      </c>
      <c r="Y25" s="112">
        <v>45154</v>
      </c>
      <c r="Z25" s="112">
        <v>50736</v>
      </c>
      <c r="AB25" s="117">
        <f t="shared" si="2"/>
        <v>4.2242228407432351E-2</v>
      </c>
    </row>
    <row r="26" spans="1:28" x14ac:dyDescent="0.25">
      <c r="S26" s="115" t="s">
        <v>71</v>
      </c>
      <c r="T26" s="115"/>
      <c r="U26" s="116"/>
      <c r="V26" s="116">
        <v>22506</v>
      </c>
      <c r="W26" s="116">
        <v>22985</v>
      </c>
      <c r="X26" s="116">
        <v>22497</v>
      </c>
      <c r="Y26" s="112">
        <v>23212</v>
      </c>
      <c r="Z26" s="112">
        <v>25644</v>
      </c>
      <c r="AB26" s="117">
        <f t="shared" si="2"/>
        <v>2.1350908729111388E-2</v>
      </c>
    </row>
    <row r="27" spans="1:28" x14ac:dyDescent="0.25">
      <c r="S27" s="115" t="s">
        <v>72</v>
      </c>
      <c r="T27" s="115"/>
      <c r="U27" s="116"/>
      <c r="V27" s="116">
        <v>110493</v>
      </c>
      <c r="W27" s="116">
        <v>115254</v>
      </c>
      <c r="X27" s="116">
        <v>113615</v>
      </c>
      <c r="Y27" s="112">
        <v>120123</v>
      </c>
      <c r="Z27" s="112">
        <v>131725</v>
      </c>
      <c r="AB27" s="117">
        <f t="shared" si="2"/>
        <v>0.10967276760030406</v>
      </c>
    </row>
    <row r="28" spans="1:28" x14ac:dyDescent="0.25">
      <c r="S28" s="115" t="s">
        <v>73</v>
      </c>
      <c r="T28" s="115"/>
      <c r="U28" s="116"/>
      <c r="V28" s="116">
        <v>104899</v>
      </c>
      <c r="W28" s="116">
        <v>107492</v>
      </c>
      <c r="X28" s="116">
        <v>108069</v>
      </c>
      <c r="Y28" s="112">
        <v>111300</v>
      </c>
      <c r="Z28" s="112">
        <v>122121</v>
      </c>
      <c r="AB28" s="117">
        <f t="shared" si="2"/>
        <v>0.10167658418763889</v>
      </c>
    </row>
    <row r="29" spans="1:28" x14ac:dyDescent="0.25">
      <c r="S29" s="115" t="s">
        <v>74</v>
      </c>
      <c r="T29" s="115"/>
      <c r="U29" s="116"/>
      <c r="V29" s="116">
        <v>55265</v>
      </c>
      <c r="W29" s="116">
        <v>60867</v>
      </c>
      <c r="X29" s="116">
        <v>56929</v>
      </c>
      <c r="Y29" s="112">
        <v>56267</v>
      </c>
      <c r="Z29" s="112">
        <v>61205</v>
      </c>
      <c r="AB29" s="117">
        <f t="shared" si="2"/>
        <v>5.0958601184107874E-2</v>
      </c>
    </row>
    <row r="30" spans="1:28" x14ac:dyDescent="0.25">
      <c r="S30" s="115" t="s">
        <v>75</v>
      </c>
      <c r="T30" s="115"/>
      <c r="U30" s="116"/>
      <c r="V30" s="116">
        <v>95765</v>
      </c>
      <c r="W30" s="116">
        <v>96844</v>
      </c>
      <c r="X30" s="116">
        <v>99014</v>
      </c>
      <c r="Y30" s="112">
        <v>98985</v>
      </c>
      <c r="Z30" s="112">
        <v>103136</v>
      </c>
      <c r="AB30" s="117">
        <f t="shared" si="2"/>
        <v>8.5869884678116987E-2</v>
      </c>
    </row>
    <row r="31" spans="1:28" x14ac:dyDescent="0.25">
      <c r="S31" s="115" t="s">
        <v>76</v>
      </c>
      <c r="T31" s="115"/>
      <c r="U31" s="116"/>
      <c r="V31" s="116">
        <v>122966</v>
      </c>
      <c r="W31" s="116">
        <v>130919</v>
      </c>
      <c r="X31" s="116">
        <v>133418</v>
      </c>
      <c r="Y31" s="112">
        <v>147182</v>
      </c>
      <c r="Z31" s="112">
        <v>163963</v>
      </c>
      <c r="AB31" s="117">
        <f t="shared" si="2"/>
        <v>0.13651376727309664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22514</v>
      </c>
      <c r="W32" s="116">
        <v>24085</v>
      </c>
      <c r="X32" s="116">
        <v>24085</v>
      </c>
      <c r="Y32" s="112">
        <v>24627</v>
      </c>
      <c r="Z32" s="112">
        <v>27856</v>
      </c>
      <c r="AB32" s="117">
        <f t="shared" si="2"/>
        <v>2.3192595287713568E-2</v>
      </c>
    </row>
    <row r="33" spans="19:32" x14ac:dyDescent="0.25">
      <c r="S33" s="115" t="s">
        <v>78</v>
      </c>
      <c r="T33" s="115"/>
      <c r="U33" s="116"/>
      <c r="V33" s="116">
        <v>36713</v>
      </c>
      <c r="W33" s="116">
        <v>38905</v>
      </c>
      <c r="X33" s="116">
        <v>39010</v>
      </c>
      <c r="Y33" s="112">
        <v>41599</v>
      </c>
      <c r="Z33" s="112">
        <v>44060</v>
      </c>
      <c r="AB33" s="117">
        <f t="shared" si="2"/>
        <v>3.6683865177220699E-2</v>
      </c>
    </row>
    <row r="34" spans="19:32" x14ac:dyDescent="0.25">
      <c r="S34" s="118" t="s">
        <v>53</v>
      </c>
      <c r="T34" s="118"/>
      <c r="U34" s="119"/>
      <c r="V34" s="119">
        <v>1038786</v>
      </c>
      <c r="W34" s="119">
        <v>1066426</v>
      </c>
      <c r="X34" s="119">
        <v>1059585</v>
      </c>
      <c r="Y34" s="120">
        <v>1102945</v>
      </c>
      <c r="Z34" s="120">
        <v>1201073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612991</v>
      </c>
      <c r="W37" s="112">
        <v>616441</v>
      </c>
      <c r="X37" s="112">
        <v>627753</v>
      </c>
      <c r="Y37" s="112">
        <v>620371</v>
      </c>
      <c r="Z37" s="112">
        <v>626466</v>
      </c>
      <c r="AB37" s="132">
        <f>Z37/Z40*100</f>
        <v>80.212289215246926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114158</v>
      </c>
      <c r="W38" s="112">
        <v>125525</v>
      </c>
      <c r="X38" s="112">
        <v>125963</v>
      </c>
      <c r="Y38" s="112">
        <v>133176</v>
      </c>
      <c r="Z38" s="112">
        <v>154544</v>
      </c>
      <c r="AB38" s="132">
        <f>Z38/Z40*100</f>
        <v>19.787710784753077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727149</v>
      </c>
      <c r="W40" s="112">
        <v>741966</v>
      </c>
      <c r="X40" s="112">
        <v>753716</v>
      </c>
      <c r="Y40" s="112">
        <v>753547</v>
      </c>
      <c r="Z40" s="112">
        <v>781010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461</v>
      </c>
      <c r="W44" s="112">
        <v>500</v>
      </c>
      <c r="X44" s="112">
        <v>397</v>
      </c>
      <c r="Y44" s="112">
        <v>591</v>
      </c>
      <c r="Z44" s="112">
        <v>870</v>
      </c>
    </row>
    <row r="45" spans="19:32" x14ac:dyDescent="0.25">
      <c r="S45" s="115" t="s">
        <v>37</v>
      </c>
      <c r="T45" s="115"/>
      <c r="U45" s="112"/>
      <c r="V45" s="112">
        <v>7864</v>
      </c>
      <c r="W45" s="112">
        <v>8174</v>
      </c>
      <c r="X45" s="112">
        <v>7698</v>
      </c>
      <c r="Y45" s="112">
        <v>9415</v>
      </c>
      <c r="Z45" s="112">
        <v>12713</v>
      </c>
    </row>
    <row r="46" spans="19:32" x14ac:dyDescent="0.25">
      <c r="S46" s="115" t="s">
        <v>38</v>
      </c>
      <c r="T46" s="115"/>
      <c r="U46" s="112"/>
      <c r="V46" s="112">
        <v>29772</v>
      </c>
      <c r="W46" s="112">
        <v>29243</v>
      </c>
      <c r="X46" s="112">
        <v>28123</v>
      </c>
      <c r="Y46" s="112">
        <v>31582</v>
      </c>
      <c r="Z46" s="112">
        <v>36937</v>
      </c>
    </row>
    <row r="47" spans="19:32" x14ac:dyDescent="0.25">
      <c r="S47" s="115" t="s">
        <v>39</v>
      </c>
      <c r="T47" s="115"/>
      <c r="U47" s="112"/>
      <c r="V47" s="112">
        <v>58483</v>
      </c>
      <c r="W47" s="112">
        <v>58217</v>
      </c>
      <c r="X47" s="112">
        <v>55651</v>
      </c>
      <c r="Y47" s="112">
        <v>57342</v>
      </c>
      <c r="Z47" s="112">
        <v>62824</v>
      </c>
    </row>
    <row r="48" spans="19:32" x14ac:dyDescent="0.25">
      <c r="S48" s="115" t="s">
        <v>40</v>
      </c>
      <c r="T48" s="115"/>
      <c r="U48" s="112"/>
      <c r="V48" s="112">
        <v>82975</v>
      </c>
      <c r="W48" s="112">
        <v>83638</v>
      </c>
      <c r="X48" s="112">
        <v>80379</v>
      </c>
      <c r="Y48" s="112">
        <v>81263</v>
      </c>
      <c r="Z48" s="112">
        <v>86756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73456</v>
      </c>
      <c r="W49" s="112">
        <v>74432</v>
      </c>
      <c r="X49" s="112">
        <v>73919</v>
      </c>
      <c r="Y49" s="112">
        <v>75337</v>
      </c>
      <c r="Z49" s="112">
        <v>79237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Brisbane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61406</v>
      </c>
      <c r="W50" s="112">
        <v>64171</v>
      </c>
      <c r="X50" s="112">
        <v>64890</v>
      </c>
      <c r="Y50" s="112">
        <v>67207</v>
      </c>
      <c r="Z50" s="112">
        <v>70847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51602</v>
      </c>
      <c r="W51" s="112">
        <v>52222</v>
      </c>
      <c r="X51" s="112">
        <v>52723</v>
      </c>
      <c r="Y51" s="112">
        <v>55225</v>
      </c>
      <c r="Z51" s="112">
        <v>60385</v>
      </c>
    </row>
    <row r="52" spans="1:26" ht="15" customHeight="1" x14ac:dyDescent="0.25">
      <c r="S52" s="115" t="s">
        <v>44</v>
      </c>
      <c r="T52" s="115"/>
      <c r="U52" s="112"/>
      <c r="V52" s="112">
        <v>48429</v>
      </c>
      <c r="W52" s="112">
        <v>49809</v>
      </c>
      <c r="X52" s="112">
        <v>49678</v>
      </c>
      <c r="Y52" s="112">
        <v>50232</v>
      </c>
      <c r="Z52" s="112">
        <v>52262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39618</v>
      </c>
      <c r="W53" s="112">
        <v>40311</v>
      </c>
      <c r="X53" s="112">
        <v>41174</v>
      </c>
      <c r="Y53" s="112">
        <v>43566</v>
      </c>
      <c r="Z53" s="112">
        <v>47260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33391</v>
      </c>
      <c r="W54" s="112">
        <v>34540</v>
      </c>
      <c r="X54" s="112">
        <v>34625</v>
      </c>
      <c r="Y54" s="112">
        <v>35347</v>
      </c>
      <c r="Z54" s="112">
        <v>36935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22350</v>
      </c>
      <c r="W55" s="112">
        <v>23213</v>
      </c>
      <c r="X55" s="112">
        <v>24053</v>
      </c>
      <c r="Y55" s="112">
        <v>24876</v>
      </c>
      <c r="Z55" s="112">
        <v>26474</v>
      </c>
    </row>
    <row r="56" spans="1:26" ht="15" customHeight="1" x14ac:dyDescent="0.25">
      <c r="S56" s="115" t="s">
        <v>48</v>
      </c>
      <c r="T56" s="115"/>
      <c r="U56" s="112"/>
      <c r="V56" s="112">
        <v>12125</v>
      </c>
      <c r="W56" s="112">
        <v>12424</v>
      </c>
      <c r="X56" s="112">
        <v>12588</v>
      </c>
      <c r="Y56" s="112">
        <v>12997</v>
      </c>
      <c r="Z56" s="112">
        <v>14156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5184</v>
      </c>
      <c r="W57" s="112">
        <v>5479</v>
      </c>
      <c r="X57" s="112">
        <v>5769</v>
      </c>
      <c r="Y57" s="112">
        <v>5893</v>
      </c>
      <c r="Z57" s="112">
        <v>6237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1896</v>
      </c>
      <c r="W58" s="112">
        <v>1946</v>
      </c>
      <c r="X58" s="112">
        <v>2112</v>
      </c>
      <c r="Y58" s="112">
        <v>2200</v>
      </c>
      <c r="Z58" s="112">
        <v>2456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915</v>
      </c>
      <c r="W59" s="112">
        <v>962</v>
      </c>
      <c r="X59" s="112">
        <v>953</v>
      </c>
      <c r="Y59" s="112">
        <v>871</v>
      </c>
      <c r="Z59" s="112">
        <v>910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539</v>
      </c>
      <c r="W60" s="112">
        <v>513</v>
      </c>
      <c r="X60" s="112">
        <v>547</v>
      </c>
      <c r="Y60" s="112">
        <v>561</v>
      </c>
      <c r="Z60" s="112">
        <v>589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530483</v>
      </c>
      <c r="W61" s="112">
        <v>539797</v>
      </c>
      <c r="X61" s="112">
        <v>535287</v>
      </c>
      <c r="Y61" s="112">
        <v>554505</v>
      </c>
      <c r="Z61" s="112">
        <v>597867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626</v>
      </c>
      <c r="W63" s="112">
        <v>681</v>
      </c>
      <c r="X63" s="112">
        <v>609</v>
      </c>
      <c r="Y63" s="112">
        <v>886</v>
      </c>
      <c r="Z63" s="112">
        <v>1293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10489</v>
      </c>
      <c r="W64" s="112">
        <v>10354</v>
      </c>
      <c r="X64" s="112">
        <v>9598</v>
      </c>
      <c r="Y64" s="112">
        <v>11555</v>
      </c>
      <c r="Z64" s="112">
        <v>15406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Brisbane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32216</v>
      </c>
      <c r="W65" s="112">
        <v>32933</v>
      </c>
      <c r="X65" s="112">
        <v>31655</v>
      </c>
      <c r="Y65" s="112">
        <v>33808</v>
      </c>
      <c r="Z65" s="112">
        <v>40036</v>
      </c>
    </row>
    <row r="66" spans="1:26" x14ac:dyDescent="0.25">
      <c r="S66" s="115" t="s">
        <v>39</v>
      </c>
      <c r="T66" s="115"/>
      <c r="U66" s="112"/>
      <c r="V66" s="112">
        <v>60219</v>
      </c>
      <c r="W66" s="112">
        <v>61860</v>
      </c>
      <c r="X66" s="112">
        <v>59848</v>
      </c>
      <c r="Y66" s="112">
        <v>61991</v>
      </c>
      <c r="Z66" s="112">
        <v>69150</v>
      </c>
    </row>
    <row r="67" spans="1:26" x14ac:dyDescent="0.25">
      <c r="S67" s="115" t="s">
        <v>40</v>
      </c>
      <c r="T67" s="115"/>
      <c r="U67" s="112"/>
      <c r="V67" s="112">
        <v>79178</v>
      </c>
      <c r="W67" s="112">
        <v>81363</v>
      </c>
      <c r="X67" s="112">
        <v>79802</v>
      </c>
      <c r="Y67" s="112">
        <v>80771</v>
      </c>
      <c r="Z67" s="112">
        <v>87412</v>
      </c>
    </row>
    <row r="68" spans="1:26" x14ac:dyDescent="0.25">
      <c r="S68" s="115" t="s">
        <v>41</v>
      </c>
      <c r="T68" s="115"/>
      <c r="U68" s="112"/>
      <c r="V68" s="112">
        <v>66447</v>
      </c>
      <c r="W68" s="112">
        <v>68908</v>
      </c>
      <c r="X68" s="112">
        <v>69434</v>
      </c>
      <c r="Y68" s="112">
        <v>72080</v>
      </c>
      <c r="Z68" s="112">
        <v>77709</v>
      </c>
    </row>
    <row r="69" spans="1:26" x14ac:dyDescent="0.25">
      <c r="S69" s="115" t="s">
        <v>42</v>
      </c>
      <c r="T69" s="115"/>
      <c r="U69" s="112"/>
      <c r="V69" s="112">
        <v>54224</v>
      </c>
      <c r="W69" s="112">
        <v>57652</v>
      </c>
      <c r="X69" s="112">
        <v>58600</v>
      </c>
      <c r="Y69" s="112">
        <v>62764</v>
      </c>
      <c r="Z69" s="112">
        <v>68680</v>
      </c>
    </row>
    <row r="70" spans="1:26" x14ac:dyDescent="0.25">
      <c r="S70" s="115" t="s">
        <v>43</v>
      </c>
      <c r="T70" s="115"/>
      <c r="U70" s="112"/>
      <c r="V70" s="112">
        <v>47557</v>
      </c>
      <c r="W70" s="112">
        <v>49015</v>
      </c>
      <c r="X70" s="112">
        <v>49384</v>
      </c>
      <c r="Y70" s="112">
        <v>52512</v>
      </c>
      <c r="Z70" s="112">
        <v>58829</v>
      </c>
    </row>
    <row r="71" spans="1:26" x14ac:dyDescent="0.25">
      <c r="S71" s="115" t="s">
        <v>44</v>
      </c>
      <c r="T71" s="115"/>
      <c r="U71" s="112"/>
      <c r="V71" s="112">
        <v>47679</v>
      </c>
      <c r="W71" s="112">
        <v>49611</v>
      </c>
      <c r="X71" s="112">
        <v>48846</v>
      </c>
      <c r="Y71" s="112">
        <v>49701</v>
      </c>
      <c r="Z71" s="112">
        <v>52978</v>
      </c>
    </row>
    <row r="72" spans="1:26" x14ac:dyDescent="0.25">
      <c r="S72" s="115" t="s">
        <v>45</v>
      </c>
      <c r="T72" s="115"/>
      <c r="U72" s="112"/>
      <c r="V72" s="112">
        <v>39173</v>
      </c>
      <c r="W72" s="112">
        <v>40717</v>
      </c>
      <c r="X72" s="112">
        <v>41523</v>
      </c>
      <c r="Y72" s="112">
        <v>44460</v>
      </c>
      <c r="Z72" s="112">
        <v>48835</v>
      </c>
    </row>
    <row r="73" spans="1:26" x14ac:dyDescent="0.25">
      <c r="S73" s="115" t="s">
        <v>46</v>
      </c>
      <c r="T73" s="115"/>
      <c r="U73" s="112"/>
      <c r="V73" s="112">
        <v>32705</v>
      </c>
      <c r="W73" s="112">
        <v>34016</v>
      </c>
      <c r="X73" s="112">
        <v>34385</v>
      </c>
      <c r="Y73" s="112">
        <v>35067</v>
      </c>
      <c r="Z73" s="112">
        <v>36922</v>
      </c>
    </row>
    <row r="74" spans="1:26" x14ac:dyDescent="0.25">
      <c r="S74" s="115" t="s">
        <v>47</v>
      </c>
      <c r="T74" s="115"/>
      <c r="U74" s="112"/>
      <c r="V74" s="112">
        <v>20787</v>
      </c>
      <c r="W74" s="112">
        <v>21972</v>
      </c>
      <c r="X74" s="112">
        <v>22401</v>
      </c>
      <c r="Y74" s="112">
        <v>23621</v>
      </c>
      <c r="Z74" s="112">
        <v>25347</v>
      </c>
    </row>
    <row r="75" spans="1:26" x14ac:dyDescent="0.25">
      <c r="S75" s="115" t="s">
        <v>48</v>
      </c>
      <c r="T75" s="115"/>
      <c r="U75" s="112"/>
      <c r="V75" s="112">
        <v>9924</v>
      </c>
      <c r="W75" s="112">
        <v>10344</v>
      </c>
      <c r="X75" s="112">
        <v>10772</v>
      </c>
      <c r="Y75" s="112">
        <v>11132</v>
      </c>
      <c r="Z75" s="112">
        <v>12004</v>
      </c>
    </row>
    <row r="76" spans="1:26" x14ac:dyDescent="0.25">
      <c r="S76" s="115" t="s">
        <v>49</v>
      </c>
      <c r="T76" s="115"/>
      <c r="U76" s="112"/>
      <c r="V76" s="112">
        <v>3888</v>
      </c>
      <c r="W76" s="112">
        <v>4130</v>
      </c>
      <c r="X76" s="112">
        <v>4322</v>
      </c>
      <c r="Y76" s="112">
        <v>4379</v>
      </c>
      <c r="Z76" s="112">
        <v>4662</v>
      </c>
    </row>
    <row r="77" spans="1:26" x14ac:dyDescent="0.25">
      <c r="S77" s="115" t="s">
        <v>50</v>
      </c>
      <c r="T77" s="115"/>
      <c r="U77" s="112"/>
      <c r="V77" s="112">
        <v>1520</v>
      </c>
      <c r="W77" s="112">
        <v>1526</v>
      </c>
      <c r="X77" s="112">
        <v>1580</v>
      </c>
      <c r="Y77" s="112">
        <v>1620</v>
      </c>
      <c r="Z77" s="112">
        <v>1821</v>
      </c>
    </row>
    <row r="78" spans="1:26" x14ac:dyDescent="0.25">
      <c r="S78" s="115" t="s">
        <v>51</v>
      </c>
      <c r="T78" s="115"/>
      <c r="U78" s="112"/>
      <c r="V78" s="112">
        <v>823</v>
      </c>
      <c r="W78" s="112">
        <v>808</v>
      </c>
      <c r="X78" s="112">
        <v>804</v>
      </c>
      <c r="Y78" s="112">
        <v>758</v>
      </c>
      <c r="Z78" s="112">
        <v>804</v>
      </c>
    </row>
    <row r="79" spans="1:26" x14ac:dyDescent="0.25">
      <c r="S79" s="115" t="s">
        <v>52</v>
      </c>
      <c r="T79" s="115"/>
      <c r="U79" s="112"/>
      <c r="V79" s="112">
        <v>834</v>
      </c>
      <c r="W79" s="112">
        <v>735</v>
      </c>
      <c r="X79" s="112">
        <v>740</v>
      </c>
      <c r="Y79" s="112">
        <v>720</v>
      </c>
      <c r="Z79" s="112">
        <v>712</v>
      </c>
    </row>
    <row r="80" spans="1:26" x14ac:dyDescent="0.25">
      <c r="S80" s="118" t="s">
        <v>53</v>
      </c>
      <c r="T80" s="118"/>
      <c r="U80" s="112"/>
      <c r="V80" s="112">
        <v>508282</v>
      </c>
      <c r="W80" s="112">
        <v>526633</v>
      </c>
      <c r="X80" s="112">
        <v>524298</v>
      </c>
      <c r="Y80" s="112">
        <v>547825</v>
      </c>
      <c r="Z80" s="112">
        <v>602595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Brisbane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49774</v>
      </c>
      <c r="W83" s="112">
        <v>50659</v>
      </c>
      <c r="X83" s="112">
        <v>52760</v>
      </c>
      <c r="Y83" s="112">
        <v>52607</v>
      </c>
      <c r="Z83" s="112">
        <v>53341</v>
      </c>
      <c r="AD83" s="117"/>
    </row>
    <row r="84" spans="1:30" ht="15" customHeight="1" x14ac:dyDescent="0.25">
      <c r="A84" s="46"/>
      <c r="B84" s="46"/>
      <c r="C84" s="48"/>
      <c r="D84" s="142" t="s">
        <v>0</v>
      </c>
      <c r="E84" s="142"/>
      <c r="F84" s="142" t="s">
        <v>198</v>
      </c>
      <c r="G84" s="142"/>
      <c r="H84" s="48"/>
      <c r="I84" s="48"/>
      <c r="J84" s="48"/>
      <c r="K84" s="48"/>
      <c r="L84" s="142" t="s">
        <v>0</v>
      </c>
      <c r="M84" s="142"/>
      <c r="N84" s="142" t="s">
        <v>198</v>
      </c>
      <c r="O84" s="142"/>
      <c r="S84" s="115" t="s">
        <v>57</v>
      </c>
      <c r="T84" s="115"/>
      <c r="U84" s="112"/>
      <c r="V84" s="112">
        <v>84311</v>
      </c>
      <c r="W84" s="112">
        <v>88057</v>
      </c>
      <c r="X84" s="112">
        <v>91179</v>
      </c>
      <c r="Y84" s="112">
        <v>92017</v>
      </c>
      <c r="Z84" s="112">
        <v>96033</v>
      </c>
    </row>
    <row r="85" spans="1:30" ht="15" customHeight="1" x14ac:dyDescent="0.25">
      <c r="A85" s="46"/>
      <c r="B85" s="46"/>
      <c r="C85" s="58" t="s">
        <v>1</v>
      </c>
      <c r="D85" s="142" t="s">
        <v>2</v>
      </c>
      <c r="E85" s="142"/>
      <c r="F85" s="142" t="str">
        <f>"since "&amp;$V$2</f>
        <v>since 2017-18</v>
      </c>
      <c r="G85" s="142"/>
      <c r="H85" s="48"/>
      <c r="I85" s="48"/>
      <c r="J85" s="48"/>
      <c r="K85" s="58" t="s">
        <v>1</v>
      </c>
      <c r="L85" s="142" t="s">
        <v>2</v>
      </c>
      <c r="M85" s="142"/>
      <c r="N85" s="142" t="str">
        <f>"since "&amp;$V$2</f>
        <v>since 2017-18</v>
      </c>
      <c r="O85" s="142"/>
      <c r="S85" s="115" t="s">
        <v>193</v>
      </c>
      <c r="T85" s="115"/>
      <c r="U85" s="112"/>
      <c r="V85" s="112">
        <v>49631</v>
      </c>
      <c r="W85" s="112">
        <v>50729</v>
      </c>
      <c r="X85" s="112">
        <v>49995</v>
      </c>
      <c r="Y85" s="112">
        <v>50022</v>
      </c>
      <c r="Z85" s="112">
        <v>51259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1,201,068</v>
      </c>
      <c r="D86" s="96">
        <f t="shared" ref="D86:D91" si="4">AD4</f>
        <v>8.8964544922910838E-2</v>
      </c>
      <c r="E86" s="97">
        <f t="shared" ref="E86:E91" si="5">AD4</f>
        <v>8.8964544922910838E-2</v>
      </c>
      <c r="F86" s="96">
        <f t="shared" ref="F86:F91" si="6">AF4</f>
        <v>0.15622497073501318</v>
      </c>
      <c r="G86" s="97">
        <f t="shared" ref="G86:G91" si="7">AF4</f>
        <v>0.15622497073501318</v>
      </c>
      <c r="H86" s="57"/>
      <c r="I86" s="57"/>
      <c r="J86" s="143" t="str">
        <f>'State data for spotlight'!J4</f>
        <v>4,667,762</v>
      </c>
      <c r="K86" s="143"/>
      <c r="L86" s="96">
        <f>'State data for spotlight'!L4</f>
        <v>9.0126125242447452E-2</v>
      </c>
      <c r="M86" s="97">
        <f>'State data for spotlight'!L4</f>
        <v>9.0126125242447452E-2</v>
      </c>
      <c r="N86" s="96">
        <f>'State data for spotlight'!N4</f>
        <v>0.17817944830221699</v>
      </c>
      <c r="O86" s="97">
        <f>'State data for spotlight'!N4</f>
        <v>0.17817944830221699</v>
      </c>
      <c r="S86" s="115" t="s">
        <v>194</v>
      </c>
      <c r="T86" s="115"/>
      <c r="U86" s="112"/>
      <c r="V86" s="112">
        <v>22715</v>
      </c>
      <c r="W86" s="112">
        <v>23519</v>
      </c>
      <c r="X86" s="112">
        <v>23861</v>
      </c>
      <c r="Y86" s="112">
        <v>24374</v>
      </c>
      <c r="Z86" s="112">
        <v>25403</v>
      </c>
    </row>
    <row r="87" spans="1:30" ht="15" customHeight="1" x14ac:dyDescent="0.25">
      <c r="A87" s="98" t="s">
        <v>4</v>
      </c>
      <c r="B87" s="49"/>
      <c r="C87" s="57" t="str">
        <f t="shared" si="3"/>
        <v>597,865</v>
      </c>
      <c r="D87" s="96">
        <f t="shared" si="4"/>
        <v>7.8195868387120004E-2</v>
      </c>
      <c r="E87" s="97">
        <f t="shared" si="5"/>
        <v>7.8195868387120004E-2</v>
      </c>
      <c r="F87" s="96">
        <f t="shared" si="6"/>
        <v>0.12702646659629013</v>
      </c>
      <c r="G87" s="97">
        <f t="shared" si="7"/>
        <v>0.12702646659629013</v>
      </c>
      <c r="H87" s="57"/>
      <c r="I87" s="57"/>
      <c r="J87" s="143" t="str">
        <f>'State data for spotlight'!J5</f>
        <v>2,351,201</v>
      </c>
      <c r="K87" s="143"/>
      <c r="L87" s="96">
        <f>'State data for spotlight'!L5</f>
        <v>7.7461038746787558E-2</v>
      </c>
      <c r="M87" s="97">
        <f>'State data for spotlight'!L5</f>
        <v>7.7461038746787558E-2</v>
      </c>
      <c r="N87" s="96">
        <f>'State data for spotlight'!N5</f>
        <v>0.13652616227780778</v>
      </c>
      <c r="O87" s="97">
        <f>'State data for spotlight'!N5</f>
        <v>0.13652616227780778</v>
      </c>
      <c r="S87" s="115" t="s">
        <v>195</v>
      </c>
      <c r="T87" s="115"/>
      <c r="U87" s="112"/>
      <c r="V87" s="112">
        <v>24891</v>
      </c>
      <c r="W87" s="112">
        <v>25433</v>
      </c>
      <c r="X87" s="112">
        <v>25569</v>
      </c>
      <c r="Y87" s="112">
        <v>25486</v>
      </c>
      <c r="Z87" s="112">
        <v>26615</v>
      </c>
    </row>
    <row r="88" spans="1:30" ht="15" customHeight="1" x14ac:dyDescent="0.25">
      <c r="A88" s="98" t="s">
        <v>5</v>
      </c>
      <c r="B88" s="49"/>
      <c r="C88" s="57" t="str">
        <f t="shared" si="3"/>
        <v>602,590</v>
      </c>
      <c r="D88" s="96">
        <f t="shared" si="4"/>
        <v>9.996805549217358E-2</v>
      </c>
      <c r="E88" s="97">
        <f t="shared" si="5"/>
        <v>9.996805549217358E-2</v>
      </c>
      <c r="F88" s="96">
        <f t="shared" si="6"/>
        <v>0.18554733611395302</v>
      </c>
      <c r="G88" s="97">
        <f t="shared" si="7"/>
        <v>0.18554733611395302</v>
      </c>
      <c r="H88" s="57"/>
      <c r="I88" s="57"/>
      <c r="J88" s="143" t="str">
        <f>'State data for spotlight'!J6</f>
        <v>2,312,587</v>
      </c>
      <c r="K88" s="143"/>
      <c r="L88" s="96">
        <f>'State data for spotlight'!L6</f>
        <v>0.10341509033349316</v>
      </c>
      <c r="M88" s="97">
        <f>'State data for spotlight'!L6</f>
        <v>0.10341509033349316</v>
      </c>
      <c r="N88" s="96">
        <f>'State data for spotlight'!N6</f>
        <v>0.22162735243560872</v>
      </c>
      <c r="O88" s="97">
        <f>'State data for spotlight'!N6</f>
        <v>0.22162735243560872</v>
      </c>
      <c r="S88" s="115" t="s">
        <v>196</v>
      </c>
      <c r="T88" s="115"/>
      <c r="U88" s="112"/>
      <c r="V88" s="112">
        <v>21235</v>
      </c>
      <c r="W88" s="112">
        <v>21668</v>
      </c>
      <c r="X88" s="112">
        <v>22055</v>
      </c>
      <c r="Y88" s="112">
        <v>22219</v>
      </c>
      <c r="Z88" s="112">
        <v>23269</v>
      </c>
    </row>
    <row r="89" spans="1:30" ht="15" customHeight="1" x14ac:dyDescent="0.25">
      <c r="A89" s="49" t="s">
        <v>6</v>
      </c>
      <c r="B89" s="49"/>
      <c r="C89" s="57" t="str">
        <f t="shared" si="3"/>
        <v>781,010</v>
      </c>
      <c r="D89" s="96">
        <f t="shared" si="4"/>
        <v>3.6451850062770186E-2</v>
      </c>
      <c r="E89" s="97">
        <f t="shared" si="5"/>
        <v>3.6451850062770186E-2</v>
      </c>
      <c r="F89" s="96">
        <f t="shared" si="6"/>
        <v>7.4080339080483393E-2</v>
      </c>
      <c r="G89" s="97">
        <f t="shared" si="7"/>
        <v>7.4080339080483393E-2</v>
      </c>
      <c r="H89" s="57"/>
      <c r="I89" s="57"/>
      <c r="J89" s="143" t="str">
        <f>'State data for spotlight'!J7</f>
        <v>3,052,970</v>
      </c>
      <c r="K89" s="143"/>
      <c r="L89" s="96">
        <f>'State data for spotlight'!L7</f>
        <v>4.514860392723663E-2</v>
      </c>
      <c r="M89" s="97">
        <f>'State data for spotlight'!L7</f>
        <v>4.514860392723663E-2</v>
      </c>
      <c r="N89" s="96">
        <f>'State data for spotlight'!N7</f>
        <v>0.10126746200625991</v>
      </c>
      <c r="O89" s="97">
        <f>'State data for spotlight'!N7</f>
        <v>0.10126746200625991</v>
      </c>
      <c r="S89" s="115" t="s">
        <v>197</v>
      </c>
      <c r="T89" s="115"/>
      <c r="U89" s="112"/>
      <c r="V89" s="112">
        <v>20357</v>
      </c>
      <c r="W89" s="112">
        <v>21173</v>
      </c>
      <c r="X89" s="112">
        <v>20968</v>
      </c>
      <c r="Y89" s="112">
        <v>21043</v>
      </c>
      <c r="Z89" s="112">
        <v>21497</v>
      </c>
    </row>
    <row r="90" spans="1:30" ht="15" customHeight="1" x14ac:dyDescent="0.25">
      <c r="A90" s="49" t="s">
        <v>96</v>
      </c>
      <c r="B90" s="49"/>
      <c r="C90" s="57" t="str">
        <f t="shared" si="3"/>
        <v>$51,850</v>
      </c>
      <c r="D90" s="96">
        <f t="shared" si="4"/>
        <v>2.6799771074149437E-2</v>
      </c>
      <c r="E90" s="97">
        <f t="shared" si="5"/>
        <v>2.6799771074149437E-2</v>
      </c>
      <c r="F90" s="96">
        <f t="shared" si="6"/>
        <v>9.9052504398329688E-2</v>
      </c>
      <c r="G90" s="97">
        <f t="shared" si="7"/>
        <v>9.9052504398329688E-2</v>
      </c>
      <c r="H90" s="57"/>
      <c r="I90" s="57"/>
      <c r="J90" s="57"/>
      <c r="K90" s="57" t="str">
        <f>'State data for spotlight'!J8</f>
        <v>$47,853</v>
      </c>
      <c r="L90" s="96">
        <f>'State data for spotlight'!L8</f>
        <v>2.4083393165347022E-2</v>
      </c>
      <c r="M90" s="97">
        <f>'State data for spotlight'!L8</f>
        <v>2.4083393165347022E-2</v>
      </c>
      <c r="N90" s="96">
        <f>'State data for spotlight'!N8</f>
        <v>8.3514547718781751E-2</v>
      </c>
      <c r="O90" s="97">
        <f>'State data for spotlight'!N8</f>
        <v>8.3514547718781751E-2</v>
      </c>
      <c r="S90" s="115" t="s">
        <v>58</v>
      </c>
      <c r="T90" s="115"/>
      <c r="U90" s="112"/>
      <c r="V90" s="112">
        <v>33356</v>
      </c>
      <c r="W90" s="112">
        <v>33820</v>
      </c>
      <c r="X90" s="112">
        <v>33154</v>
      </c>
      <c r="Y90" s="112">
        <v>32423</v>
      </c>
      <c r="Z90" s="112">
        <v>34074</v>
      </c>
    </row>
    <row r="91" spans="1:30" ht="15" customHeight="1" x14ac:dyDescent="0.25">
      <c r="A91" s="49" t="s">
        <v>7</v>
      </c>
      <c r="B91" s="49"/>
      <c r="C91" s="57" t="str">
        <f t="shared" si="3"/>
        <v>$61,491.3 mil</v>
      </c>
      <c r="D91" s="96">
        <f t="shared" si="4"/>
        <v>8.5399962965514442E-2</v>
      </c>
      <c r="E91" s="97">
        <f t="shared" si="5"/>
        <v>8.5399962965514442E-2</v>
      </c>
      <c r="F91" s="96">
        <f t="shared" si="6"/>
        <v>0.25978906164925197</v>
      </c>
      <c r="G91" s="97">
        <f t="shared" si="7"/>
        <v>0.25978906164925197</v>
      </c>
      <c r="H91" s="57"/>
      <c r="I91" s="57"/>
      <c r="J91" s="57"/>
      <c r="K91" s="57" t="str">
        <f>'State data for spotlight'!J9</f>
        <v>$203.2 bil</v>
      </c>
      <c r="L91" s="96">
        <f>'State data for spotlight'!L9</f>
        <v>9.0322745100446911E-2</v>
      </c>
      <c r="M91" s="97">
        <f>'State data for spotlight'!L9</f>
        <v>9.0322745100446911E-2</v>
      </c>
      <c r="N91" s="96">
        <f>'State data for spotlight'!N9</f>
        <v>0.26896253172030438</v>
      </c>
      <c r="O91" s="97">
        <f>'State data for spotlight'!N9</f>
        <v>0.26896253172030438</v>
      </c>
      <c r="S91" s="118" t="s">
        <v>53</v>
      </c>
      <c r="T91" s="118"/>
      <c r="U91" s="112"/>
      <c r="V91" s="112">
        <v>372294</v>
      </c>
      <c r="W91" s="112">
        <v>378047</v>
      </c>
      <c r="X91" s="112">
        <v>383301</v>
      </c>
      <c r="Y91" s="112">
        <v>381617</v>
      </c>
      <c r="Z91" s="112">
        <v>394267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199</v>
      </c>
      <c r="S93" s="115" t="s">
        <v>56</v>
      </c>
      <c r="T93" s="115"/>
      <c r="U93" s="112"/>
      <c r="V93" s="112">
        <v>34131</v>
      </c>
      <c r="W93" s="112">
        <v>35333</v>
      </c>
      <c r="X93" s="112">
        <v>36631</v>
      </c>
      <c r="Y93" s="112">
        <v>37075</v>
      </c>
      <c r="Z93" s="112">
        <v>38432</v>
      </c>
    </row>
    <row r="94" spans="1:30" ht="15" customHeight="1" x14ac:dyDescent="0.25">
      <c r="A94" s="138" t="s">
        <v>200</v>
      </c>
      <c r="S94" s="115" t="s">
        <v>57</v>
      </c>
      <c r="T94" s="115"/>
      <c r="U94" s="112"/>
      <c r="V94" s="112">
        <v>94985</v>
      </c>
      <c r="W94" s="112">
        <v>99659</v>
      </c>
      <c r="X94" s="112">
        <v>103714</v>
      </c>
      <c r="Y94" s="112">
        <v>105523</v>
      </c>
      <c r="Z94" s="112">
        <v>110297</v>
      </c>
    </row>
    <row r="95" spans="1:30" ht="15" customHeight="1" x14ac:dyDescent="0.25">
      <c r="A95" s="139" t="s">
        <v>282</v>
      </c>
      <c r="S95" s="115" t="s">
        <v>193</v>
      </c>
      <c r="T95" s="115"/>
      <c r="U95" s="112"/>
      <c r="V95" s="112">
        <v>10006</v>
      </c>
      <c r="W95" s="112">
        <v>10597</v>
      </c>
      <c r="X95" s="112">
        <v>10901</v>
      </c>
      <c r="Y95" s="112">
        <v>11432</v>
      </c>
      <c r="Z95" s="112">
        <v>12359</v>
      </c>
    </row>
    <row r="96" spans="1:30" ht="15" customHeight="1" x14ac:dyDescent="0.25">
      <c r="A96" s="137" t="s">
        <v>274</v>
      </c>
      <c r="S96" s="115" t="s">
        <v>194</v>
      </c>
      <c r="T96" s="115"/>
      <c r="U96" s="112"/>
      <c r="V96" s="112">
        <v>43589</v>
      </c>
      <c r="W96" s="112">
        <v>45926</v>
      </c>
      <c r="X96" s="112">
        <v>47010</v>
      </c>
      <c r="Y96" s="112">
        <v>48541</v>
      </c>
      <c r="Z96" s="112">
        <v>51351</v>
      </c>
    </row>
    <row r="97" spans="1:32" ht="15" customHeight="1" x14ac:dyDescent="0.25">
      <c r="A97" s="139" t="s">
        <v>285</v>
      </c>
      <c r="S97" s="115" t="s">
        <v>195</v>
      </c>
      <c r="T97" s="115"/>
      <c r="U97" s="112"/>
      <c r="V97" s="112">
        <v>67256</v>
      </c>
      <c r="W97" s="112">
        <v>68683</v>
      </c>
      <c r="X97" s="112">
        <v>68158</v>
      </c>
      <c r="Y97" s="112">
        <v>67217</v>
      </c>
      <c r="Z97" s="112">
        <v>68478</v>
      </c>
    </row>
    <row r="98" spans="1:32" ht="15" customHeight="1" x14ac:dyDescent="0.25">
      <c r="A98" s="139" t="s">
        <v>292</v>
      </c>
      <c r="S98" s="115" t="s">
        <v>196</v>
      </c>
      <c r="T98" s="115"/>
      <c r="U98" s="112"/>
      <c r="V98" s="112">
        <v>30064</v>
      </c>
      <c r="W98" s="112">
        <v>30065</v>
      </c>
      <c r="X98" s="112">
        <v>30350</v>
      </c>
      <c r="Y98" s="112">
        <v>30404</v>
      </c>
      <c r="Z98" s="112">
        <v>31595</v>
      </c>
    </row>
    <row r="99" spans="1:32" ht="15" customHeight="1" x14ac:dyDescent="0.25">
      <c r="S99" s="115" t="s">
        <v>197</v>
      </c>
      <c r="T99" s="115"/>
      <c r="U99" s="112"/>
      <c r="V99" s="112">
        <v>2737</v>
      </c>
      <c r="W99" s="112">
        <v>2829</v>
      </c>
      <c r="X99" s="112">
        <v>2891</v>
      </c>
      <c r="Y99" s="112">
        <v>3035</v>
      </c>
      <c r="Z99" s="112">
        <v>3472</v>
      </c>
    </row>
    <row r="100" spans="1:32" ht="15" customHeight="1" x14ac:dyDescent="0.25">
      <c r="S100" s="115" t="s">
        <v>58</v>
      </c>
      <c r="T100" s="115"/>
      <c r="U100" s="112"/>
      <c r="V100" s="112">
        <v>17808</v>
      </c>
      <c r="W100" s="112">
        <v>18677</v>
      </c>
      <c r="X100" s="112">
        <v>18720</v>
      </c>
      <c r="Y100" s="112">
        <v>18212</v>
      </c>
      <c r="Z100" s="112">
        <v>18952</v>
      </c>
    </row>
    <row r="101" spans="1:32" x14ac:dyDescent="0.25">
      <c r="A101" s="18"/>
      <c r="S101" s="118" t="s">
        <v>53</v>
      </c>
      <c r="T101" s="118"/>
      <c r="U101" s="112"/>
      <c r="V101" s="112">
        <v>354832</v>
      </c>
      <c r="W101" s="112">
        <v>363922</v>
      </c>
      <c r="X101" s="112">
        <v>370414</v>
      </c>
      <c r="Y101" s="112">
        <v>371381</v>
      </c>
      <c r="Z101" s="112">
        <v>386207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201</v>
      </c>
      <c r="X103" s="106" t="s">
        <v>277</v>
      </c>
      <c r="Y103" s="106" t="s">
        <v>283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760850</v>
      </c>
      <c r="W104" s="112">
        <v>781172</v>
      </c>
      <c r="X104" s="112">
        <v>818079</v>
      </c>
      <c r="Y104" s="112">
        <v>822433</v>
      </c>
      <c r="Z104" s="112">
        <v>907695</v>
      </c>
      <c r="AB104" s="109" t="str">
        <f>TEXT(Z104,"###,###")</f>
        <v>907,695</v>
      </c>
      <c r="AD104" s="130">
        <f>Z104/($Z$4)*100</f>
        <v>75.573989149656811</v>
      </c>
      <c r="AF104" s="109"/>
    </row>
    <row r="105" spans="1:32" x14ac:dyDescent="0.25">
      <c r="S105" s="115" t="s">
        <v>17</v>
      </c>
      <c r="T105" s="115"/>
      <c r="U105" s="112"/>
      <c r="V105" s="112">
        <v>205987</v>
      </c>
      <c r="W105" s="112">
        <v>214369</v>
      </c>
      <c r="X105" s="112">
        <v>211179</v>
      </c>
      <c r="Y105" s="112">
        <v>210953</v>
      </c>
      <c r="Z105" s="112">
        <v>223958</v>
      </c>
      <c r="AB105" s="109" t="str">
        <f>TEXT(Z105,"###,###")</f>
        <v>223,958</v>
      </c>
      <c r="AD105" s="130">
        <f>Z105/($Z$4)*100</f>
        <v>18.646571218282396</v>
      </c>
      <c r="AF105" s="109"/>
    </row>
    <row r="106" spans="1:32" x14ac:dyDescent="0.25">
      <c r="S106" s="118" t="s">
        <v>53</v>
      </c>
      <c r="T106" s="118"/>
      <c r="U106" s="120"/>
      <c r="V106" s="120">
        <v>966837</v>
      </c>
      <c r="W106" s="120">
        <v>995541</v>
      </c>
      <c r="X106" s="120">
        <v>1029258</v>
      </c>
      <c r="Y106" s="120">
        <v>1033386</v>
      </c>
      <c r="Z106" s="120">
        <v>1131653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162918</v>
      </c>
      <c r="W108" s="112">
        <v>145045</v>
      </c>
      <c r="X108" s="112">
        <v>148117</v>
      </c>
      <c r="Y108" s="112">
        <v>149418</v>
      </c>
      <c r="Z108" s="112">
        <v>154972</v>
      </c>
      <c r="AB108" s="109" t="str">
        <f>TEXT(Z108,"###,###")</f>
        <v>154,972</v>
      </c>
      <c r="AD108" s="130">
        <f>Z108/($Z$4)*100</f>
        <v>12.902849797013991</v>
      </c>
      <c r="AF108" s="109"/>
    </row>
    <row r="109" spans="1:32" x14ac:dyDescent="0.25">
      <c r="S109" s="115" t="s">
        <v>20</v>
      </c>
      <c r="T109" s="115"/>
      <c r="U109" s="112"/>
      <c r="V109" s="112">
        <v>135022</v>
      </c>
      <c r="W109" s="112">
        <v>136206</v>
      </c>
      <c r="X109" s="112">
        <v>136455</v>
      </c>
      <c r="Y109" s="112">
        <v>154885</v>
      </c>
      <c r="Z109" s="112">
        <v>165426</v>
      </c>
      <c r="AB109" s="109" t="str">
        <f>TEXT(Z109,"###,###")</f>
        <v>165,426</v>
      </c>
      <c r="AD109" s="130">
        <f>Z109/($Z$4)*100</f>
        <v>13.773241814784843</v>
      </c>
      <c r="AF109" s="109"/>
    </row>
    <row r="110" spans="1:32" x14ac:dyDescent="0.25">
      <c r="S110" s="115" t="s">
        <v>21</v>
      </c>
      <c r="T110" s="115"/>
      <c r="U110" s="112"/>
      <c r="V110" s="112">
        <v>210523</v>
      </c>
      <c r="W110" s="112">
        <v>222313</v>
      </c>
      <c r="X110" s="112">
        <v>215210</v>
      </c>
      <c r="Y110" s="112">
        <v>229308</v>
      </c>
      <c r="Z110" s="112">
        <v>256919</v>
      </c>
      <c r="AB110" s="109" t="str">
        <f>TEXT(Z110,"###,###")</f>
        <v>256,919</v>
      </c>
      <c r="AD110" s="130">
        <f>Z110/($Z$4)*100</f>
        <v>21.39087878454842</v>
      </c>
      <c r="AF110" s="109"/>
    </row>
    <row r="111" spans="1:32" x14ac:dyDescent="0.25">
      <c r="S111" s="115" t="s">
        <v>22</v>
      </c>
      <c r="T111" s="115"/>
      <c r="U111" s="112"/>
      <c r="V111" s="112">
        <v>458635</v>
      </c>
      <c r="W111" s="112">
        <v>492181</v>
      </c>
      <c r="X111" s="112">
        <v>485456</v>
      </c>
      <c r="Y111" s="112">
        <v>499775</v>
      </c>
      <c r="Z111" s="112">
        <v>554343</v>
      </c>
      <c r="AB111" s="109" t="str">
        <f>TEXT(Z111,"###,###")</f>
        <v>554,343</v>
      </c>
      <c r="AD111" s="130">
        <f>Z111/($Z$4)*100</f>
        <v>46.154172786220265</v>
      </c>
      <c r="AF111" s="109"/>
    </row>
    <row r="112" spans="1:32" x14ac:dyDescent="0.25">
      <c r="S112" s="118" t="s">
        <v>53</v>
      </c>
      <c r="T112" s="118"/>
      <c r="U112" s="112"/>
      <c r="V112" s="112">
        <v>1038782</v>
      </c>
      <c r="W112" s="112">
        <v>1066428</v>
      </c>
      <c r="X112" s="112">
        <v>1059588</v>
      </c>
      <c r="Y112" s="112">
        <v>1102945</v>
      </c>
      <c r="Z112" s="112">
        <v>1201067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38.979999999999997</v>
      </c>
      <c r="W118" s="131">
        <v>39.03</v>
      </c>
      <c r="X118" s="131">
        <v>39.24</v>
      </c>
      <c r="Y118" s="131">
        <v>39.46</v>
      </c>
      <c r="Z118" s="131">
        <v>39.340000000000003</v>
      </c>
      <c r="AB118" s="109" t="str">
        <f>TEXT(Z118,"##.0")</f>
        <v>39.3</v>
      </c>
    </row>
    <row r="120" spans="19:32" x14ac:dyDescent="0.25">
      <c r="S120" s="101" t="s">
        <v>98</v>
      </c>
      <c r="T120" s="112"/>
      <c r="U120" s="112"/>
      <c r="V120" s="112">
        <v>634836</v>
      </c>
      <c r="W120" s="112">
        <v>645161</v>
      </c>
      <c r="X120" s="112">
        <v>653381</v>
      </c>
      <c r="Y120" s="112">
        <v>649683</v>
      </c>
      <c r="Z120" s="112">
        <v>676036</v>
      </c>
      <c r="AB120" s="109" t="str">
        <f>TEXT(Z120,"###,###")</f>
        <v>676,036</v>
      </c>
    </row>
    <row r="121" spans="19:32" x14ac:dyDescent="0.25">
      <c r="S121" s="101" t="s">
        <v>99</v>
      </c>
      <c r="T121" s="112"/>
      <c r="U121" s="112"/>
      <c r="V121" s="112">
        <v>40524</v>
      </c>
      <c r="W121" s="112">
        <v>41883</v>
      </c>
      <c r="X121" s="112">
        <v>43234</v>
      </c>
      <c r="Y121" s="112">
        <v>42550</v>
      </c>
      <c r="Z121" s="112">
        <v>41225</v>
      </c>
      <c r="AB121" s="109" t="str">
        <f>TEXT(Z121,"###,###")</f>
        <v>41,225</v>
      </c>
    </row>
    <row r="122" spans="19:32" x14ac:dyDescent="0.25">
      <c r="S122" s="101" t="s">
        <v>100</v>
      </c>
      <c r="T122" s="112"/>
      <c r="U122" s="112"/>
      <c r="V122" s="112">
        <v>51779</v>
      </c>
      <c r="W122" s="112">
        <v>54928</v>
      </c>
      <c r="X122" s="112">
        <v>57101</v>
      </c>
      <c r="Y122" s="112">
        <v>61310</v>
      </c>
      <c r="Z122" s="112">
        <v>63754</v>
      </c>
      <c r="AB122" s="109" t="str">
        <f>TEXT(Z122,"###,###")</f>
        <v>63,754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686615</v>
      </c>
      <c r="W124" s="112">
        <v>700089</v>
      </c>
      <c r="X124" s="112">
        <v>710482</v>
      </c>
      <c r="Y124" s="112">
        <v>710993</v>
      </c>
      <c r="Z124" s="112">
        <v>739790</v>
      </c>
      <c r="AB124" s="109" t="str">
        <f>TEXT(Z124,"###,###")</f>
        <v>739,790</v>
      </c>
      <c r="AD124" s="127">
        <f>Z124/$Z$7*100</f>
        <v>94.722218665574061</v>
      </c>
    </row>
    <row r="125" spans="19:32" x14ac:dyDescent="0.25">
      <c r="S125" s="101" t="s">
        <v>102</v>
      </c>
      <c r="T125" s="112"/>
      <c r="U125" s="112"/>
      <c r="V125" s="112">
        <v>92303</v>
      </c>
      <c r="W125" s="112">
        <v>96811</v>
      </c>
      <c r="X125" s="112">
        <v>100335</v>
      </c>
      <c r="Y125" s="112">
        <v>103860</v>
      </c>
      <c r="Z125" s="112">
        <v>104979</v>
      </c>
      <c r="AB125" s="109" t="str">
        <f>TEXT(Z125,"###,###")</f>
        <v>104,979</v>
      </c>
      <c r="AD125" s="127">
        <f>Z125/$Z$7*100</f>
        <v>13.44144121073994</v>
      </c>
    </row>
    <row r="127" spans="19:32" x14ac:dyDescent="0.25">
      <c r="S127" s="101" t="s">
        <v>103</v>
      </c>
      <c r="T127" s="112"/>
      <c r="U127" s="112"/>
      <c r="V127" s="112">
        <v>372290</v>
      </c>
      <c r="W127" s="112">
        <v>378050</v>
      </c>
      <c r="X127" s="112">
        <v>383302</v>
      </c>
      <c r="Y127" s="112">
        <v>381617</v>
      </c>
      <c r="Z127" s="112">
        <v>394268</v>
      </c>
      <c r="AB127" s="109" t="str">
        <f>TEXT(Z127,"###,###")</f>
        <v>394,268</v>
      </c>
      <c r="AD127" s="127">
        <f>Z127/$Z$7*100</f>
        <v>50.481812012650288</v>
      </c>
    </row>
    <row r="128" spans="19:32" x14ac:dyDescent="0.25">
      <c r="S128" s="101" t="s">
        <v>104</v>
      </c>
      <c r="T128" s="112"/>
      <c r="U128" s="112"/>
      <c r="V128" s="112">
        <v>354836</v>
      </c>
      <c r="W128" s="112">
        <v>363921</v>
      </c>
      <c r="X128" s="112">
        <v>370414</v>
      </c>
      <c r="Y128" s="112">
        <v>371378</v>
      </c>
      <c r="Z128" s="112">
        <v>386210</v>
      </c>
      <c r="AB128" s="109" t="str">
        <f>TEXT(Z128,"###,###")</f>
        <v>386,210</v>
      </c>
      <c r="AD128" s="127">
        <f>Z128/$Z$7*100</f>
        <v>49.450071061830194</v>
      </c>
    </row>
    <row r="130" spans="19:20" x14ac:dyDescent="0.25">
      <c r="S130" s="101" t="s">
        <v>278</v>
      </c>
      <c r="T130" s="127">
        <v>86.559198985928475</v>
      </c>
    </row>
    <row r="131" spans="19:20" x14ac:dyDescent="0.25">
      <c r="S131" s="101" t="s">
        <v>279</v>
      </c>
      <c r="T131" s="127">
        <v>5.2784215310943523</v>
      </c>
    </row>
    <row r="132" spans="19:20" x14ac:dyDescent="0.25">
      <c r="S132" s="101" t="s">
        <v>280</v>
      </c>
      <c r="T132" s="127">
        <v>8.1630196796455881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A0CCC0D-072A-4D22-83E3-D46D9E6910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6256BEC-1027-4630-B38D-F2FEA911CF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167872C-EB58-466B-9801-7D33CA6C93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8F8B4E0-7A2A-44D6-A1A2-F9A43F8701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78</vt:i4>
      </vt:variant>
    </vt:vector>
  </HeadingPairs>
  <TitlesOfParts>
    <vt:vector size="158" baseType="lpstr">
      <vt:lpstr>Contents</vt:lpstr>
      <vt:lpstr>Table 9.1</vt:lpstr>
      <vt:lpstr>Table 9.2</vt:lpstr>
      <vt:lpstr>Table 9.3</vt:lpstr>
      <vt:lpstr>Table 9.4</vt:lpstr>
      <vt:lpstr>Table 9.5</vt:lpstr>
      <vt:lpstr>Table 9.6</vt:lpstr>
      <vt:lpstr>Table 9.7</vt:lpstr>
      <vt:lpstr>Table 9.8</vt:lpstr>
      <vt:lpstr>Table 9.9</vt:lpstr>
      <vt:lpstr>Table 9.10</vt:lpstr>
      <vt:lpstr>Table 9.11</vt:lpstr>
      <vt:lpstr>Table 9.12</vt:lpstr>
      <vt:lpstr>Table 9.13</vt:lpstr>
      <vt:lpstr>Table 9.14</vt:lpstr>
      <vt:lpstr>Table 9.15</vt:lpstr>
      <vt:lpstr>Table 9.16</vt:lpstr>
      <vt:lpstr>Table 9.17</vt:lpstr>
      <vt:lpstr>Table 9.18</vt:lpstr>
      <vt:lpstr>Table 9.19</vt:lpstr>
      <vt:lpstr>Table 9.20</vt:lpstr>
      <vt:lpstr>Table 9.21</vt:lpstr>
      <vt:lpstr>Table 9.22</vt:lpstr>
      <vt:lpstr>Table 9.23</vt:lpstr>
      <vt:lpstr>Table 9.24</vt:lpstr>
      <vt:lpstr>Table 9.25</vt:lpstr>
      <vt:lpstr>Table 9.26</vt:lpstr>
      <vt:lpstr>Table 9.27</vt:lpstr>
      <vt:lpstr>Table 9.28</vt:lpstr>
      <vt:lpstr>Table 9.29</vt:lpstr>
      <vt:lpstr>Table 9.30</vt:lpstr>
      <vt:lpstr>Table 9.31</vt:lpstr>
      <vt:lpstr>Table 9.32</vt:lpstr>
      <vt:lpstr>Table 9.33</vt:lpstr>
      <vt:lpstr>Table 9.34</vt:lpstr>
      <vt:lpstr>Table 9.35</vt:lpstr>
      <vt:lpstr>Table 9.36</vt:lpstr>
      <vt:lpstr>Table 9.37</vt:lpstr>
      <vt:lpstr>Table 9.38</vt:lpstr>
      <vt:lpstr>Table 9.39</vt:lpstr>
      <vt:lpstr>Table 9.40</vt:lpstr>
      <vt:lpstr>Table 9.41</vt:lpstr>
      <vt:lpstr>Table 9.42</vt:lpstr>
      <vt:lpstr>Table 9.43</vt:lpstr>
      <vt:lpstr>Table 9.44</vt:lpstr>
      <vt:lpstr>Table 9.45</vt:lpstr>
      <vt:lpstr>Table 9.46</vt:lpstr>
      <vt:lpstr>Table 9.47</vt:lpstr>
      <vt:lpstr>Table 9.48</vt:lpstr>
      <vt:lpstr>Table 9.49</vt:lpstr>
      <vt:lpstr>Table 9.50</vt:lpstr>
      <vt:lpstr>Table 9.51</vt:lpstr>
      <vt:lpstr>Table 9.52</vt:lpstr>
      <vt:lpstr>Table 9.53</vt:lpstr>
      <vt:lpstr>Table 9.54</vt:lpstr>
      <vt:lpstr>Table 9.55</vt:lpstr>
      <vt:lpstr>Table 9.56</vt:lpstr>
      <vt:lpstr>Table 9.57</vt:lpstr>
      <vt:lpstr>Table 9.58</vt:lpstr>
      <vt:lpstr>Table 9.59</vt:lpstr>
      <vt:lpstr>Table 9.60</vt:lpstr>
      <vt:lpstr>Table 9.61</vt:lpstr>
      <vt:lpstr>Table 9.62</vt:lpstr>
      <vt:lpstr>Table 9.63</vt:lpstr>
      <vt:lpstr>Table 9.64</vt:lpstr>
      <vt:lpstr>Table 9.65</vt:lpstr>
      <vt:lpstr>Table 9.66</vt:lpstr>
      <vt:lpstr>Table 9.67</vt:lpstr>
      <vt:lpstr>Table 9.68</vt:lpstr>
      <vt:lpstr>Table 9.69</vt:lpstr>
      <vt:lpstr>Table 9.70</vt:lpstr>
      <vt:lpstr>Table 9.71</vt:lpstr>
      <vt:lpstr>Table 9.72</vt:lpstr>
      <vt:lpstr>Table 9.73</vt:lpstr>
      <vt:lpstr>Table 9.74</vt:lpstr>
      <vt:lpstr>Table 9.75</vt:lpstr>
      <vt:lpstr>Table 9.76</vt:lpstr>
      <vt:lpstr>Table 9.77</vt:lpstr>
      <vt:lpstr>Table 9.78</vt:lpstr>
      <vt:lpstr>State data for spotlight</vt:lpstr>
      <vt:lpstr>'Table 9.1'!Print_Area</vt:lpstr>
      <vt:lpstr>'Table 9.10'!Print_Area</vt:lpstr>
      <vt:lpstr>'Table 9.11'!Print_Area</vt:lpstr>
      <vt:lpstr>'Table 9.12'!Print_Area</vt:lpstr>
      <vt:lpstr>'Table 9.13'!Print_Area</vt:lpstr>
      <vt:lpstr>'Table 9.14'!Print_Area</vt:lpstr>
      <vt:lpstr>'Table 9.15'!Print_Area</vt:lpstr>
      <vt:lpstr>'Table 9.16'!Print_Area</vt:lpstr>
      <vt:lpstr>'Table 9.17'!Print_Area</vt:lpstr>
      <vt:lpstr>'Table 9.18'!Print_Area</vt:lpstr>
      <vt:lpstr>'Table 9.19'!Print_Area</vt:lpstr>
      <vt:lpstr>'Table 9.2'!Print_Area</vt:lpstr>
      <vt:lpstr>'Table 9.20'!Print_Area</vt:lpstr>
      <vt:lpstr>'Table 9.21'!Print_Area</vt:lpstr>
      <vt:lpstr>'Table 9.22'!Print_Area</vt:lpstr>
      <vt:lpstr>'Table 9.23'!Print_Area</vt:lpstr>
      <vt:lpstr>'Table 9.24'!Print_Area</vt:lpstr>
      <vt:lpstr>'Table 9.25'!Print_Area</vt:lpstr>
      <vt:lpstr>'Table 9.26'!Print_Area</vt:lpstr>
      <vt:lpstr>'Table 9.27'!Print_Area</vt:lpstr>
      <vt:lpstr>'Table 9.28'!Print_Area</vt:lpstr>
      <vt:lpstr>'Table 9.29'!Print_Area</vt:lpstr>
      <vt:lpstr>'Table 9.3'!Print_Area</vt:lpstr>
      <vt:lpstr>'Table 9.30'!Print_Area</vt:lpstr>
      <vt:lpstr>'Table 9.31'!Print_Area</vt:lpstr>
      <vt:lpstr>'Table 9.32'!Print_Area</vt:lpstr>
      <vt:lpstr>'Table 9.33'!Print_Area</vt:lpstr>
      <vt:lpstr>'Table 9.34'!Print_Area</vt:lpstr>
      <vt:lpstr>'Table 9.35'!Print_Area</vt:lpstr>
      <vt:lpstr>'Table 9.36'!Print_Area</vt:lpstr>
      <vt:lpstr>'Table 9.37'!Print_Area</vt:lpstr>
      <vt:lpstr>'Table 9.38'!Print_Area</vt:lpstr>
      <vt:lpstr>'Table 9.39'!Print_Area</vt:lpstr>
      <vt:lpstr>'Table 9.4'!Print_Area</vt:lpstr>
      <vt:lpstr>'Table 9.40'!Print_Area</vt:lpstr>
      <vt:lpstr>'Table 9.41'!Print_Area</vt:lpstr>
      <vt:lpstr>'Table 9.42'!Print_Area</vt:lpstr>
      <vt:lpstr>'Table 9.43'!Print_Area</vt:lpstr>
      <vt:lpstr>'Table 9.44'!Print_Area</vt:lpstr>
      <vt:lpstr>'Table 9.45'!Print_Area</vt:lpstr>
      <vt:lpstr>'Table 9.46'!Print_Area</vt:lpstr>
      <vt:lpstr>'Table 9.47'!Print_Area</vt:lpstr>
      <vt:lpstr>'Table 9.48'!Print_Area</vt:lpstr>
      <vt:lpstr>'Table 9.49'!Print_Area</vt:lpstr>
      <vt:lpstr>'Table 9.5'!Print_Area</vt:lpstr>
      <vt:lpstr>'Table 9.50'!Print_Area</vt:lpstr>
      <vt:lpstr>'Table 9.51'!Print_Area</vt:lpstr>
      <vt:lpstr>'Table 9.52'!Print_Area</vt:lpstr>
      <vt:lpstr>'Table 9.53'!Print_Area</vt:lpstr>
      <vt:lpstr>'Table 9.54'!Print_Area</vt:lpstr>
      <vt:lpstr>'Table 9.55'!Print_Area</vt:lpstr>
      <vt:lpstr>'Table 9.56'!Print_Area</vt:lpstr>
      <vt:lpstr>'Table 9.57'!Print_Area</vt:lpstr>
      <vt:lpstr>'Table 9.58'!Print_Area</vt:lpstr>
      <vt:lpstr>'Table 9.59'!Print_Area</vt:lpstr>
      <vt:lpstr>'Table 9.6'!Print_Area</vt:lpstr>
      <vt:lpstr>'Table 9.60'!Print_Area</vt:lpstr>
      <vt:lpstr>'Table 9.61'!Print_Area</vt:lpstr>
      <vt:lpstr>'Table 9.62'!Print_Area</vt:lpstr>
      <vt:lpstr>'Table 9.63'!Print_Area</vt:lpstr>
      <vt:lpstr>'Table 9.64'!Print_Area</vt:lpstr>
      <vt:lpstr>'Table 9.65'!Print_Area</vt:lpstr>
      <vt:lpstr>'Table 9.66'!Print_Area</vt:lpstr>
      <vt:lpstr>'Table 9.67'!Print_Area</vt:lpstr>
      <vt:lpstr>'Table 9.68'!Print_Area</vt:lpstr>
      <vt:lpstr>'Table 9.69'!Print_Area</vt:lpstr>
      <vt:lpstr>'Table 9.7'!Print_Area</vt:lpstr>
      <vt:lpstr>'Table 9.70'!Print_Area</vt:lpstr>
      <vt:lpstr>'Table 9.71'!Print_Area</vt:lpstr>
      <vt:lpstr>'Table 9.72'!Print_Area</vt:lpstr>
      <vt:lpstr>'Table 9.73'!Print_Area</vt:lpstr>
      <vt:lpstr>'Table 9.74'!Print_Area</vt:lpstr>
      <vt:lpstr>'Table 9.75'!Print_Area</vt:lpstr>
      <vt:lpstr>'Table 9.76'!Print_Area</vt:lpstr>
      <vt:lpstr>'Table 9.77'!Print_Area</vt:lpstr>
      <vt:lpstr>'Table 9.78'!Print_Area</vt:lpstr>
      <vt:lpstr>'Table 9.8'!Print_Area</vt:lpstr>
      <vt:lpstr>'Table 9.9'!Print_Area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Tanika Sharman</cp:lastModifiedBy>
  <cp:lastPrinted>2021-10-22T04:41:51Z</cp:lastPrinted>
  <dcterms:created xsi:type="dcterms:W3CDTF">2019-07-02T01:38:47Z</dcterms:created>
  <dcterms:modified xsi:type="dcterms:W3CDTF">2024-11-06T02:18:17Z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2021-05-19T23:35:57Z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dd829078-7429-43a0-921f-a67a55718a78</vt:lpwstr>
  </property>
  <property fmtid="{D5CDD505-2E9C-101B-9397-08002B2CF9AE}" pid="8" name="MSIP_Label_c8e5a7ee-c283-40b0-98eb-fa437df4c031_ContentBits">
    <vt:lpwstr>0</vt:lpwstr>
  </property>
</Properties>
</file>